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кеты клиентов" sheetId="1" r:id="rId4"/>
    <sheet state="visible" name="Анкеты сотрудников" sheetId="2" r:id="rId5"/>
    <sheet state="visible" name="Чеки" sheetId="3" r:id="rId6"/>
    <sheet state="visible" name="Рестораны" sheetId="4" r:id="rId7"/>
    <sheet state="visible" name="Напитки" sheetId="5" r:id="rId8"/>
    <sheet state="visible" name="Средние" sheetId="6" r:id="rId9"/>
    <sheet state="visible" name="База знаний " sheetId="7" r:id="rId10"/>
    <sheet state="visible" name="База знаний №2" sheetId="8" r:id="rId11"/>
    <sheet state="visible" name="Инфа по клиенту" sheetId="9" r:id="rId12"/>
    <sheet state="hidden" name="Лист6" sheetId="10" r:id="rId13"/>
  </sheets>
  <definedNames/>
  <calcPr/>
</workbook>
</file>

<file path=xl/sharedStrings.xml><?xml version="1.0" encoding="utf-8"?>
<sst xmlns="http://schemas.openxmlformats.org/spreadsheetml/2006/main" count="659" uniqueCount="139">
  <si>
    <t>ФИО клиента</t>
  </si>
  <si>
    <t>Название ресторана</t>
  </si>
  <si>
    <t>Оценка вкуса еды</t>
  </si>
  <si>
    <t>Оценка ценовой политики</t>
  </si>
  <si>
    <t>Цель визита</t>
  </si>
  <si>
    <t>Оценка критика</t>
  </si>
  <si>
    <t>Отклонение оценки клиента от критика</t>
  </si>
  <si>
    <t>Мельникова Ксения Витальевна</t>
  </si>
  <si>
    <t>«Корчма»</t>
  </si>
  <si>
    <t>Отдохнуть от готовки</t>
  </si>
  <si>
    <t>Иванова София Ивановна</t>
  </si>
  <si>
    <t>Saperavi Cafe</t>
  </si>
  <si>
    <t>Произвести впечатление</t>
  </si>
  <si>
    <t>Буракшаева Юлия Сергеевна</t>
  </si>
  <si>
    <t>«Стейк Хаус Бутчер»</t>
  </si>
  <si>
    <t>Встреча с друзьями</t>
  </si>
  <si>
    <t>Фурсова Елизавета Владимировна</t>
  </si>
  <si>
    <t>«Рыба моя»</t>
  </si>
  <si>
    <t>Сапсай Иван Алексеевич</t>
  </si>
  <si>
    <t>Osteria Mario</t>
  </si>
  <si>
    <t>Деловая встреча</t>
  </si>
  <si>
    <t>Богословский Артем Михайлович</t>
  </si>
  <si>
    <t>«Горыныч»</t>
  </si>
  <si>
    <t>Самбикина Юлия Владимировна</t>
  </si>
  <si>
    <t>«Восход»</t>
  </si>
  <si>
    <t>День рождения</t>
  </si>
  <si>
    <t>Шпак Ангелина Эдуардовна</t>
  </si>
  <si>
    <t>«Вареничная №1»</t>
  </si>
  <si>
    <t>Проходом</t>
  </si>
  <si>
    <t>Пименов Максим Евгеньевич</t>
  </si>
  <si>
    <t>«Высота 5642»</t>
  </si>
  <si>
    <t>Приятно провести время</t>
  </si>
  <si>
    <t>Сигида Валерия Романовна</t>
  </si>
  <si>
    <t>Миронова Елизавета Валерьевна</t>
  </si>
  <si>
    <t>Безуглова Анастасия Александровна</t>
  </si>
  <si>
    <t>Насладиться изысканными блюдами</t>
  </si>
  <si>
    <t>«Галки»</t>
  </si>
  <si>
    <t>Написать статью про ресторан</t>
  </si>
  <si>
    <t>Отметить корпоратив</t>
  </si>
  <si>
    <t>ФИО сотрудника</t>
  </si>
  <si>
    <t>Ресторан</t>
  </si>
  <si>
    <t>Поведение клиента</t>
  </si>
  <si>
    <t>Количество персон за столом</t>
  </si>
  <si>
    <t>Оценка отзывчивости клиента</t>
  </si>
  <si>
    <t>Чернова Алисия Евгеньевна</t>
  </si>
  <si>
    <t>Осюшкина Анастасия Игоревна</t>
  </si>
  <si>
    <t>Александров Андрей Валерьевич</t>
  </si>
  <si>
    <t>Букреев Михаил Денисович</t>
  </si>
  <si>
    <t>Еременко Олег Владимирович</t>
  </si>
  <si>
    <t>Кнутарева Мария Николаевна</t>
  </si>
  <si>
    <t>Кузнецов Тимофей Сергеевич</t>
  </si>
  <si>
    <t>Лутохин Иван Дмитриевич</t>
  </si>
  <si>
    <t>Петухов Алексей Викторович</t>
  </si>
  <si>
    <t>Шахов Георгий Евгеньевич</t>
  </si>
  <si>
    <t>Ярмольчик Юлия Андреевн</t>
  </si>
  <si>
    <t>Петрова Дарья Павловна</t>
  </si>
  <si>
    <t>Букреева Ольга Андреевна</t>
  </si>
  <si>
    <t>Банникова Дарья Ильинична</t>
  </si>
  <si>
    <t>Гневчинская Анна Анатольевна</t>
  </si>
  <si>
    <t>Котельникова Екатерина Владимировна</t>
  </si>
  <si>
    <t>Крупников Владислав Игоревич</t>
  </si>
  <si>
    <t>Галиуллин Антон Олегович</t>
  </si>
  <si>
    <t>Кузнецова Анастасия Петровна</t>
  </si>
  <si>
    <t>Мир Адиль Сарфаразович</t>
  </si>
  <si>
    <t>Тетерин Лавр Егорович</t>
  </si>
  <si>
    <t>Гаврилов Ефрем Лукьянович</t>
  </si>
  <si>
    <t>Блюда</t>
  </si>
  <si>
    <t>Напитки</t>
  </si>
  <si>
    <t>Итоговая сумма</t>
  </si>
  <si>
    <t>Размер чаевых</t>
  </si>
  <si>
    <t>Наличие алкоголя</t>
  </si>
  <si>
    <t>Тыквенный суп, Хинкали с бараниной, торт Наполеон</t>
  </si>
  <si>
    <t>Чай</t>
  </si>
  <si>
    <t>Салат из овощей, Свинные рёбрышки в соусе BBQ, пирожное Паннна-Кота</t>
  </si>
  <si>
    <t>Вино красное</t>
  </si>
  <si>
    <t>Мясной салат, Стейк из мраморной говядины</t>
  </si>
  <si>
    <t>Джин</t>
  </si>
  <si>
    <t>Салат с морепродуктами, Лосоь слабосолёный, Тарелка с устрицами</t>
  </si>
  <si>
    <t>Мохито</t>
  </si>
  <si>
    <t>Салат «Черчилль», Лазанья</t>
  </si>
  <si>
    <t xml:space="preserve">Виски </t>
  </si>
  <si>
    <t>Суп «Борщ», Селёдка под шубой, торт Медовик</t>
  </si>
  <si>
    <t>Сок яблочный, Чай</t>
  </si>
  <si>
    <t>Салат «Вальдорф», Чесночные брускетты, пирожное Анна Павловна</t>
  </si>
  <si>
    <t xml:space="preserve">Вино белое, Шапманское </t>
  </si>
  <si>
    <t>Салат «Винегрет», Варенники с картофелем, Варенники с капустой</t>
  </si>
  <si>
    <t>Кофе</t>
  </si>
  <si>
    <t>Суп  Окрошка, Запеченные мозговые кости со специямия, Хинкали с бараниной</t>
  </si>
  <si>
    <t>Текила</t>
  </si>
  <si>
    <t>Салат «Мимоза», Фирменная свинина «Корчма»</t>
  </si>
  <si>
    <t>Авторский Том Ям, Бефстроганов, десерт «Тропикано»</t>
  </si>
  <si>
    <t>Вино белое</t>
  </si>
  <si>
    <t>Суп Харчо, Кебаб из курицы</t>
  </si>
  <si>
    <t>Мартини</t>
  </si>
  <si>
    <t>Салат  тунцом, Чёрная паста с морепродуктами, Чизкейк с карамелью и свежими ягодами</t>
  </si>
  <si>
    <t>Закуска «Аджапсандал», Клешня краба</t>
  </si>
  <si>
    <t>Тёплый салат с куриной печенью, Хачапури по-мегрельски</t>
  </si>
  <si>
    <t>Гречневая каша, Жаренные творожные шарики, Вареники с курицей и грибами</t>
  </si>
  <si>
    <t>Круасcан классический, Запеченные баклажаны с томатами и греческим сыром</t>
  </si>
  <si>
    <t>Зелёный салат, Сковородка «Биф»</t>
  </si>
  <si>
    <t>Салат «Капрезе», Феттучине с курицей</t>
  </si>
  <si>
    <t>Овощи с ореховой пастой, «Чашушули», Вишнёвый пирог и пломбир</t>
  </si>
  <si>
    <t>Хумус из нута, Тако, римская пицца Чоризо</t>
  </si>
  <si>
    <t>Суп Рамен, Оладьи с гуакамоле и шпинатом</t>
  </si>
  <si>
    <t>Апероль, Бренди</t>
  </si>
  <si>
    <t>Оценка вкуса критиков</t>
  </si>
  <si>
    <t>Алкоголь</t>
  </si>
  <si>
    <t>Шапманское</t>
  </si>
  <si>
    <t>Апероль</t>
  </si>
  <si>
    <t>Бренди</t>
  </si>
  <si>
    <t>Средняя оценка</t>
  </si>
  <si>
    <t>Отклонения</t>
  </si>
  <si>
    <t>Среднее отклонение</t>
  </si>
  <si>
    <t>Среднее кол-во персон</t>
  </si>
  <si>
    <t>Чек</t>
  </si>
  <si>
    <t>Средний чек</t>
  </si>
  <si>
    <t>Чек на человека</t>
  </si>
  <si>
    <t>Седний чек на человека</t>
  </si>
  <si>
    <t>Чаевые</t>
  </si>
  <si>
    <t>Средний размер чаевых</t>
  </si>
  <si>
    <t>Средняя оценка отзывчивости</t>
  </si>
  <si>
    <t>Данные</t>
  </si>
  <si>
    <t xml:space="preserve">Знание </t>
  </si>
  <si>
    <t>Средняя оценка ресторана клиентами</t>
  </si>
  <si>
    <t xml:space="preserve"> «Корчма»</t>
  </si>
  <si>
    <t xml:space="preserve"> «Стейк Хаус Бутчер»</t>
  </si>
  <si>
    <t>Средняя оценка заведений клиентом</t>
  </si>
  <si>
    <t>Отклонение от оценки критика</t>
  </si>
  <si>
    <t>Среднее количество персон за столом</t>
  </si>
  <si>
    <t>Средний чек на человека</t>
  </si>
  <si>
    <t>Соотношение Алкоголя к Неалкоголю</t>
  </si>
  <si>
    <t>Средняя оценка поведения клиента</t>
  </si>
  <si>
    <t>Вероятность, что гость - критик</t>
  </si>
  <si>
    <t>Знание</t>
  </si>
  <si>
    <t>Оценка бюджетной возможности клиента</t>
  </si>
  <si>
    <t>Процентное соотношения чека и чаевых</t>
  </si>
  <si>
    <t>Стоит ли предлагать алкогольные напитки</t>
  </si>
  <si>
    <t>Оценка поведения клиента</t>
  </si>
  <si>
    <t>Влияет ли алкоголь на поведение клиента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</si>
</sst>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.m"/>
    <numFmt numFmtId="166" formatCode="0.0%"/>
  </numFmts>
  <fonts count="20">
    <font>
      <sz val="10.0"/>
      <color rgb="FF000000"/>
      <name val="Arial"/>
      <scheme val="minor"/>
    </font>
    <font>
      <b/>
      <sz val="14.0"/>
      <color rgb="FF181A1B"/>
      <name val="Montserrat"/>
    </font>
    <font>
      <b/>
      <sz val="14.0"/>
      <color theme="1"/>
      <name val="Montserrat"/>
    </font>
    <font>
      <sz val="12.0"/>
      <color theme="1"/>
      <name val="Montserrat"/>
    </font>
    <font>
      <sz val="12.0"/>
      <color rgb="FF181A1B"/>
      <name val="Montserrat"/>
    </font>
    <font>
      <color theme="1"/>
      <name val="Arial"/>
      <scheme val="minor"/>
    </font>
    <font>
      <color rgb="FF181A1B"/>
      <name val="Arial"/>
      <scheme val="minor"/>
    </font>
    <font>
      <sz val="9.0"/>
      <color rgb="FF11A9CC"/>
      <name val="Arial"/>
      <scheme val="minor"/>
    </font>
    <font>
      <b/>
      <sz val="12.0"/>
      <color rgb="FF181A1B"/>
      <name val="Arial"/>
      <scheme val="minor"/>
    </font>
    <font>
      <sz val="14.0"/>
      <color theme="1"/>
      <name val="Arial"/>
      <scheme val="minor"/>
    </font>
    <font>
      <b/>
      <sz val="12.0"/>
      <color theme="1"/>
      <name val="Montserrat"/>
    </font>
    <font>
      <b/>
      <sz val="12.0"/>
      <color rgb="FF181A1B"/>
      <name val="Montserrat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sz val="9.0"/>
      <color theme="1"/>
      <name val="Montserrat"/>
    </font>
    <font>
      <sz val="12.0"/>
      <color rgb="FF000000"/>
      <name val="Montserrat"/>
    </font>
    <font>
      <sz val="9.0"/>
      <color rgb="FFF7981D"/>
      <name val="Arial"/>
      <scheme val="minor"/>
    </font>
    <font>
      <sz val="9.0"/>
      <color rgb="FF7E3794"/>
      <name val="Arial"/>
      <scheme val="minor"/>
    </font>
    <font>
      <sz val="12.0"/>
      <color rgb="FF000000"/>
      <name val="Arial"/>
      <scheme val="minor"/>
    </font>
    <font>
      <sz val="14.0"/>
      <color theme="1"/>
      <name val="Montserra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2" xfId="0" applyFont="1" applyNumberForma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2" xfId="0" applyFont="1" applyNumberFormat="1"/>
    <xf borderId="0" fillId="0" fontId="14" numFmtId="0" xfId="0" applyFont="1"/>
    <xf borderId="0" fillId="0" fontId="15" numFmtId="0" xfId="0" applyFont="1"/>
    <xf borderId="0" fillId="0" fontId="15" numFmtId="164" xfId="0" applyFont="1" applyNumberFormat="1"/>
    <xf borderId="0" fillId="0" fontId="1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0" fontId="16" numFmtId="0" xfId="0" applyFont="1"/>
    <xf borderId="0" fillId="0" fontId="3" numFmtId="164" xfId="0" applyFont="1" applyNumberFormat="1"/>
    <xf borderId="0" fillId="0" fontId="10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17" numFmtId="0" xfId="0" applyFont="1"/>
    <xf borderId="0" fillId="0" fontId="18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16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5" numFmtId="164" xfId="0" applyFont="1" applyNumberFormat="1"/>
    <xf borderId="0" fillId="0" fontId="3" numFmtId="166" xfId="0" applyFont="1" applyNumberFormat="1"/>
    <xf borderId="0" fillId="0" fontId="19" numFmtId="4" xfId="0" applyAlignment="1" applyFont="1" applyNumberFormat="1">
      <alignment horizontal="right"/>
    </xf>
    <xf borderId="0" fillId="0" fontId="2" numFmtId="0" xfId="0" applyAlignment="1" applyFont="1">
      <alignment horizontal="center"/>
    </xf>
    <xf borderId="0" fillId="0" fontId="19" numFmtId="0" xfId="0" applyAlignment="1" applyFont="1">
      <alignment horizontal="right" readingOrder="0"/>
    </xf>
    <xf borderId="0" fillId="0" fontId="19" numFmtId="2" xfId="0" applyAlignment="1" applyFont="1" applyNumberFormat="1">
      <alignment horizontal="right"/>
    </xf>
    <xf borderId="0" fillId="0" fontId="19" numFmtId="166" xfId="0" applyFont="1" applyNumberForma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27.13"/>
    <col customWidth="1" min="3" max="3" width="24.0"/>
    <col customWidth="1" min="4" max="4" width="35.13"/>
    <col customWidth="1" min="5" max="5" width="39.63"/>
    <col customWidth="1" min="6" max="6" width="21.75"/>
    <col customWidth="1" min="7" max="7" width="52.38"/>
    <col customWidth="1" min="8" max="8" width="1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>
        <v>7.0</v>
      </c>
      <c r="D2" s="6">
        <v>8.0</v>
      </c>
      <c r="E2" s="6" t="s">
        <v>9</v>
      </c>
      <c r="F2" s="7">
        <f>VLOOKUP(B2,'Рестораны'!A:B,2,FALSE)</f>
        <v>7</v>
      </c>
      <c r="G2" s="8">
        <f t="shared" ref="G2:G23" si="1">STDEV(F2,C2)</f>
        <v>0</v>
      </c>
    </row>
    <row r="3">
      <c r="A3" s="4" t="s">
        <v>10</v>
      </c>
      <c r="B3" s="5" t="s">
        <v>11</v>
      </c>
      <c r="C3" s="6">
        <v>9.0</v>
      </c>
      <c r="D3" s="6">
        <v>7.0</v>
      </c>
      <c r="E3" s="6" t="s">
        <v>12</v>
      </c>
      <c r="F3" s="7">
        <f>VLOOKUP(B3,'Рестораны'!A:B,2,FALSE)</f>
        <v>8</v>
      </c>
      <c r="G3" s="8">
        <f t="shared" si="1"/>
        <v>0.7071067812</v>
      </c>
    </row>
    <row r="4">
      <c r="A4" s="4" t="s">
        <v>13</v>
      </c>
      <c r="B4" s="5" t="s">
        <v>14</v>
      </c>
      <c r="C4" s="6">
        <v>8.0</v>
      </c>
      <c r="D4" s="6">
        <v>10.0</v>
      </c>
      <c r="E4" s="6" t="s">
        <v>15</v>
      </c>
      <c r="F4" s="7">
        <f>VLOOKUP(B4,'Рестораны'!A:B,2,FALSE)</f>
        <v>9</v>
      </c>
      <c r="G4" s="8">
        <f t="shared" si="1"/>
        <v>0.7071067812</v>
      </c>
    </row>
    <row r="5">
      <c r="A5" s="4" t="s">
        <v>16</v>
      </c>
      <c r="B5" s="5" t="s">
        <v>17</v>
      </c>
      <c r="C5" s="9">
        <v>8.0</v>
      </c>
      <c r="D5" s="9">
        <v>5.0</v>
      </c>
      <c r="E5" s="6" t="s">
        <v>9</v>
      </c>
      <c r="F5" s="7">
        <f>VLOOKUP(B5,'Рестораны'!A:B,2,FALSE)</f>
        <v>7</v>
      </c>
      <c r="G5" s="8">
        <f t="shared" si="1"/>
        <v>0.7071067812</v>
      </c>
    </row>
    <row r="6">
      <c r="A6" s="4" t="s">
        <v>18</v>
      </c>
      <c r="B6" s="5" t="s">
        <v>19</v>
      </c>
      <c r="C6" s="6">
        <v>8.0</v>
      </c>
      <c r="D6" s="6">
        <v>7.0</v>
      </c>
      <c r="E6" s="6" t="s">
        <v>20</v>
      </c>
      <c r="F6" s="7">
        <f>VLOOKUP(B6,'Рестораны'!A:B,2,FALSE)</f>
        <v>7</v>
      </c>
      <c r="G6" s="8">
        <f t="shared" si="1"/>
        <v>0.7071067812</v>
      </c>
    </row>
    <row r="7">
      <c r="A7" s="4" t="s">
        <v>21</v>
      </c>
      <c r="B7" s="5" t="s">
        <v>22</v>
      </c>
      <c r="C7" s="6">
        <v>6.0</v>
      </c>
      <c r="D7" s="6">
        <v>8.0</v>
      </c>
      <c r="E7" s="6" t="s">
        <v>9</v>
      </c>
      <c r="F7" s="7">
        <f>VLOOKUP(B7,'Рестораны'!A:B,2,FALSE)</f>
        <v>6</v>
      </c>
      <c r="G7" s="8">
        <f t="shared" si="1"/>
        <v>0</v>
      </c>
    </row>
    <row r="8">
      <c r="A8" s="4" t="s">
        <v>23</v>
      </c>
      <c r="B8" s="5" t="s">
        <v>24</v>
      </c>
      <c r="C8" s="6">
        <v>9.0</v>
      </c>
      <c r="D8" s="6">
        <v>5.0</v>
      </c>
      <c r="E8" s="6" t="s">
        <v>25</v>
      </c>
      <c r="F8" s="7">
        <f>VLOOKUP(B8,'Рестораны'!A:B,2,FALSE)</f>
        <v>8</v>
      </c>
      <c r="G8" s="8">
        <f t="shared" si="1"/>
        <v>0.7071067812</v>
      </c>
    </row>
    <row r="9">
      <c r="A9" s="4" t="s">
        <v>26</v>
      </c>
      <c r="B9" s="5" t="s">
        <v>27</v>
      </c>
      <c r="C9" s="6">
        <v>10.0</v>
      </c>
      <c r="D9" s="6">
        <v>10.0</v>
      </c>
      <c r="E9" s="6" t="s">
        <v>28</v>
      </c>
      <c r="F9" s="7">
        <f>VLOOKUP(B9,'Рестораны'!A:B,2,FALSE)</f>
        <v>10</v>
      </c>
      <c r="G9" s="8">
        <f t="shared" si="1"/>
        <v>0</v>
      </c>
    </row>
    <row r="10">
      <c r="A10" s="4" t="s">
        <v>29</v>
      </c>
      <c r="B10" s="5" t="s">
        <v>30</v>
      </c>
      <c r="C10" s="6">
        <v>8.0</v>
      </c>
      <c r="D10" s="6">
        <v>6.0</v>
      </c>
      <c r="E10" s="6" t="s">
        <v>31</v>
      </c>
      <c r="F10" s="7">
        <f>VLOOKUP(B10,'Рестораны'!A:B,2,FALSE)</f>
        <v>10</v>
      </c>
      <c r="G10" s="8">
        <f t="shared" si="1"/>
        <v>1.414213562</v>
      </c>
    </row>
    <row r="11">
      <c r="A11" s="4" t="s">
        <v>32</v>
      </c>
      <c r="B11" s="5" t="s">
        <v>8</v>
      </c>
      <c r="C11" s="6">
        <v>5.0</v>
      </c>
      <c r="D11" s="6">
        <v>1.0</v>
      </c>
      <c r="E11" s="6" t="s">
        <v>28</v>
      </c>
      <c r="F11" s="7">
        <f>VLOOKUP(B11,'Рестораны'!A:B,2,FALSE)</f>
        <v>7</v>
      </c>
      <c r="G11" s="8">
        <f t="shared" si="1"/>
        <v>1.414213562</v>
      </c>
    </row>
    <row r="12">
      <c r="A12" s="4" t="s">
        <v>33</v>
      </c>
      <c r="B12" s="5" t="s">
        <v>14</v>
      </c>
      <c r="C12" s="6">
        <v>10.0</v>
      </c>
      <c r="D12" s="6">
        <v>7.0</v>
      </c>
      <c r="E12" s="6" t="s">
        <v>9</v>
      </c>
      <c r="F12" s="7">
        <f>VLOOKUP(B12,'Рестораны'!A:B,2,FALSE)</f>
        <v>9</v>
      </c>
      <c r="G12" s="8">
        <f t="shared" si="1"/>
        <v>0.7071067812</v>
      </c>
    </row>
    <row r="13">
      <c r="A13" s="4" t="s">
        <v>34</v>
      </c>
      <c r="B13" s="5" t="s">
        <v>11</v>
      </c>
      <c r="C13" s="6">
        <v>8.0</v>
      </c>
      <c r="D13" s="6">
        <v>5.0</v>
      </c>
      <c r="E13" s="6" t="s">
        <v>15</v>
      </c>
      <c r="F13" s="7">
        <f>VLOOKUP(B13,'Рестораны'!A:B,2,FALSE)</f>
        <v>8</v>
      </c>
      <c r="G13" s="8">
        <f t="shared" si="1"/>
        <v>0</v>
      </c>
    </row>
    <row r="14">
      <c r="A14" s="4" t="s">
        <v>7</v>
      </c>
      <c r="B14" s="5" t="s">
        <v>19</v>
      </c>
      <c r="C14" s="6">
        <v>9.0</v>
      </c>
      <c r="D14" s="6">
        <v>6.0</v>
      </c>
      <c r="E14" s="6" t="s">
        <v>35</v>
      </c>
      <c r="F14" s="7">
        <f>VLOOKUP(B14,'Рестораны'!A:B,2,FALSE)</f>
        <v>7</v>
      </c>
      <c r="G14" s="8">
        <f t="shared" si="1"/>
        <v>1.414213562</v>
      </c>
    </row>
    <row r="15">
      <c r="A15" s="4" t="s">
        <v>10</v>
      </c>
      <c r="B15" s="5" t="s">
        <v>24</v>
      </c>
      <c r="C15" s="6">
        <v>7.0</v>
      </c>
      <c r="D15" s="6">
        <v>8.0</v>
      </c>
      <c r="E15" s="6" t="s">
        <v>31</v>
      </c>
      <c r="F15" s="7">
        <f>VLOOKUP(B15,'Рестораны'!A:B,2,FALSE)</f>
        <v>8</v>
      </c>
      <c r="G15" s="8">
        <f t="shared" si="1"/>
        <v>0.7071067812</v>
      </c>
    </row>
    <row r="16">
      <c r="A16" s="4" t="s">
        <v>13</v>
      </c>
      <c r="B16" s="5" t="s">
        <v>30</v>
      </c>
      <c r="C16" s="6">
        <v>6.0</v>
      </c>
      <c r="D16" s="6">
        <v>6.0</v>
      </c>
      <c r="E16" s="6" t="s">
        <v>25</v>
      </c>
      <c r="F16" s="7">
        <f>VLOOKUP(B16,'Рестораны'!A:B,2,FALSE)</f>
        <v>10</v>
      </c>
      <c r="G16" s="8">
        <f t="shared" si="1"/>
        <v>2.828427125</v>
      </c>
    </row>
    <row r="17">
      <c r="A17" s="4" t="s">
        <v>16</v>
      </c>
      <c r="B17" s="5" t="s">
        <v>27</v>
      </c>
      <c r="C17" s="6">
        <v>7.0</v>
      </c>
      <c r="D17" s="6">
        <v>10.0</v>
      </c>
      <c r="E17" s="6" t="s">
        <v>31</v>
      </c>
      <c r="F17" s="7">
        <f>VLOOKUP(B17,'Рестораны'!A:B,2,FALSE)</f>
        <v>10</v>
      </c>
      <c r="G17" s="8">
        <f t="shared" si="1"/>
        <v>2.121320344</v>
      </c>
    </row>
    <row r="18">
      <c r="A18" s="4" t="s">
        <v>18</v>
      </c>
      <c r="B18" s="5" t="s">
        <v>22</v>
      </c>
      <c r="C18" s="6">
        <v>8.0</v>
      </c>
      <c r="D18" s="6">
        <v>3.0</v>
      </c>
      <c r="E18" s="6" t="s">
        <v>15</v>
      </c>
      <c r="F18" s="7">
        <f>VLOOKUP(B18,'Рестораны'!A:B,2,FALSE)</f>
        <v>6</v>
      </c>
      <c r="G18" s="8">
        <f t="shared" si="1"/>
        <v>1.414213562</v>
      </c>
    </row>
    <row r="19">
      <c r="A19" s="4" t="s">
        <v>21</v>
      </c>
      <c r="B19" s="5" t="s">
        <v>14</v>
      </c>
      <c r="C19" s="6">
        <v>8.0</v>
      </c>
      <c r="D19" s="6">
        <v>10.0</v>
      </c>
      <c r="E19" s="6" t="s">
        <v>15</v>
      </c>
      <c r="F19" s="7">
        <f>VLOOKUP(B19,'Рестораны'!A:B,2,FALSE)</f>
        <v>9</v>
      </c>
      <c r="G19" s="8">
        <f t="shared" si="1"/>
        <v>0.7071067812</v>
      </c>
    </row>
    <row r="20">
      <c r="A20" s="4" t="s">
        <v>23</v>
      </c>
      <c r="B20" s="5" t="s">
        <v>19</v>
      </c>
      <c r="C20" s="6">
        <v>10.0</v>
      </c>
      <c r="D20" s="6">
        <v>6.0</v>
      </c>
      <c r="E20" s="6" t="s">
        <v>12</v>
      </c>
      <c r="F20" s="7">
        <f>VLOOKUP(B20,'Рестораны'!A:B,2,FALSE)</f>
        <v>7</v>
      </c>
      <c r="G20" s="8">
        <f t="shared" si="1"/>
        <v>2.121320344</v>
      </c>
    </row>
    <row r="21">
      <c r="A21" s="4" t="s">
        <v>26</v>
      </c>
      <c r="B21" s="5" t="s">
        <v>11</v>
      </c>
      <c r="C21" s="6">
        <v>9.0</v>
      </c>
      <c r="D21" s="6">
        <v>7.0</v>
      </c>
      <c r="E21" s="6" t="s">
        <v>35</v>
      </c>
      <c r="F21" s="7">
        <f>VLOOKUP(B21,'Рестораны'!A:B,2,FALSE)</f>
        <v>8</v>
      </c>
      <c r="G21" s="8">
        <f t="shared" si="1"/>
        <v>0.7071067812</v>
      </c>
    </row>
    <row r="22">
      <c r="A22" s="4" t="s">
        <v>29</v>
      </c>
      <c r="B22" s="10" t="s">
        <v>36</v>
      </c>
      <c r="C22" s="4">
        <v>10.0</v>
      </c>
      <c r="D22" s="4">
        <v>8.0</v>
      </c>
      <c r="E22" s="9" t="s">
        <v>37</v>
      </c>
      <c r="F22" s="7">
        <f>VLOOKUP(B22,'Рестораны'!A:B,2,FALSE)</f>
        <v>10</v>
      </c>
      <c r="G22" s="8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>
      <c r="A23" s="4" t="s">
        <v>32</v>
      </c>
      <c r="B23" s="10" t="s">
        <v>36</v>
      </c>
      <c r="C23" s="4">
        <v>9.0</v>
      </c>
      <c r="D23" s="10">
        <v>8.0</v>
      </c>
      <c r="E23" s="9" t="s">
        <v>38</v>
      </c>
      <c r="F23" s="7">
        <f>VLOOKUP(B23,'Рестораны'!A:B,2,FALSE)</f>
        <v>10</v>
      </c>
      <c r="G23" s="8">
        <f t="shared" si="1"/>
        <v>0.7071067812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>
      <c r="A24" s="7"/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21.88"/>
    <col customWidth="1" min="5" max="5" width="39.63"/>
  </cols>
  <sheetData>
    <row r="2">
      <c r="A2" s="4"/>
      <c r="B2" s="5"/>
      <c r="C2" s="6"/>
      <c r="D2" s="6"/>
      <c r="E2" s="4"/>
    </row>
    <row r="3">
      <c r="A3" s="4"/>
      <c r="B3" s="5"/>
      <c r="C3" s="6"/>
      <c r="D3" s="6"/>
      <c r="E3" s="4"/>
    </row>
    <row r="4">
      <c r="A4" s="4"/>
      <c r="B4" s="5"/>
      <c r="C4" s="6"/>
      <c r="D4" s="6"/>
      <c r="E4" s="4"/>
    </row>
    <row r="5">
      <c r="A5" s="4"/>
      <c r="B5" s="5"/>
      <c r="C5" s="9"/>
      <c r="D5" s="9"/>
      <c r="E5" s="4"/>
    </row>
    <row r="6">
      <c r="A6" s="4"/>
      <c r="B6" s="5"/>
      <c r="C6" s="6"/>
      <c r="D6" s="6"/>
      <c r="E6" s="4"/>
    </row>
    <row r="7">
      <c r="A7" s="4"/>
      <c r="B7" s="5"/>
      <c r="C7" s="6"/>
      <c r="D7" s="6"/>
      <c r="E7" s="4"/>
    </row>
    <row r="8">
      <c r="A8" s="4"/>
      <c r="B8" s="5"/>
      <c r="C8" s="6"/>
      <c r="D8" s="6"/>
      <c r="E8" s="4"/>
    </row>
    <row r="9">
      <c r="A9" s="4"/>
      <c r="B9" s="5"/>
      <c r="C9" s="6"/>
      <c r="D9" s="6"/>
      <c r="E9" s="4"/>
    </row>
    <row r="10">
      <c r="A10" s="4"/>
      <c r="B10" s="5"/>
      <c r="C10" s="6"/>
      <c r="D10" s="6"/>
      <c r="E10" s="4"/>
    </row>
    <row r="11">
      <c r="A11" s="4"/>
      <c r="B11" s="5"/>
      <c r="C11" s="6"/>
      <c r="D11" s="6"/>
      <c r="E11" s="4"/>
    </row>
    <row r="12">
      <c r="A12" s="4"/>
      <c r="B12" s="5"/>
      <c r="C12" s="6"/>
      <c r="D12" s="6"/>
      <c r="E12" s="4"/>
    </row>
    <row r="13">
      <c r="A13" s="4"/>
      <c r="B13" s="5"/>
      <c r="C13" s="6"/>
      <c r="D13" s="6"/>
      <c r="E13" s="4"/>
    </row>
    <row r="14">
      <c r="A14" s="4"/>
      <c r="B14" s="5"/>
      <c r="C14" s="6"/>
      <c r="D14" s="6"/>
      <c r="E14" s="4"/>
    </row>
    <row r="15">
      <c r="A15" s="4"/>
      <c r="B15" s="5"/>
      <c r="C15" s="6"/>
      <c r="D15" s="6"/>
      <c r="E15" s="4"/>
    </row>
    <row r="16">
      <c r="A16" s="4"/>
      <c r="B16" s="5"/>
      <c r="C16" s="6"/>
      <c r="D16" s="6"/>
      <c r="E16" s="4"/>
    </row>
    <row r="17">
      <c r="A17" s="4"/>
      <c r="B17" s="5"/>
      <c r="C17" s="6"/>
      <c r="D17" s="6"/>
      <c r="E17" s="4"/>
    </row>
    <row r="18">
      <c r="A18" s="4"/>
      <c r="B18" s="5"/>
      <c r="C18" s="6"/>
      <c r="D18" s="6"/>
      <c r="E18" s="4"/>
    </row>
    <row r="19">
      <c r="A19" s="4"/>
      <c r="B19" s="5"/>
      <c r="C19" s="6"/>
      <c r="D19" s="6"/>
      <c r="E19" s="4"/>
    </row>
    <row r="20">
      <c r="A20" s="4"/>
      <c r="B20" s="5"/>
      <c r="C20" s="6"/>
      <c r="D20" s="6"/>
      <c r="E20" s="4"/>
    </row>
    <row r="21">
      <c r="A21" s="4"/>
      <c r="B21" s="5"/>
      <c r="C21" s="6"/>
      <c r="D21" s="6"/>
      <c r="E21" s="4"/>
    </row>
    <row r="22">
      <c r="A22" s="4"/>
      <c r="B22" s="10"/>
      <c r="C22" s="4"/>
      <c r="D22" s="4"/>
      <c r="E22" s="10"/>
    </row>
    <row r="23">
      <c r="A23" s="4"/>
      <c r="B23" s="10"/>
      <c r="C23" s="4"/>
      <c r="D23" s="10"/>
      <c r="E23" s="10"/>
    </row>
    <row r="29">
      <c r="A29" s="5"/>
      <c r="B29" s="15"/>
    </row>
    <row r="30">
      <c r="A30" s="5"/>
      <c r="B30" s="15"/>
    </row>
    <row r="31">
      <c r="A31" s="5"/>
      <c r="B31" s="15"/>
    </row>
    <row r="32">
      <c r="A32" s="5"/>
      <c r="B32" s="15"/>
    </row>
    <row r="33">
      <c r="A33" s="5"/>
      <c r="B33" s="15"/>
    </row>
    <row r="34">
      <c r="A34" s="5"/>
      <c r="B34" s="15"/>
    </row>
    <row r="35">
      <c r="A35" s="5"/>
      <c r="B35" s="15"/>
    </row>
    <row r="36">
      <c r="A36" s="5"/>
      <c r="B36" s="15"/>
    </row>
    <row r="37">
      <c r="A37" s="5"/>
      <c r="B37" s="15"/>
    </row>
    <row r="38">
      <c r="A38" s="10"/>
      <c r="B3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  <col customWidth="1" min="2" max="2" width="39.88"/>
    <col customWidth="1" min="3" max="3" width="21.88"/>
    <col customWidth="1" min="4" max="4" width="26.38"/>
    <col customWidth="1" min="5" max="5" width="38.88"/>
    <col customWidth="1" min="6" max="6" width="40.13"/>
  </cols>
  <sheetData>
    <row r="1">
      <c r="A1" s="1" t="s">
        <v>39</v>
      </c>
      <c r="B1" s="1" t="s">
        <v>0</v>
      </c>
      <c r="C1" s="1" t="s">
        <v>40</v>
      </c>
      <c r="D1" s="1" t="s">
        <v>41</v>
      </c>
      <c r="E1" s="1" t="s">
        <v>42</v>
      </c>
      <c r="F1" s="1" t="s">
        <v>43</v>
      </c>
    </row>
    <row r="2">
      <c r="A2" s="4" t="s">
        <v>44</v>
      </c>
      <c r="B2" s="4" t="s">
        <v>7</v>
      </c>
      <c r="C2" s="5" t="s">
        <v>8</v>
      </c>
      <c r="D2" s="4">
        <v>10.0</v>
      </c>
      <c r="E2" s="4">
        <v>2.0</v>
      </c>
      <c r="F2" s="4">
        <v>8.0</v>
      </c>
    </row>
    <row r="3">
      <c r="A3" s="4" t="s">
        <v>45</v>
      </c>
      <c r="B3" s="4" t="s">
        <v>10</v>
      </c>
      <c r="C3" s="5" t="s">
        <v>11</v>
      </c>
      <c r="D3" s="4">
        <v>4.0</v>
      </c>
      <c r="E3" s="4">
        <v>2.0</v>
      </c>
      <c r="F3" s="4">
        <v>1.0</v>
      </c>
    </row>
    <row r="4">
      <c r="A4" s="4" t="s">
        <v>46</v>
      </c>
      <c r="B4" s="4" t="s">
        <v>13</v>
      </c>
      <c r="C4" s="5" t="s">
        <v>14</v>
      </c>
      <c r="D4" s="4">
        <v>6.0</v>
      </c>
      <c r="E4" s="4">
        <v>8.0</v>
      </c>
      <c r="F4" s="4">
        <v>7.0</v>
      </c>
    </row>
    <row r="5">
      <c r="A5" s="4" t="s">
        <v>47</v>
      </c>
      <c r="B5" s="4" t="s">
        <v>16</v>
      </c>
      <c r="C5" s="5" t="s">
        <v>17</v>
      </c>
      <c r="D5" s="4">
        <v>9.0</v>
      </c>
      <c r="E5" s="4">
        <v>1.0</v>
      </c>
      <c r="F5" s="4">
        <v>8.0</v>
      </c>
    </row>
    <row r="6">
      <c r="A6" s="4" t="s">
        <v>48</v>
      </c>
      <c r="B6" s="4" t="s">
        <v>18</v>
      </c>
      <c r="C6" s="5" t="s">
        <v>19</v>
      </c>
      <c r="D6" s="4">
        <v>10.0</v>
      </c>
      <c r="E6" s="4">
        <v>5.0</v>
      </c>
      <c r="F6" s="4">
        <v>10.0</v>
      </c>
    </row>
    <row r="7">
      <c r="A7" s="4" t="s">
        <v>49</v>
      </c>
      <c r="B7" s="4" t="s">
        <v>21</v>
      </c>
      <c r="C7" s="5" t="s">
        <v>22</v>
      </c>
      <c r="D7" s="4">
        <v>9.0</v>
      </c>
      <c r="E7" s="4">
        <v>3.0</v>
      </c>
      <c r="F7" s="4">
        <v>5.0</v>
      </c>
    </row>
    <row r="8">
      <c r="A8" s="4" t="s">
        <v>50</v>
      </c>
      <c r="B8" s="4" t="s">
        <v>23</v>
      </c>
      <c r="C8" s="5" t="s">
        <v>24</v>
      </c>
      <c r="D8" s="4">
        <v>5.0</v>
      </c>
      <c r="E8" s="4">
        <v>7.0</v>
      </c>
      <c r="F8" s="4">
        <v>3.0</v>
      </c>
    </row>
    <row r="9">
      <c r="A9" s="4" t="s">
        <v>51</v>
      </c>
      <c r="B9" s="4" t="s">
        <v>26</v>
      </c>
      <c r="C9" s="5" t="s">
        <v>27</v>
      </c>
      <c r="D9" s="4">
        <v>6.0</v>
      </c>
      <c r="E9" s="4">
        <v>2.0</v>
      </c>
      <c r="F9" s="4">
        <v>4.0</v>
      </c>
    </row>
    <row r="10">
      <c r="A10" s="4" t="s">
        <v>52</v>
      </c>
      <c r="B10" s="4" t="s">
        <v>29</v>
      </c>
      <c r="C10" s="5" t="s">
        <v>30</v>
      </c>
      <c r="D10" s="4">
        <v>7.0</v>
      </c>
      <c r="E10" s="4">
        <v>4.0</v>
      </c>
      <c r="F10" s="4">
        <v>6.0</v>
      </c>
    </row>
    <row r="11">
      <c r="A11" s="4" t="s">
        <v>53</v>
      </c>
      <c r="B11" s="4" t="s">
        <v>32</v>
      </c>
      <c r="C11" s="5" t="s">
        <v>8</v>
      </c>
      <c r="D11" s="4">
        <v>6.0</v>
      </c>
      <c r="E11" s="4">
        <v>1.0</v>
      </c>
      <c r="F11" s="4">
        <v>9.0</v>
      </c>
    </row>
    <row r="12">
      <c r="A12" s="4" t="s">
        <v>54</v>
      </c>
      <c r="B12" s="4" t="s">
        <v>33</v>
      </c>
      <c r="C12" s="5" t="s">
        <v>14</v>
      </c>
      <c r="D12" s="4">
        <v>8.0</v>
      </c>
      <c r="E12" s="4">
        <v>4.0</v>
      </c>
      <c r="F12" s="4">
        <v>3.0</v>
      </c>
    </row>
    <row r="13">
      <c r="A13" s="4" t="s">
        <v>55</v>
      </c>
      <c r="B13" s="4" t="s">
        <v>34</v>
      </c>
      <c r="C13" s="5" t="s">
        <v>11</v>
      </c>
      <c r="D13" s="4">
        <v>8.0</v>
      </c>
      <c r="E13" s="4">
        <v>7.0</v>
      </c>
      <c r="F13" s="4">
        <v>5.0</v>
      </c>
    </row>
    <row r="14">
      <c r="A14" s="4" t="s">
        <v>56</v>
      </c>
      <c r="B14" s="4" t="s">
        <v>7</v>
      </c>
      <c r="C14" s="5" t="s">
        <v>19</v>
      </c>
      <c r="D14" s="4">
        <v>10.0</v>
      </c>
      <c r="E14" s="4">
        <v>2.0</v>
      </c>
      <c r="F14" s="4">
        <v>1.0</v>
      </c>
    </row>
    <row r="15">
      <c r="A15" s="4" t="s">
        <v>57</v>
      </c>
      <c r="B15" s="4" t="s">
        <v>10</v>
      </c>
      <c r="C15" s="5" t="s">
        <v>24</v>
      </c>
      <c r="D15" s="4">
        <v>10.0</v>
      </c>
      <c r="E15" s="4">
        <v>2.0</v>
      </c>
      <c r="F15" s="4">
        <v>7.0</v>
      </c>
    </row>
    <row r="16">
      <c r="A16" s="4" t="s">
        <v>58</v>
      </c>
      <c r="B16" s="4" t="s">
        <v>13</v>
      </c>
      <c r="C16" s="5" t="s">
        <v>30</v>
      </c>
      <c r="D16" s="4">
        <v>8.0</v>
      </c>
      <c r="E16" s="4">
        <v>6.0</v>
      </c>
      <c r="F16" s="4">
        <v>4.0</v>
      </c>
    </row>
    <row r="17">
      <c r="A17" s="4" t="s">
        <v>59</v>
      </c>
      <c r="B17" s="4" t="s">
        <v>16</v>
      </c>
      <c r="C17" s="5" t="s">
        <v>27</v>
      </c>
      <c r="D17" s="4">
        <v>6.0</v>
      </c>
      <c r="E17" s="4">
        <v>1.0</v>
      </c>
      <c r="F17" s="4">
        <v>7.0</v>
      </c>
    </row>
    <row r="18">
      <c r="A18" s="4" t="s">
        <v>60</v>
      </c>
      <c r="B18" s="4" t="s">
        <v>18</v>
      </c>
      <c r="C18" s="5" t="s">
        <v>22</v>
      </c>
      <c r="D18" s="4">
        <v>3.0</v>
      </c>
      <c r="E18" s="4">
        <v>8.0</v>
      </c>
      <c r="F18" s="4">
        <v>9.0</v>
      </c>
    </row>
    <row r="19">
      <c r="A19" s="4" t="s">
        <v>61</v>
      </c>
      <c r="B19" s="4" t="s">
        <v>21</v>
      </c>
      <c r="C19" s="5" t="s">
        <v>14</v>
      </c>
      <c r="D19" s="4">
        <v>8.0</v>
      </c>
      <c r="E19" s="4">
        <v>3.0</v>
      </c>
      <c r="F19" s="4">
        <v>10.0</v>
      </c>
    </row>
    <row r="20">
      <c r="A20" s="4" t="s">
        <v>62</v>
      </c>
      <c r="B20" s="4" t="s">
        <v>23</v>
      </c>
      <c r="C20" s="5" t="s">
        <v>19</v>
      </c>
      <c r="D20" s="4">
        <v>2.0</v>
      </c>
      <c r="E20" s="4">
        <v>2.0</v>
      </c>
      <c r="F20" s="4">
        <v>1.0</v>
      </c>
    </row>
    <row r="21">
      <c r="A21" s="4" t="s">
        <v>63</v>
      </c>
      <c r="B21" s="4" t="s">
        <v>26</v>
      </c>
      <c r="C21" s="5" t="s">
        <v>11</v>
      </c>
      <c r="D21" s="4">
        <v>8.0</v>
      </c>
      <c r="E21" s="4">
        <v>1.0</v>
      </c>
      <c r="F21" s="4">
        <v>7.0</v>
      </c>
    </row>
    <row r="22">
      <c r="A22" s="4" t="s">
        <v>64</v>
      </c>
      <c r="B22" s="4" t="s">
        <v>29</v>
      </c>
      <c r="C22" s="11" t="s">
        <v>36</v>
      </c>
      <c r="D22" s="4">
        <v>9.0</v>
      </c>
      <c r="E22" s="10">
        <v>1.0</v>
      </c>
      <c r="F22" s="4">
        <v>8.0</v>
      </c>
    </row>
    <row r="23">
      <c r="A23" s="4" t="s">
        <v>65</v>
      </c>
      <c r="B23" s="4" t="s">
        <v>32</v>
      </c>
      <c r="C23" s="11" t="s">
        <v>36</v>
      </c>
      <c r="D23" s="10">
        <v>9.0</v>
      </c>
      <c r="E23" s="10">
        <v>1.0</v>
      </c>
      <c r="F23" s="4">
        <v>4.0</v>
      </c>
    </row>
    <row r="24">
      <c r="B24" s="4"/>
    </row>
    <row r="25">
      <c r="B2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21.88"/>
    <col customWidth="1" min="3" max="3" width="85.25"/>
    <col customWidth="1" min="4" max="4" width="27.5"/>
    <col customWidth="1" min="5" max="6" width="20.25"/>
    <col customWidth="1" min="7" max="7" width="24.38"/>
  </cols>
  <sheetData>
    <row r="1">
      <c r="A1" s="1" t="s">
        <v>0</v>
      </c>
      <c r="B1" s="1" t="s">
        <v>40</v>
      </c>
      <c r="C1" s="1" t="s">
        <v>66</v>
      </c>
      <c r="D1" s="1" t="s">
        <v>67</v>
      </c>
      <c r="E1" s="1" t="s">
        <v>68</v>
      </c>
      <c r="F1" s="1" t="s">
        <v>69</v>
      </c>
      <c r="G1" s="12" t="s">
        <v>70</v>
      </c>
    </row>
    <row r="2">
      <c r="A2" s="4" t="s">
        <v>7</v>
      </c>
      <c r="B2" s="5" t="s">
        <v>8</v>
      </c>
      <c r="C2" s="10" t="s">
        <v>71</v>
      </c>
      <c r="D2" s="4" t="s">
        <v>72</v>
      </c>
      <c r="E2" s="4">
        <v>2550.0</v>
      </c>
      <c r="F2" s="4">
        <v>250.0</v>
      </c>
      <c r="G2" s="4">
        <f>IF(OR(ISNUMBER(FIND('Напитки'!$A$2,D2)),ISNUMBER(FIND('Напитки'!$A$3,D2)),ISNUMBER(FIND('Напитки'!$A$4,D2)),ISNUMBER(FIND('Напитки'!$A$5,D2)),ISNUMBER(FIND('Напитки'!$A$6,D2)),ISNUMBER(FIND('Напитки'!$A$7,D2)),ISNUMBER(FIND('Напитки'!$A$8,D2)),ISNUMBER(FIND('Напитки'!$A$9,D2)),ISNUMBER(FIND('Напитки'!$A$10,D2)),ISNUMBER(FIND('Напитки'!$A$11,D2))),1,0)</f>
        <v>0</v>
      </c>
    </row>
    <row r="3">
      <c r="A3" s="4" t="s">
        <v>10</v>
      </c>
      <c r="B3" s="5" t="s">
        <v>11</v>
      </c>
      <c r="C3" s="13" t="s">
        <v>73</v>
      </c>
      <c r="D3" s="4" t="s">
        <v>74</v>
      </c>
      <c r="E3" s="4">
        <v>3056.0</v>
      </c>
      <c r="F3" s="4">
        <v>400.0</v>
      </c>
      <c r="G3" s="4">
        <f>IF(OR(ISNUMBER(FIND('Напитки'!$A$2,D3)),ISNUMBER(FIND('Напитки'!$A$3,D3)),ISNUMBER(FIND('Напитки'!$A$4,D3)),ISNUMBER(FIND('Напитки'!$A$5,D3)),ISNUMBER(FIND('Напитки'!$A$6,D3)),ISNUMBER(FIND('Напитки'!$A$7,D3)),ISNUMBER(FIND('Напитки'!$A$8,D3)),ISNUMBER(FIND('Напитки'!$A$9,D3)),ISNUMBER(FIND('Напитки'!$A$10,D3)),ISNUMBER(FIND('Напитки'!$A$11,D3))),1,0)</f>
        <v>1</v>
      </c>
    </row>
    <row r="4">
      <c r="A4" s="4" t="s">
        <v>13</v>
      </c>
      <c r="B4" s="5" t="s">
        <v>14</v>
      </c>
      <c r="C4" s="10" t="s">
        <v>75</v>
      </c>
      <c r="D4" s="4" t="s">
        <v>76</v>
      </c>
      <c r="E4" s="4">
        <v>2390.0</v>
      </c>
      <c r="F4" s="4">
        <v>600.0</v>
      </c>
      <c r="G4" s="4">
        <f>IF(OR(ISNUMBER(FIND('Напитки'!$A$2,D4)),ISNUMBER(FIND('Напитки'!$A$3,D4)),ISNUMBER(FIND('Напитки'!$A$4,D4)),ISNUMBER(FIND('Напитки'!$A$5,D4)),ISNUMBER(FIND('Напитки'!$A$6,D4)),ISNUMBER(FIND('Напитки'!$A$7,D4)),ISNUMBER(FIND('Напитки'!$A$8,D4)),ISNUMBER(FIND('Напитки'!$A$9,D4)),ISNUMBER(FIND('Напитки'!$A$10,D4)),ISNUMBER(FIND('Напитки'!$A$11,D4))),1,0)</f>
        <v>1</v>
      </c>
    </row>
    <row r="5">
      <c r="A5" s="4" t="s">
        <v>16</v>
      </c>
      <c r="B5" s="5" t="s">
        <v>17</v>
      </c>
      <c r="C5" s="10" t="s">
        <v>77</v>
      </c>
      <c r="D5" s="4" t="s">
        <v>78</v>
      </c>
      <c r="E5" s="4">
        <v>3150.0</v>
      </c>
      <c r="F5" s="4">
        <v>0.0</v>
      </c>
      <c r="G5" s="4">
        <f>IF(OR(ISNUMBER(FIND('Напитки'!$A$2,D5)),ISNUMBER(FIND('Напитки'!$A$3,D5)),ISNUMBER(FIND('Напитки'!$A$4,D5)),ISNUMBER(FIND('Напитки'!$A$5,D5)),ISNUMBER(FIND('Напитки'!$A$6,D5)),ISNUMBER(FIND('Напитки'!$A$7,D5)),ISNUMBER(FIND('Напитки'!$A$8,D5)),ISNUMBER(FIND('Напитки'!$A$9,D5)),ISNUMBER(FIND('Напитки'!$A$10,D5)),ISNUMBER(FIND('Напитки'!$A$11,D5))),1,0)</f>
        <v>1</v>
      </c>
    </row>
    <row r="6">
      <c r="A6" s="4" t="s">
        <v>18</v>
      </c>
      <c r="B6" s="5" t="s">
        <v>19</v>
      </c>
      <c r="C6" s="10" t="s">
        <v>79</v>
      </c>
      <c r="D6" s="4" t="s">
        <v>80</v>
      </c>
      <c r="E6" s="4">
        <v>1155.0</v>
      </c>
      <c r="F6" s="4">
        <v>200.0</v>
      </c>
      <c r="G6" s="4">
        <f>IF(OR(ISNUMBER(FIND('Напитки'!$A$2,D6)),ISNUMBER(FIND('Напитки'!$A$3,D6)),ISNUMBER(FIND('Напитки'!$A$4,D6)),ISNUMBER(FIND('Напитки'!$A$5,D6)),ISNUMBER(FIND('Напитки'!$A$6,D6)),ISNUMBER(FIND('Напитки'!$A$7,D6)),ISNUMBER(FIND('Напитки'!$A$8,D6)),ISNUMBER(FIND('Напитки'!$A$9,D6)),ISNUMBER(FIND('Напитки'!$A$10,D6)),ISNUMBER(FIND('Напитки'!$A$11,D6))),1,0)</f>
        <v>1</v>
      </c>
    </row>
    <row r="7">
      <c r="A7" s="4" t="s">
        <v>21</v>
      </c>
      <c r="B7" s="5" t="s">
        <v>22</v>
      </c>
      <c r="C7" s="10" t="s">
        <v>81</v>
      </c>
      <c r="D7" s="4" t="s">
        <v>82</v>
      </c>
      <c r="E7" s="4">
        <v>1440.0</v>
      </c>
      <c r="F7" s="4">
        <v>200.0</v>
      </c>
      <c r="G7" s="4">
        <f>IF(OR(ISNUMBER(FIND('Напитки'!$A$2,D7)),ISNUMBER(FIND('Напитки'!$A$3,D7)),ISNUMBER(FIND('Напитки'!$A$4,D7)),ISNUMBER(FIND('Напитки'!$A$5,D7)),ISNUMBER(FIND('Напитки'!$A$6,D7)),ISNUMBER(FIND('Напитки'!$A$7,D7)),ISNUMBER(FIND('Напитки'!$A$8,D7)),ISNUMBER(FIND('Напитки'!$A$9,D7)),ISNUMBER(FIND('Напитки'!$A$10,D7)),ISNUMBER(FIND('Напитки'!$A$11,D7))),1,0)</f>
        <v>0</v>
      </c>
    </row>
    <row r="8">
      <c r="A8" s="4" t="s">
        <v>23</v>
      </c>
      <c r="B8" s="5" t="s">
        <v>24</v>
      </c>
      <c r="C8" s="10" t="s">
        <v>83</v>
      </c>
      <c r="D8" s="4" t="s">
        <v>84</v>
      </c>
      <c r="E8" s="4">
        <v>2820.0</v>
      </c>
      <c r="F8" s="4">
        <v>500.0</v>
      </c>
      <c r="G8" s="4">
        <f>IF(OR(ISNUMBER(FIND('Напитки'!$A$2,D8)),ISNUMBER(FIND('Напитки'!$A$3,D8)),ISNUMBER(FIND('Напитки'!$A$4,D8)),ISNUMBER(FIND('Напитки'!$A$5,D8)),ISNUMBER(FIND('Напитки'!$A$6,D8)),ISNUMBER(FIND('Напитки'!$A$7,D8)),ISNUMBER(FIND('Напитки'!$A$8,D8)),ISNUMBER(FIND('Напитки'!$A$9,D8)),ISNUMBER(FIND('Напитки'!$A$10,D8)),ISNUMBER(FIND('Напитки'!$A$11,D8))),1,0)</f>
        <v>1</v>
      </c>
    </row>
    <row r="9">
      <c r="A9" s="4" t="s">
        <v>26</v>
      </c>
      <c r="B9" s="5" t="s">
        <v>27</v>
      </c>
      <c r="C9" s="10" t="s">
        <v>85</v>
      </c>
      <c r="D9" s="4" t="s">
        <v>86</v>
      </c>
      <c r="E9" s="4">
        <v>1430.0</v>
      </c>
      <c r="F9" s="4">
        <v>500.0</v>
      </c>
      <c r="G9" s="4">
        <f>IF(OR(ISNUMBER(FIND('Напитки'!$A$2,D9)),ISNUMBER(FIND('Напитки'!$A$3,D9)),ISNUMBER(FIND('Напитки'!$A$4,D9)),ISNUMBER(FIND('Напитки'!$A$5,D9)),ISNUMBER(FIND('Напитки'!$A$6,D9)),ISNUMBER(FIND('Напитки'!$A$7,D9)),ISNUMBER(FIND('Напитки'!$A$8,D9)),ISNUMBER(FIND('Напитки'!$A$9,D9)),ISNUMBER(FIND('Напитки'!$A$10,D9)),ISNUMBER(FIND('Напитки'!$A$11,D9))),1,0)</f>
        <v>0</v>
      </c>
    </row>
    <row r="10">
      <c r="A10" s="4" t="s">
        <v>29</v>
      </c>
      <c r="B10" s="5" t="s">
        <v>30</v>
      </c>
      <c r="C10" s="10" t="s">
        <v>87</v>
      </c>
      <c r="D10" s="4" t="s">
        <v>88</v>
      </c>
      <c r="E10" s="4">
        <v>4060.0</v>
      </c>
      <c r="F10" s="4">
        <v>600.0</v>
      </c>
      <c r="G10" s="4">
        <f>IF(OR(ISNUMBER(FIND('Напитки'!$A$2,D10)),ISNUMBER(FIND('Напитки'!$A$3,D10)),ISNUMBER(FIND('Напитки'!$A$4,D10)),ISNUMBER(FIND('Напитки'!$A$5,D10)),ISNUMBER(FIND('Напитки'!$A$6,D10)),ISNUMBER(FIND('Напитки'!$A$7,D10)),ISNUMBER(FIND('Напитки'!$A$8,D10)),ISNUMBER(FIND('Напитки'!$A$9,D10)),ISNUMBER(FIND('Напитки'!$A$10,D10)),ISNUMBER(FIND('Напитки'!$A$11,D10))),1,0)</f>
        <v>1</v>
      </c>
    </row>
    <row r="11">
      <c r="A11" s="4" t="s">
        <v>32</v>
      </c>
      <c r="B11" s="5" t="s">
        <v>8</v>
      </c>
      <c r="C11" s="10" t="s">
        <v>89</v>
      </c>
      <c r="D11" s="4" t="s">
        <v>72</v>
      </c>
      <c r="E11" s="4">
        <v>1210.0</v>
      </c>
      <c r="F11" s="4">
        <v>0.0</v>
      </c>
      <c r="G11" s="4">
        <f>IF(OR(ISNUMBER(FIND('Напитки'!$A$2,D11)),ISNUMBER(FIND('Напитки'!$A$3,D11)),ISNUMBER(FIND('Напитки'!$A$4,D11)),ISNUMBER(FIND('Напитки'!$A$5,D11)),ISNUMBER(FIND('Напитки'!$A$6,D11)),ISNUMBER(FIND('Напитки'!$A$7,D11)),ISNUMBER(FIND('Напитки'!$A$8,D11)),ISNUMBER(FIND('Напитки'!$A$9,D11)),ISNUMBER(FIND('Напитки'!$A$10,D11)),ISNUMBER(FIND('Напитки'!$A$11,D11))),1,0)</f>
        <v>0</v>
      </c>
    </row>
    <row r="12">
      <c r="A12" s="4" t="s">
        <v>33</v>
      </c>
      <c r="B12" s="5" t="s">
        <v>14</v>
      </c>
      <c r="C12" s="10" t="s">
        <v>90</v>
      </c>
      <c r="D12" s="4" t="s">
        <v>91</v>
      </c>
      <c r="E12" s="4">
        <v>3580.0</v>
      </c>
      <c r="F12" s="4">
        <v>900.0</v>
      </c>
      <c r="G12" s="4">
        <f>IF(OR(ISNUMBER(FIND('Напитки'!$A$2,D12)),ISNUMBER(FIND('Напитки'!$A$3,D12)),ISNUMBER(FIND('Напитки'!$A$4,D12)),ISNUMBER(FIND('Напитки'!$A$5,D12)),ISNUMBER(FIND('Напитки'!$A$6,D12)),ISNUMBER(FIND('Напитки'!$A$7,D12)),ISNUMBER(FIND('Напитки'!$A$8,D12)),ISNUMBER(FIND('Напитки'!$A$9,D12)),ISNUMBER(FIND('Напитки'!$A$10,D12)),ISNUMBER(FIND('Напитки'!$A$11,D12))),1,0)</f>
        <v>1</v>
      </c>
    </row>
    <row r="13">
      <c r="A13" s="4" t="s">
        <v>34</v>
      </c>
      <c r="B13" s="5" t="s">
        <v>11</v>
      </c>
      <c r="C13" s="4" t="s">
        <v>92</v>
      </c>
      <c r="D13" s="4" t="s">
        <v>93</v>
      </c>
      <c r="E13" s="4">
        <v>1784.0</v>
      </c>
      <c r="F13" s="4">
        <v>350.0</v>
      </c>
      <c r="G13" s="4">
        <f>IF(OR(ISNUMBER(FIND('Напитки'!$A$2,D13)),ISNUMBER(FIND('Напитки'!$A$3,D13)),ISNUMBER(FIND('Напитки'!$A$4,D13)),ISNUMBER(FIND('Напитки'!$A$5,D13)),ISNUMBER(FIND('Напитки'!$A$6,D13)),ISNUMBER(FIND('Напитки'!$A$7,D13)),ISNUMBER(FIND('Напитки'!$A$8,D13)),ISNUMBER(FIND('Напитки'!$A$9,D13)),ISNUMBER(FIND('Напитки'!$A$10,D13)),ISNUMBER(FIND('Напитки'!$A$11,D13))),1,0)</f>
        <v>1</v>
      </c>
    </row>
    <row r="14">
      <c r="A14" s="4" t="s">
        <v>7</v>
      </c>
      <c r="B14" s="5" t="s">
        <v>19</v>
      </c>
      <c r="C14" s="4" t="s">
        <v>94</v>
      </c>
      <c r="D14" s="4" t="s">
        <v>74</v>
      </c>
      <c r="E14" s="10">
        <v>2645.0</v>
      </c>
      <c r="F14" s="4">
        <v>700.0</v>
      </c>
      <c r="G14" s="4">
        <f>IF(OR(ISNUMBER(FIND('Напитки'!$A$2,D14)),ISNUMBER(FIND('Напитки'!$A$3,D14)),ISNUMBER(FIND('Напитки'!$A$4,D14)),ISNUMBER(FIND('Напитки'!$A$5,D14)),ISNUMBER(FIND('Напитки'!$A$6,D14)),ISNUMBER(FIND('Напитки'!$A$7,D14)),ISNUMBER(FIND('Напитки'!$A$8,D14)),ISNUMBER(FIND('Напитки'!$A$9,D14)),ISNUMBER(FIND('Напитки'!$A$10,D14)),ISNUMBER(FIND('Напитки'!$A$11,D14))),1,0)</f>
        <v>1</v>
      </c>
    </row>
    <row r="15">
      <c r="A15" s="4" t="s">
        <v>10</v>
      </c>
      <c r="B15" s="5" t="s">
        <v>24</v>
      </c>
      <c r="C15" s="10" t="s">
        <v>95</v>
      </c>
      <c r="D15" s="4" t="s">
        <v>88</v>
      </c>
      <c r="E15" s="4">
        <v>3390.0</v>
      </c>
      <c r="F15" s="4">
        <v>800.0</v>
      </c>
      <c r="G15" s="4">
        <f>IF(OR(ISNUMBER(FIND('Напитки'!$A$2,D15)),ISNUMBER(FIND('Напитки'!$A$3,D15)),ISNUMBER(FIND('Напитки'!$A$4,D15)),ISNUMBER(FIND('Напитки'!$A$5,D15)),ISNUMBER(FIND('Напитки'!$A$6,D15)),ISNUMBER(FIND('Напитки'!$A$7,D15)),ISNUMBER(FIND('Напитки'!$A$8,D15)),ISNUMBER(FIND('Напитки'!$A$9,D15)),ISNUMBER(FIND('Напитки'!$A$10,D15)),ISNUMBER(FIND('Напитки'!$A$11,D15))),1,0)</f>
        <v>1</v>
      </c>
    </row>
    <row r="16">
      <c r="A16" s="4" t="s">
        <v>13</v>
      </c>
      <c r="B16" s="5" t="s">
        <v>30</v>
      </c>
      <c r="C16" s="10" t="s">
        <v>96</v>
      </c>
      <c r="D16" s="4" t="s">
        <v>74</v>
      </c>
      <c r="E16" s="4">
        <v>2950.0</v>
      </c>
      <c r="F16" s="4">
        <v>400.0</v>
      </c>
      <c r="G16" s="4">
        <f>IF(OR(ISNUMBER(FIND('Напитки'!$A$2,D16)),ISNUMBER(FIND('Напитки'!$A$3,D16)),ISNUMBER(FIND('Напитки'!$A$4,D16)),ISNUMBER(FIND('Напитки'!$A$5,D16)),ISNUMBER(FIND('Напитки'!$A$6,D16)),ISNUMBER(FIND('Напитки'!$A$7,D16)),ISNUMBER(FIND('Напитки'!$A$8,D16)),ISNUMBER(FIND('Напитки'!$A$9,D16)),ISNUMBER(FIND('Напитки'!$A$10,D16)),ISNUMBER(FIND('Напитки'!$A$11,D16))),1,0)</f>
        <v>1</v>
      </c>
    </row>
    <row r="17">
      <c r="A17" s="4" t="s">
        <v>16</v>
      </c>
      <c r="B17" s="5" t="s">
        <v>27</v>
      </c>
      <c r="C17" s="10" t="s">
        <v>97</v>
      </c>
      <c r="D17" s="4" t="s">
        <v>72</v>
      </c>
      <c r="E17" s="14">
        <v>940.0</v>
      </c>
      <c r="F17" s="4">
        <v>150.0</v>
      </c>
      <c r="G17" s="4">
        <f>IF(OR(ISNUMBER(FIND('Напитки'!$A$2,D17)),ISNUMBER(FIND('Напитки'!$A$3,D17)),ISNUMBER(FIND('Напитки'!$A$4,D17)),ISNUMBER(FIND('Напитки'!$A$5,D17)),ISNUMBER(FIND('Напитки'!$A$6,D17)),ISNUMBER(FIND('Напитки'!$A$7,D17)),ISNUMBER(FIND('Напитки'!$A$8,D17)),ISNUMBER(FIND('Напитки'!$A$9,D17)),ISNUMBER(FIND('Напитки'!$A$10,D17)),ISNUMBER(FIND('Напитки'!$A$11,D17))),1,0)</f>
        <v>0</v>
      </c>
    </row>
    <row r="18">
      <c r="A18" s="4" t="s">
        <v>18</v>
      </c>
      <c r="B18" s="5" t="s">
        <v>22</v>
      </c>
      <c r="C18" s="10" t="s">
        <v>98</v>
      </c>
      <c r="D18" s="4" t="s">
        <v>93</v>
      </c>
      <c r="E18" s="4">
        <v>1370.0</v>
      </c>
      <c r="F18" s="4">
        <v>0.0</v>
      </c>
      <c r="G18" s="4">
        <f>IF(OR(ISNUMBER(FIND('Напитки'!$A$2,D18)),ISNUMBER(FIND('Напитки'!$A$3,D18)),ISNUMBER(FIND('Напитки'!$A$4,D18)),ISNUMBER(FIND('Напитки'!$A$5,D18)),ISNUMBER(FIND('Напитки'!$A$6,D18)),ISNUMBER(FIND('Напитки'!$A$7,D18)),ISNUMBER(FIND('Напитки'!$A$8,D18)),ISNUMBER(FIND('Напитки'!$A$9,D18)),ISNUMBER(FIND('Напитки'!$A$10,D18)),ISNUMBER(FIND('Напитки'!$A$11,D18))),1,0)</f>
        <v>1</v>
      </c>
    </row>
    <row r="19">
      <c r="A19" s="4" t="s">
        <v>21</v>
      </c>
      <c r="B19" s="5" t="s">
        <v>14</v>
      </c>
      <c r="C19" s="10" t="s">
        <v>99</v>
      </c>
      <c r="D19" s="4" t="s">
        <v>76</v>
      </c>
      <c r="E19" s="4">
        <v>1670.0</v>
      </c>
      <c r="F19" s="4">
        <v>400.0</v>
      </c>
      <c r="G19" s="4">
        <f>IF(OR(ISNUMBER(FIND('Напитки'!$A$2,D19)),ISNUMBER(FIND('Напитки'!$A$3,D19)),ISNUMBER(FIND('Напитки'!$A$4,D19)),ISNUMBER(FIND('Напитки'!$A$5,D19)),ISNUMBER(FIND('Напитки'!$A$6,D19)),ISNUMBER(FIND('Напитки'!$A$7,D19)),ISNUMBER(FIND('Напитки'!$A$8,D19)),ISNUMBER(FIND('Напитки'!$A$9,D19)),ISNUMBER(FIND('Напитки'!$A$10,D19)),ISNUMBER(FIND('Напитки'!$A$11,D19))),1,0)</f>
        <v>1</v>
      </c>
    </row>
    <row r="20">
      <c r="A20" s="4" t="s">
        <v>23</v>
      </c>
      <c r="B20" s="5" t="s">
        <v>19</v>
      </c>
      <c r="C20" s="10" t="s">
        <v>100</v>
      </c>
      <c r="D20" s="4" t="s">
        <v>74</v>
      </c>
      <c r="E20" s="4">
        <v>1765.0</v>
      </c>
      <c r="F20" s="4">
        <v>235.0</v>
      </c>
      <c r="G20" s="4">
        <f>IF(OR(ISNUMBER(FIND('Напитки'!$A$2,D20)),ISNUMBER(FIND('Напитки'!$A$3,D20)),ISNUMBER(FIND('Напитки'!$A$4,D20)),ISNUMBER(FIND('Напитки'!$A$5,D20)),ISNUMBER(FIND('Напитки'!$A$6,D20)),ISNUMBER(FIND('Напитки'!$A$7,D20)),ISNUMBER(FIND('Напитки'!$A$8,D20)),ISNUMBER(FIND('Напитки'!$A$9,D20)),ISNUMBER(FIND('Напитки'!$A$10,D20)),ISNUMBER(FIND('Напитки'!$A$11,D20))),1,0)</f>
        <v>1</v>
      </c>
    </row>
    <row r="21">
      <c r="A21" s="4" t="s">
        <v>26</v>
      </c>
      <c r="B21" s="5" t="s">
        <v>11</v>
      </c>
      <c r="C21" s="10" t="s">
        <v>101</v>
      </c>
      <c r="D21" s="4" t="s">
        <v>91</v>
      </c>
      <c r="E21" s="10">
        <v>2765.0</v>
      </c>
      <c r="F21" s="4">
        <v>535.0</v>
      </c>
      <c r="G21" s="4">
        <f>IF(OR(ISNUMBER(FIND('Напитки'!$A$2,D21)),ISNUMBER(FIND('Напитки'!$A$3,D21)),ISNUMBER(FIND('Напитки'!$A$4,D21)),ISNUMBER(FIND('Напитки'!$A$5,D21)),ISNUMBER(FIND('Напитки'!$A$6,D21)),ISNUMBER(FIND('Напитки'!$A$7,D21)),ISNUMBER(FIND('Напитки'!$A$8,D21)),ISNUMBER(FIND('Напитки'!$A$9,D21)),ISNUMBER(FIND('Напитки'!$A$10,D21)),ISNUMBER(FIND('Напитки'!$A$11,D21))),1,0)</f>
        <v>1</v>
      </c>
    </row>
    <row r="22">
      <c r="A22" s="4" t="s">
        <v>29</v>
      </c>
      <c r="B22" s="11" t="s">
        <v>36</v>
      </c>
      <c r="C22" s="4" t="s">
        <v>102</v>
      </c>
      <c r="D22" s="10" t="s">
        <v>74</v>
      </c>
      <c r="E22" s="14">
        <v>2280.0</v>
      </c>
      <c r="F22" s="14">
        <v>420.0</v>
      </c>
      <c r="G22" s="4">
        <f>IF(OR(ISNUMBER(FIND('Напитки'!$A$2,D22)),ISNUMBER(FIND('Напитки'!$A$3,D22)),ISNUMBER(FIND('Напитки'!$A$4,D22)),ISNUMBER(FIND('Напитки'!$A$5,D22)),ISNUMBER(FIND('Напитки'!$A$6,D22)),ISNUMBER(FIND('Напитки'!$A$7,D22)),ISNUMBER(FIND('Напитки'!$A$8,D22)),ISNUMBER(FIND('Напитки'!$A$9,D22)),ISNUMBER(FIND('Напитки'!$A$10,D22)),ISNUMBER(FIND('Напитки'!$A$11,D22))),1,0)</f>
        <v>1</v>
      </c>
    </row>
    <row r="23">
      <c r="A23" s="4" t="s">
        <v>32</v>
      </c>
      <c r="B23" s="11" t="s">
        <v>36</v>
      </c>
      <c r="C23" s="4" t="s">
        <v>103</v>
      </c>
      <c r="D23" s="10" t="s">
        <v>104</v>
      </c>
      <c r="E23" s="15">
        <v>2180.0</v>
      </c>
      <c r="F23" s="14">
        <v>320.0</v>
      </c>
      <c r="G23" s="4">
        <f>IF(OR(ISNUMBER(FIND('Напитки'!$A$2,D23)),ISNUMBER(FIND('Напитки'!$A$3,D23)),ISNUMBER(FIND('Напитки'!$A$4,D23)),ISNUMBER(FIND('Напитки'!$A$5,D23)),ISNUMBER(FIND('Напитки'!$A$6,D23)),ISNUMBER(FIND('Напитки'!$A$7,D23)),ISNUMBER(FIND('Напитки'!$A$8,D23)),ISNUMBER(FIND('Напитки'!$A$9,D23)),ISNUMBER(FIND('Напитки'!$A$10,D23)),ISNUMBER(FIND('Напитки'!$A$11,D23))),1,0)</f>
        <v>1</v>
      </c>
    </row>
    <row r="26">
      <c r="D26" s="14"/>
    </row>
    <row r="34">
      <c r="D3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23.88"/>
  </cols>
  <sheetData>
    <row r="1">
      <c r="A1" s="1" t="s">
        <v>1</v>
      </c>
      <c r="B1" s="17" t="s">
        <v>105</v>
      </c>
    </row>
    <row r="2">
      <c r="A2" s="5" t="s">
        <v>8</v>
      </c>
      <c r="B2" s="15">
        <v>7.0</v>
      </c>
    </row>
    <row r="3">
      <c r="A3" s="5" t="s">
        <v>11</v>
      </c>
      <c r="B3" s="15">
        <v>8.0</v>
      </c>
    </row>
    <row r="4">
      <c r="A4" s="5" t="s">
        <v>14</v>
      </c>
      <c r="B4" s="15">
        <v>9.0</v>
      </c>
    </row>
    <row r="5">
      <c r="A5" s="5" t="s">
        <v>17</v>
      </c>
      <c r="B5" s="15">
        <v>7.0</v>
      </c>
    </row>
    <row r="6">
      <c r="A6" s="5" t="s">
        <v>19</v>
      </c>
      <c r="B6" s="15">
        <v>7.0</v>
      </c>
    </row>
    <row r="7">
      <c r="A7" s="5" t="s">
        <v>22</v>
      </c>
      <c r="B7" s="15">
        <v>6.0</v>
      </c>
    </row>
    <row r="8">
      <c r="A8" s="5" t="s">
        <v>24</v>
      </c>
      <c r="B8" s="15">
        <v>8.0</v>
      </c>
    </row>
    <row r="9">
      <c r="A9" s="5" t="s">
        <v>27</v>
      </c>
      <c r="B9" s="15">
        <v>10.0</v>
      </c>
    </row>
    <row r="10">
      <c r="A10" s="5" t="s">
        <v>30</v>
      </c>
      <c r="B10" s="15">
        <v>10.0</v>
      </c>
    </row>
    <row r="11">
      <c r="A11" s="10" t="s">
        <v>36</v>
      </c>
      <c r="B11" s="15">
        <v>10.0</v>
      </c>
    </row>
    <row r="16">
      <c r="A1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8.75"/>
  </cols>
  <sheetData>
    <row r="1">
      <c r="A1" s="18" t="s">
        <v>106</v>
      </c>
      <c r="B1" s="19"/>
    </row>
    <row r="2">
      <c r="A2" s="4" t="s">
        <v>74</v>
      </c>
    </row>
    <row r="3">
      <c r="A3" s="4" t="s">
        <v>76</v>
      </c>
    </row>
    <row r="4">
      <c r="A4" s="4" t="s">
        <v>78</v>
      </c>
    </row>
    <row r="5">
      <c r="A5" s="4" t="s">
        <v>80</v>
      </c>
    </row>
    <row r="6">
      <c r="A6" s="4" t="s">
        <v>107</v>
      </c>
    </row>
    <row r="7">
      <c r="A7" s="4" t="s">
        <v>91</v>
      </c>
    </row>
    <row r="8">
      <c r="A8" s="4" t="s">
        <v>108</v>
      </c>
    </row>
    <row r="9">
      <c r="A9" s="4" t="s">
        <v>109</v>
      </c>
    </row>
    <row r="10">
      <c r="A10" s="4" t="s">
        <v>88</v>
      </c>
    </row>
    <row r="11">
      <c r="A11" s="4" t="s">
        <v>93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  <col customWidth="1" min="2" max="2" width="36.0"/>
    <col customWidth="1" min="3" max="3" width="35.25"/>
  </cols>
  <sheetData>
    <row r="1">
      <c r="A1" s="20"/>
      <c r="B1" s="17" t="s">
        <v>2</v>
      </c>
      <c r="C1" s="17" t="s">
        <v>110</v>
      </c>
    </row>
    <row r="2">
      <c r="A2" s="4" t="s">
        <v>7</v>
      </c>
      <c r="B2" s="6">
        <v>7.0</v>
      </c>
      <c r="C2" s="4">
        <f t="shared" ref="C2:C13" si="1">AVERAGEIF($A$2:$B$23,A2,$B$2:$B$23)</f>
        <v>8</v>
      </c>
      <c r="D2" s="5"/>
      <c r="E2" s="6"/>
    </row>
    <row r="3">
      <c r="A3" s="4" t="s">
        <v>10</v>
      </c>
      <c r="B3" s="6">
        <v>9.0</v>
      </c>
      <c r="C3" s="4">
        <f t="shared" si="1"/>
        <v>8</v>
      </c>
      <c r="D3" s="5"/>
      <c r="E3" s="6"/>
    </row>
    <row r="4">
      <c r="A4" s="4" t="s">
        <v>13</v>
      </c>
      <c r="B4" s="6">
        <v>8.0</v>
      </c>
      <c r="C4" s="4">
        <f t="shared" si="1"/>
        <v>7</v>
      </c>
      <c r="D4" s="5"/>
      <c r="E4" s="6"/>
    </row>
    <row r="5">
      <c r="A5" s="4" t="s">
        <v>16</v>
      </c>
      <c r="B5" s="9">
        <v>8.0</v>
      </c>
      <c r="C5" s="4">
        <f t="shared" si="1"/>
        <v>7.5</v>
      </c>
      <c r="D5" s="5"/>
      <c r="E5" s="9"/>
    </row>
    <row r="6">
      <c r="A6" s="4" t="s">
        <v>18</v>
      </c>
      <c r="B6" s="6">
        <v>8.0</v>
      </c>
      <c r="C6" s="4">
        <f t="shared" si="1"/>
        <v>8</v>
      </c>
      <c r="D6" s="5"/>
      <c r="E6" s="6"/>
    </row>
    <row r="7">
      <c r="A7" s="4" t="s">
        <v>21</v>
      </c>
      <c r="B7" s="6">
        <v>6.0</v>
      </c>
      <c r="C7" s="4">
        <f t="shared" si="1"/>
        <v>7</v>
      </c>
      <c r="D7" s="5"/>
      <c r="E7" s="6"/>
    </row>
    <row r="8">
      <c r="A8" s="4" t="s">
        <v>23</v>
      </c>
      <c r="B8" s="6">
        <v>9.0</v>
      </c>
      <c r="C8" s="4">
        <f t="shared" si="1"/>
        <v>9.5</v>
      </c>
      <c r="D8" s="5"/>
      <c r="E8" s="6"/>
    </row>
    <row r="9">
      <c r="A9" s="4" t="s">
        <v>26</v>
      </c>
      <c r="B9" s="6">
        <v>10.0</v>
      </c>
      <c r="C9" s="4">
        <f t="shared" si="1"/>
        <v>9.5</v>
      </c>
      <c r="D9" s="5"/>
      <c r="E9" s="6"/>
    </row>
    <row r="10">
      <c r="A10" s="4" t="s">
        <v>29</v>
      </c>
      <c r="B10" s="6">
        <v>8.0</v>
      </c>
      <c r="C10" s="4">
        <f t="shared" si="1"/>
        <v>9</v>
      </c>
      <c r="D10" s="5"/>
      <c r="E10" s="6"/>
    </row>
    <row r="11">
      <c r="A11" s="4" t="s">
        <v>32</v>
      </c>
      <c r="B11" s="6">
        <v>5.0</v>
      </c>
      <c r="C11" s="4">
        <f t="shared" si="1"/>
        <v>7</v>
      </c>
      <c r="D11" s="5"/>
      <c r="E11" s="6"/>
    </row>
    <row r="12">
      <c r="A12" s="4" t="s">
        <v>33</v>
      </c>
      <c r="B12" s="6">
        <v>10.0</v>
      </c>
      <c r="C12" s="4">
        <f t="shared" si="1"/>
        <v>10</v>
      </c>
      <c r="D12" s="5"/>
      <c r="E12" s="6"/>
    </row>
    <row r="13">
      <c r="A13" s="4" t="s">
        <v>34</v>
      </c>
      <c r="B13" s="6">
        <v>8.0</v>
      </c>
      <c r="C13" s="4">
        <f t="shared" si="1"/>
        <v>8</v>
      </c>
      <c r="D13" s="5"/>
      <c r="E13" s="6"/>
    </row>
    <row r="14">
      <c r="A14" s="4" t="s">
        <v>7</v>
      </c>
      <c r="B14" s="6">
        <v>9.0</v>
      </c>
      <c r="C14" s="4"/>
      <c r="D14" s="5"/>
      <c r="E14" s="6"/>
    </row>
    <row r="15">
      <c r="A15" s="4" t="s">
        <v>10</v>
      </c>
      <c r="B15" s="6">
        <v>7.0</v>
      </c>
      <c r="C15" s="4"/>
      <c r="D15" s="5"/>
      <c r="E15" s="6"/>
    </row>
    <row r="16">
      <c r="A16" s="4" t="s">
        <v>13</v>
      </c>
      <c r="B16" s="6">
        <v>6.0</v>
      </c>
      <c r="C16" s="4"/>
      <c r="D16" s="5"/>
      <c r="E16" s="6"/>
    </row>
    <row r="17">
      <c r="A17" s="4" t="s">
        <v>16</v>
      </c>
      <c r="B17" s="6">
        <v>7.0</v>
      </c>
      <c r="C17" s="4"/>
      <c r="D17" s="5"/>
      <c r="E17" s="6"/>
    </row>
    <row r="18">
      <c r="A18" s="4" t="s">
        <v>18</v>
      </c>
      <c r="B18" s="6">
        <v>8.0</v>
      </c>
      <c r="C18" s="4"/>
      <c r="D18" s="5"/>
      <c r="E18" s="6"/>
    </row>
    <row r="19">
      <c r="A19" s="4" t="s">
        <v>21</v>
      </c>
      <c r="B19" s="6">
        <v>8.0</v>
      </c>
      <c r="C19" s="4"/>
      <c r="D19" s="5"/>
      <c r="E19" s="6"/>
    </row>
    <row r="20">
      <c r="A20" s="4" t="s">
        <v>23</v>
      </c>
      <c r="B20" s="6">
        <v>10.0</v>
      </c>
      <c r="C20" s="4"/>
      <c r="D20" s="5"/>
      <c r="E20" s="6"/>
    </row>
    <row r="21">
      <c r="A21" s="4" t="s">
        <v>26</v>
      </c>
      <c r="B21" s="6">
        <v>9.0</v>
      </c>
      <c r="C21" s="4"/>
      <c r="D21" s="5"/>
      <c r="E21" s="6"/>
    </row>
    <row r="22">
      <c r="A22" s="4" t="s">
        <v>29</v>
      </c>
      <c r="B22" s="4">
        <v>10.0</v>
      </c>
      <c r="C22" s="4"/>
      <c r="D22" s="10"/>
      <c r="E22" s="4"/>
    </row>
    <row r="23">
      <c r="A23" s="4" t="s">
        <v>32</v>
      </c>
      <c r="B23" s="4">
        <v>9.0</v>
      </c>
      <c r="C23" s="4"/>
      <c r="D23" s="10"/>
      <c r="E23" s="4"/>
    </row>
    <row r="25">
      <c r="B25" s="21" t="s">
        <v>111</v>
      </c>
      <c r="C25" s="22" t="s">
        <v>112</v>
      </c>
    </row>
    <row r="26">
      <c r="A26" s="4" t="s">
        <v>7</v>
      </c>
      <c r="B26" s="23">
        <v>0.0</v>
      </c>
      <c r="C26" s="8">
        <f t="shared" ref="C26:C37" si="2">AVERAGEIF($A$26:$B$47,A26,$B$26:$B$47)</f>
        <v>0.7071067812</v>
      </c>
      <c r="D26" s="6"/>
      <c r="E26" s="4"/>
      <c r="F26" s="7"/>
      <c r="G26" s="8"/>
    </row>
    <row r="27">
      <c r="A27" s="4" t="s">
        <v>10</v>
      </c>
      <c r="B27" s="23">
        <v>0.7071067811865476</v>
      </c>
      <c r="C27" s="8">
        <f t="shared" si="2"/>
        <v>0.7071067812</v>
      </c>
      <c r="D27" s="6"/>
      <c r="E27" s="4"/>
      <c r="F27" s="7"/>
      <c r="G27" s="8"/>
    </row>
    <row r="28">
      <c r="A28" s="4" t="s">
        <v>13</v>
      </c>
      <c r="B28" s="23">
        <v>0.7071067811865476</v>
      </c>
      <c r="C28" s="8">
        <f t="shared" si="2"/>
        <v>1.767766953</v>
      </c>
      <c r="D28" s="6"/>
      <c r="E28" s="4"/>
      <c r="F28" s="7"/>
      <c r="G28" s="8"/>
    </row>
    <row r="29">
      <c r="A29" s="4" t="s">
        <v>16</v>
      </c>
      <c r="B29" s="23">
        <v>0.7071067811865476</v>
      </c>
      <c r="C29" s="8">
        <f t="shared" si="2"/>
        <v>1.414213562</v>
      </c>
      <c r="D29" s="9"/>
      <c r="E29" s="4"/>
      <c r="F29" s="7"/>
      <c r="G29" s="8"/>
    </row>
    <row r="30">
      <c r="A30" s="4" t="s">
        <v>18</v>
      </c>
      <c r="B30" s="23">
        <v>0.7071067811865476</v>
      </c>
      <c r="C30" s="8">
        <f t="shared" si="2"/>
        <v>1.060660172</v>
      </c>
      <c r="D30" s="6"/>
      <c r="E30" s="4"/>
      <c r="F30" s="7"/>
      <c r="G30" s="8"/>
    </row>
    <row r="31">
      <c r="A31" s="4" t="s">
        <v>21</v>
      </c>
      <c r="B31" s="23">
        <v>0.0</v>
      </c>
      <c r="C31" s="8">
        <f t="shared" si="2"/>
        <v>0.3535533906</v>
      </c>
      <c r="D31" s="6"/>
      <c r="E31" s="4"/>
      <c r="F31" s="7"/>
      <c r="G31" s="8"/>
    </row>
    <row r="32">
      <c r="A32" s="4" t="s">
        <v>23</v>
      </c>
      <c r="B32" s="23">
        <v>0.7071067811865476</v>
      </c>
      <c r="C32" s="8">
        <f t="shared" si="2"/>
        <v>1.414213562</v>
      </c>
      <c r="D32" s="6"/>
      <c r="E32" s="4"/>
      <c r="F32" s="7"/>
      <c r="G32" s="8"/>
    </row>
    <row r="33">
      <c r="A33" s="4" t="s">
        <v>26</v>
      </c>
      <c r="B33" s="23">
        <v>0.0</v>
      </c>
      <c r="C33" s="8">
        <f t="shared" si="2"/>
        <v>0.3535533906</v>
      </c>
      <c r="D33" s="6"/>
      <c r="E33" s="4"/>
      <c r="F33" s="7"/>
      <c r="G33" s="8"/>
    </row>
    <row r="34">
      <c r="A34" s="4" t="s">
        <v>29</v>
      </c>
      <c r="B34" s="23">
        <v>1.4142135623730951</v>
      </c>
      <c r="C34" s="8">
        <f t="shared" si="2"/>
        <v>0.7071067812</v>
      </c>
      <c r="D34" s="6"/>
      <c r="E34" s="4"/>
      <c r="F34" s="7"/>
      <c r="G34" s="8"/>
    </row>
    <row r="35">
      <c r="A35" s="4" t="s">
        <v>32</v>
      </c>
      <c r="B35" s="23">
        <v>1.4142135623730951</v>
      </c>
      <c r="C35" s="8">
        <f t="shared" si="2"/>
        <v>1.060660172</v>
      </c>
      <c r="D35" s="6"/>
      <c r="E35" s="4"/>
      <c r="F35" s="7"/>
      <c r="G35" s="8"/>
    </row>
    <row r="36">
      <c r="A36" s="4" t="s">
        <v>33</v>
      </c>
      <c r="B36" s="23">
        <v>0.7071067811865476</v>
      </c>
      <c r="C36" s="8">
        <f t="shared" si="2"/>
        <v>0.7071067812</v>
      </c>
      <c r="D36" s="6"/>
      <c r="E36" s="4"/>
      <c r="F36" s="7"/>
      <c r="G36" s="8"/>
    </row>
    <row r="37">
      <c r="A37" s="4" t="s">
        <v>34</v>
      </c>
      <c r="B37" s="23">
        <v>0.0</v>
      </c>
      <c r="C37" s="8">
        <f t="shared" si="2"/>
        <v>0</v>
      </c>
      <c r="D37" s="6"/>
      <c r="E37" s="4"/>
      <c r="F37" s="7"/>
      <c r="G37" s="8"/>
    </row>
    <row r="38">
      <c r="A38" s="4" t="s">
        <v>7</v>
      </c>
      <c r="B38" s="23">
        <v>1.4142135623730951</v>
      </c>
      <c r="C38" s="24"/>
      <c r="D38" s="6"/>
      <c r="E38" s="4"/>
      <c r="F38" s="7"/>
      <c r="G38" s="8"/>
    </row>
    <row r="39">
      <c r="A39" s="4" t="s">
        <v>10</v>
      </c>
      <c r="B39" s="23">
        <v>0.7071067811865476</v>
      </c>
      <c r="C39" s="24"/>
      <c r="D39" s="6"/>
      <c r="E39" s="4"/>
      <c r="F39" s="7"/>
      <c r="G39" s="8"/>
    </row>
    <row r="40">
      <c r="A40" s="4" t="s">
        <v>13</v>
      </c>
      <c r="B40" s="23">
        <v>2.8284271247461903</v>
      </c>
      <c r="C40" s="24"/>
      <c r="D40" s="6"/>
      <c r="E40" s="4"/>
      <c r="F40" s="7"/>
      <c r="G40" s="8"/>
    </row>
    <row r="41">
      <c r="A41" s="4" t="s">
        <v>16</v>
      </c>
      <c r="B41" s="23">
        <v>2.1213203435596424</v>
      </c>
      <c r="C41" s="24"/>
      <c r="D41" s="6"/>
      <c r="E41" s="4"/>
      <c r="F41" s="7"/>
      <c r="G41" s="8"/>
    </row>
    <row r="42">
      <c r="A42" s="4" t="s">
        <v>18</v>
      </c>
      <c r="B42" s="23">
        <v>1.4142135623730951</v>
      </c>
      <c r="C42" s="24"/>
      <c r="D42" s="6"/>
      <c r="E42" s="4"/>
      <c r="F42" s="7"/>
      <c r="G42" s="8"/>
    </row>
    <row r="43">
      <c r="A43" s="4" t="s">
        <v>21</v>
      </c>
      <c r="B43" s="23">
        <v>0.7071067811865476</v>
      </c>
      <c r="C43" s="24"/>
      <c r="D43" s="6"/>
      <c r="E43" s="4"/>
      <c r="F43" s="7"/>
      <c r="G43" s="8"/>
    </row>
    <row r="44">
      <c r="A44" s="4" t="s">
        <v>23</v>
      </c>
      <c r="B44" s="23">
        <v>2.1213203435596424</v>
      </c>
      <c r="C44" s="24"/>
      <c r="D44" s="6"/>
      <c r="E44" s="4"/>
      <c r="F44" s="7"/>
      <c r="G44" s="8"/>
    </row>
    <row r="45">
      <c r="A45" s="4" t="s">
        <v>26</v>
      </c>
      <c r="B45" s="23">
        <v>0.7071067811865476</v>
      </c>
      <c r="C45" s="24"/>
      <c r="D45" s="6"/>
      <c r="E45" s="4"/>
      <c r="F45" s="7"/>
      <c r="G45" s="8"/>
    </row>
    <row r="46">
      <c r="A46" s="4" t="s">
        <v>29</v>
      </c>
      <c r="B46" s="23">
        <v>0.0</v>
      </c>
      <c r="C46" s="24"/>
      <c r="D46" s="4"/>
      <c r="E46" s="10"/>
      <c r="F46" s="7"/>
      <c r="G46" s="8"/>
    </row>
    <row r="47">
      <c r="A47" s="4" t="s">
        <v>32</v>
      </c>
      <c r="B47" s="23">
        <v>0.7071067811865476</v>
      </c>
      <c r="C47" s="24"/>
      <c r="D47" s="10"/>
      <c r="E47" s="10"/>
      <c r="F47" s="7"/>
      <c r="G47" s="8"/>
    </row>
    <row r="49">
      <c r="B49" s="22" t="s">
        <v>42</v>
      </c>
      <c r="C49" s="22" t="s">
        <v>113</v>
      </c>
    </row>
    <row r="50">
      <c r="A50" s="4" t="s">
        <v>7</v>
      </c>
      <c r="B50" s="4">
        <v>2.0</v>
      </c>
      <c r="C50" s="25">
        <f t="shared" ref="C50:C61" si="3">AVERAGEIF($A$50:$B$71,A26,$B$50:$B$71)</f>
        <v>2</v>
      </c>
    </row>
    <row r="51">
      <c r="A51" s="4" t="s">
        <v>10</v>
      </c>
      <c r="B51" s="4">
        <v>2.0</v>
      </c>
      <c r="C51" s="25">
        <f t="shared" si="3"/>
        <v>2</v>
      </c>
    </row>
    <row r="52">
      <c r="A52" s="4" t="s">
        <v>13</v>
      </c>
      <c r="B52" s="4">
        <v>8.0</v>
      </c>
      <c r="C52" s="25">
        <f t="shared" si="3"/>
        <v>7</v>
      </c>
    </row>
    <row r="53">
      <c r="A53" s="4" t="s">
        <v>16</v>
      </c>
      <c r="B53" s="4">
        <v>1.0</v>
      </c>
      <c r="C53" s="25">
        <f t="shared" si="3"/>
        <v>1</v>
      </c>
    </row>
    <row r="54">
      <c r="A54" s="4" t="s">
        <v>18</v>
      </c>
      <c r="B54" s="4">
        <v>5.0</v>
      </c>
      <c r="C54" s="25">
        <f t="shared" si="3"/>
        <v>6.5</v>
      </c>
    </row>
    <row r="55">
      <c r="A55" s="4" t="s">
        <v>21</v>
      </c>
      <c r="B55" s="4">
        <v>3.0</v>
      </c>
      <c r="C55" s="25">
        <f t="shared" si="3"/>
        <v>3</v>
      </c>
    </row>
    <row r="56">
      <c r="A56" s="4" t="s">
        <v>23</v>
      </c>
      <c r="B56" s="4">
        <v>7.0</v>
      </c>
      <c r="C56" s="25">
        <f t="shared" si="3"/>
        <v>4.5</v>
      </c>
    </row>
    <row r="57">
      <c r="A57" s="4" t="s">
        <v>26</v>
      </c>
      <c r="B57" s="4">
        <v>2.0</v>
      </c>
      <c r="C57" s="25">
        <f t="shared" si="3"/>
        <v>1.5</v>
      </c>
    </row>
    <row r="58">
      <c r="A58" s="4" t="s">
        <v>29</v>
      </c>
      <c r="B58" s="4">
        <v>4.0</v>
      </c>
      <c r="C58" s="25">
        <f t="shared" si="3"/>
        <v>2.5</v>
      </c>
    </row>
    <row r="59">
      <c r="A59" s="4" t="s">
        <v>32</v>
      </c>
      <c r="B59" s="4">
        <v>1.0</v>
      </c>
      <c r="C59" s="25">
        <f t="shared" si="3"/>
        <v>1</v>
      </c>
    </row>
    <row r="60">
      <c r="A60" s="4" t="s">
        <v>33</v>
      </c>
      <c r="B60" s="4">
        <v>4.0</v>
      </c>
      <c r="C60" s="25">
        <f t="shared" si="3"/>
        <v>4</v>
      </c>
    </row>
    <row r="61">
      <c r="A61" s="4" t="s">
        <v>34</v>
      </c>
      <c r="B61" s="4">
        <v>7.0</v>
      </c>
      <c r="C61" s="25">
        <f t="shared" si="3"/>
        <v>7</v>
      </c>
    </row>
    <row r="62">
      <c r="A62" s="4" t="s">
        <v>7</v>
      </c>
      <c r="B62" s="4">
        <v>2.0</v>
      </c>
      <c r="C62" s="16"/>
    </row>
    <row r="63">
      <c r="A63" s="4" t="s">
        <v>10</v>
      </c>
      <c r="B63" s="4">
        <v>2.0</v>
      </c>
      <c r="C63" s="16"/>
    </row>
    <row r="64">
      <c r="A64" s="4" t="s">
        <v>13</v>
      </c>
      <c r="B64" s="4">
        <v>6.0</v>
      </c>
      <c r="C64" s="16"/>
    </row>
    <row r="65">
      <c r="A65" s="4" t="s">
        <v>16</v>
      </c>
      <c r="B65" s="4">
        <v>1.0</v>
      </c>
      <c r="C65" s="16"/>
    </row>
    <row r="66">
      <c r="A66" s="4" t="s">
        <v>18</v>
      </c>
      <c r="B66" s="4">
        <v>8.0</v>
      </c>
      <c r="C66" s="16"/>
    </row>
    <row r="67">
      <c r="A67" s="4" t="s">
        <v>21</v>
      </c>
      <c r="B67" s="4">
        <v>3.0</v>
      </c>
      <c r="C67" s="16"/>
    </row>
    <row r="68">
      <c r="A68" s="4" t="s">
        <v>23</v>
      </c>
      <c r="B68" s="4">
        <v>2.0</v>
      </c>
      <c r="C68" s="16"/>
    </row>
    <row r="69">
      <c r="A69" s="4" t="s">
        <v>26</v>
      </c>
      <c r="B69" s="4">
        <v>1.0</v>
      </c>
      <c r="C69" s="16"/>
    </row>
    <row r="70">
      <c r="A70" s="4" t="s">
        <v>29</v>
      </c>
      <c r="B70" s="10">
        <v>1.0</v>
      </c>
      <c r="C70" s="16"/>
    </row>
    <row r="71">
      <c r="A71" s="4" t="s">
        <v>32</v>
      </c>
      <c r="B71" s="10">
        <v>1.0</v>
      </c>
      <c r="C71" s="16"/>
    </row>
    <row r="73">
      <c r="B73" s="19" t="s">
        <v>114</v>
      </c>
      <c r="C73" s="22" t="s">
        <v>115</v>
      </c>
    </row>
    <row r="74">
      <c r="A74" s="4" t="s">
        <v>7</v>
      </c>
      <c r="B74" s="4">
        <v>2550.0</v>
      </c>
      <c r="C74" s="25">
        <f t="shared" ref="C74:C85" si="4">AVERAGEIF($A$74:$B$95,A26,$B$74:$B$95)</f>
        <v>2597.5</v>
      </c>
    </row>
    <row r="75">
      <c r="A75" s="4" t="s">
        <v>10</v>
      </c>
      <c r="B75" s="4">
        <v>3056.0</v>
      </c>
      <c r="C75" s="25">
        <f t="shared" si="4"/>
        <v>3223</v>
      </c>
    </row>
    <row r="76">
      <c r="A76" s="4" t="s">
        <v>13</v>
      </c>
      <c r="B76" s="4">
        <v>2390.0</v>
      </c>
      <c r="C76" s="25">
        <f t="shared" si="4"/>
        <v>2670</v>
      </c>
    </row>
    <row r="77">
      <c r="A77" s="4" t="s">
        <v>16</v>
      </c>
      <c r="B77" s="4">
        <v>3150.0</v>
      </c>
      <c r="C77" s="25">
        <f t="shared" si="4"/>
        <v>2045</v>
      </c>
    </row>
    <row r="78">
      <c r="A78" s="4" t="s">
        <v>18</v>
      </c>
      <c r="B78" s="4">
        <v>1155.0</v>
      </c>
      <c r="C78" s="25">
        <f t="shared" si="4"/>
        <v>1262.5</v>
      </c>
    </row>
    <row r="79">
      <c r="A79" s="4" t="s">
        <v>21</v>
      </c>
      <c r="B79" s="4">
        <v>1440.0</v>
      </c>
      <c r="C79" s="25">
        <f t="shared" si="4"/>
        <v>1555</v>
      </c>
    </row>
    <row r="80">
      <c r="A80" s="4" t="s">
        <v>23</v>
      </c>
      <c r="B80" s="4">
        <v>2820.0</v>
      </c>
      <c r="C80" s="25">
        <f t="shared" si="4"/>
        <v>2292.5</v>
      </c>
    </row>
    <row r="81">
      <c r="A81" s="4" t="s">
        <v>26</v>
      </c>
      <c r="B81" s="4">
        <v>1430.0</v>
      </c>
      <c r="C81" s="25">
        <f t="shared" si="4"/>
        <v>2097.5</v>
      </c>
    </row>
    <row r="82">
      <c r="A82" s="4" t="s">
        <v>29</v>
      </c>
      <c r="B82" s="4">
        <v>4060.0</v>
      </c>
      <c r="C82" s="25">
        <f t="shared" si="4"/>
        <v>3170</v>
      </c>
    </row>
    <row r="83">
      <c r="A83" s="4" t="s">
        <v>32</v>
      </c>
      <c r="B83" s="4">
        <v>1210.0</v>
      </c>
      <c r="C83" s="25">
        <f t="shared" si="4"/>
        <v>1695</v>
      </c>
    </row>
    <row r="84">
      <c r="A84" s="4" t="s">
        <v>33</v>
      </c>
      <c r="B84" s="4">
        <v>3580.0</v>
      </c>
      <c r="C84" s="25">
        <f t="shared" si="4"/>
        <v>3580</v>
      </c>
    </row>
    <row r="85">
      <c r="A85" s="4" t="s">
        <v>34</v>
      </c>
      <c r="B85" s="4">
        <v>1784.0</v>
      </c>
      <c r="C85" s="25">
        <f t="shared" si="4"/>
        <v>1784</v>
      </c>
    </row>
    <row r="86">
      <c r="A86" s="4" t="s">
        <v>7</v>
      </c>
      <c r="B86" s="10">
        <v>2645.0</v>
      </c>
    </row>
    <row r="87">
      <c r="A87" s="4" t="s">
        <v>10</v>
      </c>
      <c r="B87" s="4">
        <v>3390.0</v>
      </c>
    </row>
    <row r="88">
      <c r="A88" s="4" t="s">
        <v>13</v>
      </c>
      <c r="B88" s="4">
        <v>2950.0</v>
      </c>
    </row>
    <row r="89">
      <c r="A89" s="4" t="s">
        <v>16</v>
      </c>
      <c r="B89" s="14">
        <v>940.0</v>
      </c>
    </row>
    <row r="90">
      <c r="A90" s="4" t="s">
        <v>18</v>
      </c>
      <c r="B90" s="4">
        <v>1370.0</v>
      </c>
    </row>
    <row r="91">
      <c r="A91" s="4" t="s">
        <v>21</v>
      </c>
      <c r="B91" s="4">
        <v>1670.0</v>
      </c>
    </row>
    <row r="92">
      <c r="A92" s="4" t="s">
        <v>23</v>
      </c>
      <c r="B92" s="4">
        <v>1765.0</v>
      </c>
    </row>
    <row r="93">
      <c r="A93" s="4" t="s">
        <v>26</v>
      </c>
      <c r="B93" s="10">
        <v>2765.0</v>
      </c>
    </row>
    <row r="94">
      <c r="A94" s="4" t="s">
        <v>29</v>
      </c>
      <c r="B94" s="14">
        <v>2280.0</v>
      </c>
    </row>
    <row r="95">
      <c r="A95" s="4" t="s">
        <v>32</v>
      </c>
      <c r="B95" s="15">
        <v>2180.0</v>
      </c>
    </row>
    <row r="96">
      <c r="B96" s="19"/>
    </row>
    <row r="97">
      <c r="B97" s="19" t="s">
        <v>116</v>
      </c>
      <c r="C97" s="19" t="s">
        <v>117</v>
      </c>
    </row>
    <row r="98">
      <c r="A98" s="4" t="s">
        <v>7</v>
      </c>
      <c r="B98" s="7">
        <f t="shared" ref="B98:B119" si="5">B74/B50</f>
        <v>1275</v>
      </c>
      <c r="C98" s="26">
        <f t="shared" ref="C98:C109" si="6">AVERAGEIF($A$98:$B$119,A26,$B$98:$B$119)</f>
        <v>1298.75</v>
      </c>
    </row>
    <row r="99">
      <c r="A99" s="4" t="s">
        <v>10</v>
      </c>
      <c r="B99" s="7">
        <f t="shared" si="5"/>
        <v>1528</v>
      </c>
      <c r="C99" s="26">
        <f t="shared" si="6"/>
        <v>1611.5</v>
      </c>
    </row>
    <row r="100">
      <c r="A100" s="4" t="s">
        <v>13</v>
      </c>
      <c r="B100" s="7">
        <f t="shared" si="5"/>
        <v>298.75</v>
      </c>
      <c r="C100" s="26">
        <f t="shared" si="6"/>
        <v>395.2083333</v>
      </c>
    </row>
    <row r="101">
      <c r="A101" s="4" t="s">
        <v>16</v>
      </c>
      <c r="B101" s="7">
        <f t="shared" si="5"/>
        <v>3150</v>
      </c>
      <c r="C101" s="26">
        <f t="shared" si="6"/>
        <v>2045</v>
      </c>
    </row>
    <row r="102">
      <c r="A102" s="4" t="s">
        <v>18</v>
      </c>
      <c r="B102" s="7">
        <f t="shared" si="5"/>
        <v>231</v>
      </c>
      <c r="C102" s="26">
        <f t="shared" si="6"/>
        <v>201.125</v>
      </c>
    </row>
    <row r="103">
      <c r="A103" s="4" t="s">
        <v>21</v>
      </c>
      <c r="B103" s="7">
        <f t="shared" si="5"/>
        <v>480</v>
      </c>
      <c r="C103" s="26">
        <f t="shared" si="6"/>
        <v>518.3333333</v>
      </c>
    </row>
    <row r="104">
      <c r="A104" s="4" t="s">
        <v>23</v>
      </c>
      <c r="B104" s="7">
        <f t="shared" si="5"/>
        <v>402.8571429</v>
      </c>
      <c r="C104" s="26">
        <f t="shared" si="6"/>
        <v>642.6785714</v>
      </c>
    </row>
    <row r="105">
      <c r="A105" s="4" t="s">
        <v>26</v>
      </c>
      <c r="B105" s="7">
        <f t="shared" si="5"/>
        <v>715</v>
      </c>
      <c r="C105" s="26">
        <f t="shared" si="6"/>
        <v>1740</v>
      </c>
    </row>
    <row r="106">
      <c r="A106" s="4" t="s">
        <v>29</v>
      </c>
      <c r="B106" s="7">
        <f t="shared" si="5"/>
        <v>1015</v>
      </c>
      <c r="C106" s="26">
        <f t="shared" si="6"/>
        <v>1647.5</v>
      </c>
    </row>
    <row r="107">
      <c r="A107" s="4" t="s">
        <v>32</v>
      </c>
      <c r="B107" s="7">
        <f t="shared" si="5"/>
        <v>1210</v>
      </c>
      <c r="C107" s="26">
        <f t="shared" si="6"/>
        <v>1695</v>
      </c>
    </row>
    <row r="108">
      <c r="A108" s="4" t="s">
        <v>33</v>
      </c>
      <c r="B108" s="7">
        <f t="shared" si="5"/>
        <v>895</v>
      </c>
      <c r="C108" s="26">
        <f t="shared" si="6"/>
        <v>895</v>
      </c>
    </row>
    <row r="109">
      <c r="A109" s="4" t="s">
        <v>34</v>
      </c>
      <c r="B109" s="7">
        <f t="shared" si="5"/>
        <v>254.8571429</v>
      </c>
      <c r="C109" s="26">
        <f t="shared" si="6"/>
        <v>254.8571429</v>
      </c>
    </row>
    <row r="110">
      <c r="A110" s="4" t="s">
        <v>7</v>
      </c>
      <c r="B110" s="7">
        <f t="shared" si="5"/>
        <v>1322.5</v>
      </c>
    </row>
    <row r="111">
      <c r="A111" s="4" t="s">
        <v>10</v>
      </c>
      <c r="B111" s="7">
        <f t="shared" si="5"/>
        <v>1695</v>
      </c>
    </row>
    <row r="112">
      <c r="A112" s="4" t="s">
        <v>13</v>
      </c>
      <c r="B112" s="7">
        <f t="shared" si="5"/>
        <v>491.6666667</v>
      </c>
    </row>
    <row r="113">
      <c r="A113" s="4" t="s">
        <v>16</v>
      </c>
      <c r="B113" s="7">
        <f t="shared" si="5"/>
        <v>940</v>
      </c>
    </row>
    <row r="114">
      <c r="A114" s="4" t="s">
        <v>18</v>
      </c>
      <c r="B114" s="7">
        <f t="shared" si="5"/>
        <v>171.25</v>
      </c>
    </row>
    <row r="115">
      <c r="A115" s="4" t="s">
        <v>21</v>
      </c>
      <c r="B115" s="7">
        <f t="shared" si="5"/>
        <v>556.6666667</v>
      </c>
    </row>
    <row r="116">
      <c r="A116" s="4" t="s">
        <v>23</v>
      </c>
      <c r="B116" s="7">
        <f t="shared" si="5"/>
        <v>882.5</v>
      </c>
    </row>
    <row r="117">
      <c r="A117" s="4" t="s">
        <v>26</v>
      </c>
      <c r="B117" s="7">
        <f t="shared" si="5"/>
        <v>2765</v>
      </c>
    </row>
    <row r="118">
      <c r="A118" s="4" t="s">
        <v>29</v>
      </c>
      <c r="B118" s="7">
        <f t="shared" si="5"/>
        <v>2280</v>
      </c>
    </row>
    <row r="119">
      <c r="A119" s="4" t="s">
        <v>32</v>
      </c>
      <c r="B119" s="7">
        <f t="shared" si="5"/>
        <v>2180</v>
      </c>
    </row>
    <row r="121">
      <c r="B121" s="27" t="s">
        <v>118</v>
      </c>
      <c r="C121" s="28" t="s">
        <v>119</v>
      </c>
    </row>
    <row r="122">
      <c r="A122" s="4" t="s">
        <v>7</v>
      </c>
      <c r="B122" s="4">
        <v>250.0</v>
      </c>
      <c r="C122" s="26">
        <f t="shared" ref="C122:C133" si="7">AVERAGEIF($A$122:$B$143,A122,$B$122:$B$143)</f>
        <v>475</v>
      </c>
    </row>
    <row r="123">
      <c r="A123" s="4" t="s">
        <v>10</v>
      </c>
      <c r="B123" s="4">
        <v>400.0</v>
      </c>
      <c r="C123" s="26">
        <f t="shared" si="7"/>
        <v>600</v>
      </c>
    </row>
    <row r="124">
      <c r="A124" s="4" t="s">
        <v>13</v>
      </c>
      <c r="B124" s="4">
        <v>600.0</v>
      </c>
      <c r="C124" s="26">
        <f t="shared" si="7"/>
        <v>500</v>
      </c>
    </row>
    <row r="125">
      <c r="A125" s="4" t="s">
        <v>16</v>
      </c>
      <c r="B125" s="4">
        <v>0.0</v>
      </c>
      <c r="C125" s="26">
        <f t="shared" si="7"/>
        <v>75</v>
      </c>
    </row>
    <row r="126">
      <c r="A126" s="4" t="s">
        <v>18</v>
      </c>
      <c r="B126" s="4">
        <v>200.0</v>
      </c>
      <c r="C126" s="26">
        <f t="shared" si="7"/>
        <v>100</v>
      </c>
    </row>
    <row r="127">
      <c r="A127" s="4" t="s">
        <v>21</v>
      </c>
      <c r="B127" s="4">
        <v>200.0</v>
      </c>
      <c r="C127" s="26">
        <f t="shared" si="7"/>
        <v>300</v>
      </c>
    </row>
    <row r="128">
      <c r="A128" s="4" t="s">
        <v>23</v>
      </c>
      <c r="B128" s="4">
        <v>500.0</v>
      </c>
      <c r="C128" s="26">
        <f t="shared" si="7"/>
        <v>367.5</v>
      </c>
    </row>
    <row r="129">
      <c r="A129" s="4" t="s">
        <v>26</v>
      </c>
      <c r="B129" s="4">
        <v>500.0</v>
      </c>
      <c r="C129" s="26">
        <f t="shared" si="7"/>
        <v>517.5</v>
      </c>
    </row>
    <row r="130">
      <c r="A130" s="4" t="s">
        <v>29</v>
      </c>
      <c r="B130" s="4">
        <v>600.0</v>
      </c>
      <c r="C130" s="26">
        <f t="shared" si="7"/>
        <v>510</v>
      </c>
    </row>
    <row r="131">
      <c r="A131" s="4" t="s">
        <v>32</v>
      </c>
      <c r="B131" s="4">
        <v>0.0</v>
      </c>
      <c r="C131" s="26">
        <f t="shared" si="7"/>
        <v>160</v>
      </c>
    </row>
    <row r="132">
      <c r="A132" s="4" t="s">
        <v>33</v>
      </c>
      <c r="B132" s="4">
        <v>900.0</v>
      </c>
      <c r="C132" s="26">
        <f t="shared" si="7"/>
        <v>900</v>
      </c>
    </row>
    <row r="133">
      <c r="A133" s="4" t="s">
        <v>34</v>
      </c>
      <c r="B133" s="4">
        <v>350.0</v>
      </c>
      <c r="C133" s="26">
        <f t="shared" si="7"/>
        <v>350</v>
      </c>
    </row>
    <row r="134">
      <c r="A134" s="4" t="s">
        <v>7</v>
      </c>
      <c r="B134" s="4">
        <v>700.0</v>
      </c>
    </row>
    <row r="135">
      <c r="A135" s="4" t="s">
        <v>10</v>
      </c>
      <c r="B135" s="4">
        <v>800.0</v>
      </c>
    </row>
    <row r="136">
      <c r="A136" s="4" t="s">
        <v>13</v>
      </c>
      <c r="B136" s="4">
        <v>400.0</v>
      </c>
    </row>
    <row r="137">
      <c r="A137" s="4" t="s">
        <v>16</v>
      </c>
      <c r="B137" s="4">
        <v>150.0</v>
      </c>
    </row>
    <row r="138">
      <c r="A138" s="4" t="s">
        <v>18</v>
      </c>
      <c r="B138" s="4">
        <v>0.0</v>
      </c>
    </row>
    <row r="139">
      <c r="A139" s="4" t="s">
        <v>21</v>
      </c>
      <c r="B139" s="4">
        <v>400.0</v>
      </c>
    </row>
    <row r="140">
      <c r="A140" s="4" t="s">
        <v>23</v>
      </c>
      <c r="B140" s="4">
        <v>235.0</v>
      </c>
    </row>
    <row r="141">
      <c r="A141" s="4" t="s">
        <v>26</v>
      </c>
      <c r="B141" s="4">
        <v>535.0</v>
      </c>
    </row>
    <row r="142">
      <c r="A142" s="4" t="s">
        <v>29</v>
      </c>
      <c r="B142" s="14">
        <v>420.0</v>
      </c>
    </row>
    <row r="143">
      <c r="A143" s="4" t="s">
        <v>32</v>
      </c>
      <c r="B143" s="14">
        <v>320.0</v>
      </c>
    </row>
    <row r="145">
      <c r="B145" s="29" t="s">
        <v>43</v>
      </c>
      <c r="C145" s="19" t="s">
        <v>120</v>
      </c>
    </row>
    <row r="146">
      <c r="A146" s="4" t="s">
        <v>7</v>
      </c>
      <c r="B146" s="4">
        <v>8.0</v>
      </c>
      <c r="C146" s="26">
        <f t="shared" ref="C146:C157" si="8">AVERAGEIF($A$146:$B$167,A146,$B$146:$B$167)</f>
        <v>4.5</v>
      </c>
    </row>
    <row r="147">
      <c r="A147" s="4" t="s">
        <v>10</v>
      </c>
      <c r="B147" s="4">
        <v>1.0</v>
      </c>
      <c r="C147" s="26">
        <f t="shared" si="8"/>
        <v>4</v>
      </c>
    </row>
    <row r="148">
      <c r="A148" s="4" t="s">
        <v>13</v>
      </c>
      <c r="B148" s="4">
        <v>7.0</v>
      </c>
      <c r="C148" s="26">
        <f t="shared" si="8"/>
        <v>5.5</v>
      </c>
    </row>
    <row r="149">
      <c r="A149" s="4" t="s">
        <v>16</v>
      </c>
      <c r="B149" s="4">
        <v>8.0</v>
      </c>
      <c r="C149" s="26">
        <f t="shared" si="8"/>
        <v>7.5</v>
      </c>
    </row>
    <row r="150">
      <c r="A150" s="4" t="s">
        <v>18</v>
      </c>
      <c r="B150" s="4">
        <v>10.0</v>
      </c>
      <c r="C150" s="26">
        <f t="shared" si="8"/>
        <v>9.5</v>
      </c>
    </row>
    <row r="151">
      <c r="A151" s="4" t="s">
        <v>21</v>
      </c>
      <c r="B151" s="4">
        <v>5.0</v>
      </c>
      <c r="C151" s="26">
        <f t="shared" si="8"/>
        <v>7.5</v>
      </c>
    </row>
    <row r="152">
      <c r="A152" s="4" t="s">
        <v>23</v>
      </c>
      <c r="B152" s="4">
        <v>3.0</v>
      </c>
      <c r="C152" s="26">
        <f t="shared" si="8"/>
        <v>2</v>
      </c>
    </row>
    <row r="153">
      <c r="A153" s="4" t="s">
        <v>26</v>
      </c>
      <c r="B153" s="4">
        <v>4.0</v>
      </c>
      <c r="C153" s="26">
        <f t="shared" si="8"/>
        <v>5.5</v>
      </c>
    </row>
    <row r="154">
      <c r="A154" s="4" t="s">
        <v>29</v>
      </c>
      <c r="B154" s="4">
        <v>6.0</v>
      </c>
      <c r="C154" s="26">
        <f t="shared" si="8"/>
        <v>7</v>
      </c>
    </row>
    <row r="155">
      <c r="A155" s="4" t="s">
        <v>32</v>
      </c>
      <c r="B155" s="4">
        <v>9.0</v>
      </c>
      <c r="C155" s="26">
        <f t="shared" si="8"/>
        <v>6.5</v>
      </c>
    </row>
    <row r="156">
      <c r="A156" s="4" t="s">
        <v>33</v>
      </c>
      <c r="B156" s="4">
        <v>3.0</v>
      </c>
      <c r="C156" s="26">
        <f t="shared" si="8"/>
        <v>3</v>
      </c>
    </row>
    <row r="157">
      <c r="A157" s="4" t="s">
        <v>34</v>
      </c>
      <c r="B157" s="4">
        <v>5.0</v>
      </c>
      <c r="C157" s="26">
        <f t="shared" si="8"/>
        <v>5</v>
      </c>
    </row>
    <row r="158">
      <c r="A158" s="4" t="s">
        <v>7</v>
      </c>
      <c r="B158" s="4">
        <v>1.0</v>
      </c>
    </row>
    <row r="159">
      <c r="A159" s="4" t="s">
        <v>10</v>
      </c>
      <c r="B159" s="4">
        <v>7.0</v>
      </c>
    </row>
    <row r="160">
      <c r="A160" s="4" t="s">
        <v>13</v>
      </c>
      <c r="B160" s="4">
        <v>4.0</v>
      </c>
    </row>
    <row r="161">
      <c r="A161" s="4" t="s">
        <v>16</v>
      </c>
      <c r="B161" s="4">
        <v>7.0</v>
      </c>
    </row>
    <row r="162">
      <c r="A162" s="4" t="s">
        <v>18</v>
      </c>
      <c r="B162" s="4">
        <v>9.0</v>
      </c>
    </row>
    <row r="163">
      <c r="A163" s="4" t="s">
        <v>21</v>
      </c>
      <c r="B163" s="4">
        <v>10.0</v>
      </c>
    </row>
    <row r="164">
      <c r="A164" s="4" t="s">
        <v>23</v>
      </c>
      <c r="B164" s="4">
        <v>1.0</v>
      </c>
    </row>
    <row r="165">
      <c r="A165" s="4" t="s">
        <v>26</v>
      </c>
      <c r="B165" s="4">
        <v>7.0</v>
      </c>
    </row>
    <row r="166">
      <c r="A166" s="4" t="s">
        <v>29</v>
      </c>
      <c r="B166" s="4">
        <v>8.0</v>
      </c>
    </row>
    <row r="167">
      <c r="A167" s="4" t="s">
        <v>32</v>
      </c>
      <c r="B167" s="4">
        <v>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6.25"/>
  </cols>
  <sheetData>
    <row r="1">
      <c r="A1" s="28" t="s">
        <v>121</v>
      </c>
      <c r="B1" s="28" t="s">
        <v>122</v>
      </c>
    </row>
    <row r="2">
      <c r="A2" s="30" t="s">
        <v>123</v>
      </c>
      <c r="B2" s="10"/>
    </row>
    <row r="3">
      <c r="A3" s="4" t="s">
        <v>124</v>
      </c>
      <c r="B3" s="10">
        <v>6.0</v>
      </c>
    </row>
    <row r="4">
      <c r="A4" s="4" t="s">
        <v>11</v>
      </c>
      <c r="B4" s="31">
        <v>45451.0</v>
      </c>
    </row>
    <row r="5">
      <c r="A5" s="4" t="s">
        <v>125</v>
      </c>
      <c r="B5" s="31">
        <v>45451.0</v>
      </c>
    </row>
    <row r="6">
      <c r="A6" s="4" t="s">
        <v>17</v>
      </c>
      <c r="B6" s="10">
        <v>8.0</v>
      </c>
    </row>
    <row r="7">
      <c r="A7" s="4" t="s">
        <v>19</v>
      </c>
      <c r="B7" s="4">
        <v>9.0</v>
      </c>
    </row>
    <row r="8">
      <c r="A8" s="4" t="s">
        <v>22</v>
      </c>
      <c r="B8" s="4">
        <v>7.0</v>
      </c>
    </row>
    <row r="9">
      <c r="A9" s="4" t="s">
        <v>24</v>
      </c>
      <c r="B9" s="4">
        <v>8.0</v>
      </c>
    </row>
    <row r="10">
      <c r="A10" s="4" t="s">
        <v>27</v>
      </c>
      <c r="B10" s="31">
        <v>45420.0</v>
      </c>
    </row>
    <row r="11">
      <c r="A11" s="4" t="s">
        <v>30</v>
      </c>
      <c r="B11" s="4">
        <v>7.0</v>
      </c>
    </row>
    <row r="12">
      <c r="A12" s="4" t="s">
        <v>36</v>
      </c>
      <c r="B12" s="31">
        <v>45421.0</v>
      </c>
    </row>
    <row r="13">
      <c r="A13" s="30" t="s">
        <v>126</v>
      </c>
      <c r="B13" s="15"/>
    </row>
    <row r="14">
      <c r="A14" s="4" t="s">
        <v>7</v>
      </c>
      <c r="B14" s="4">
        <v>8.0</v>
      </c>
      <c r="C14" s="4"/>
    </row>
    <row r="15">
      <c r="A15" s="4" t="s">
        <v>10</v>
      </c>
      <c r="B15" s="4">
        <v>8.0</v>
      </c>
      <c r="C15" s="4"/>
    </row>
    <row r="16">
      <c r="A16" s="4" t="s">
        <v>13</v>
      </c>
      <c r="B16" s="4">
        <v>7.0</v>
      </c>
      <c r="C16" s="4"/>
    </row>
    <row r="17">
      <c r="A17" s="4" t="s">
        <v>16</v>
      </c>
      <c r="B17" s="4">
        <v>7.5</v>
      </c>
      <c r="C17" s="4"/>
    </row>
    <row r="18">
      <c r="A18" s="4" t="s">
        <v>18</v>
      </c>
      <c r="B18" s="4">
        <v>8.0</v>
      </c>
      <c r="C18" s="4"/>
    </row>
    <row r="19">
      <c r="A19" s="4" t="s">
        <v>21</v>
      </c>
      <c r="B19" s="4">
        <v>7.0</v>
      </c>
      <c r="C19" s="4"/>
    </row>
    <row r="20">
      <c r="A20" s="4" t="s">
        <v>23</v>
      </c>
      <c r="B20" s="4">
        <v>9.5</v>
      </c>
      <c r="C20" s="4"/>
    </row>
    <row r="21">
      <c r="A21" s="4" t="s">
        <v>26</v>
      </c>
      <c r="B21" s="4">
        <v>9.5</v>
      </c>
      <c r="C21" s="4"/>
    </row>
    <row r="22">
      <c r="A22" s="4" t="s">
        <v>29</v>
      </c>
      <c r="B22" s="4">
        <v>9.0</v>
      </c>
      <c r="C22" s="4"/>
    </row>
    <row r="23">
      <c r="A23" s="4" t="s">
        <v>32</v>
      </c>
      <c r="B23" s="4">
        <v>7.0</v>
      </c>
      <c r="C23" s="4"/>
    </row>
    <row r="24">
      <c r="A24" s="4" t="s">
        <v>33</v>
      </c>
      <c r="B24" s="4">
        <v>10.0</v>
      </c>
      <c r="C24" s="4"/>
    </row>
    <row r="25">
      <c r="A25" s="4" t="s">
        <v>34</v>
      </c>
      <c r="B25" s="4">
        <v>8.0</v>
      </c>
      <c r="C25" s="4"/>
    </row>
    <row r="26">
      <c r="A26" s="30" t="s">
        <v>127</v>
      </c>
    </row>
    <row r="27">
      <c r="A27" s="4" t="s">
        <v>7</v>
      </c>
      <c r="B27" s="8">
        <v>0.7071067811865476</v>
      </c>
      <c r="C27" s="32"/>
    </row>
    <row r="28">
      <c r="A28" s="4" t="s">
        <v>10</v>
      </c>
      <c r="B28" s="8">
        <v>0.7071067811865476</v>
      </c>
      <c r="C28" s="32"/>
    </row>
    <row r="29">
      <c r="A29" s="4" t="s">
        <v>13</v>
      </c>
      <c r="B29" s="8">
        <v>1.7677669529663689</v>
      </c>
      <c r="C29" s="32"/>
    </row>
    <row r="30">
      <c r="A30" s="4" t="s">
        <v>16</v>
      </c>
      <c r="B30" s="8">
        <v>1.414213562373095</v>
      </c>
      <c r="C30" s="32"/>
    </row>
    <row r="31">
      <c r="A31" s="4" t="s">
        <v>18</v>
      </c>
      <c r="B31" s="8">
        <v>1.0606601717798214</v>
      </c>
      <c r="C31" s="32"/>
    </row>
    <row r="32">
      <c r="A32" s="4" t="s">
        <v>21</v>
      </c>
      <c r="B32" s="8">
        <v>0.3535533905932738</v>
      </c>
      <c r="C32" s="32"/>
    </row>
    <row r="33">
      <c r="A33" s="4" t="s">
        <v>23</v>
      </c>
      <c r="B33" s="8">
        <v>1.414213562373095</v>
      </c>
      <c r="C33" s="32"/>
    </row>
    <row r="34">
      <c r="A34" s="4" t="s">
        <v>26</v>
      </c>
      <c r="B34" s="8">
        <v>0.3535533905932738</v>
      </c>
      <c r="C34" s="32"/>
    </row>
    <row r="35">
      <c r="A35" s="4" t="s">
        <v>29</v>
      </c>
      <c r="B35" s="8">
        <v>0.7071067811865476</v>
      </c>
      <c r="C35" s="32"/>
    </row>
    <row r="36">
      <c r="A36" s="4" t="s">
        <v>32</v>
      </c>
      <c r="B36" s="8">
        <v>1.0606601717798214</v>
      </c>
      <c r="C36" s="32"/>
    </row>
    <row r="37">
      <c r="A37" s="4" t="s">
        <v>33</v>
      </c>
      <c r="B37" s="8">
        <v>0.7071067811865476</v>
      </c>
      <c r="C37" s="32"/>
    </row>
    <row r="38">
      <c r="A38" s="4" t="s">
        <v>34</v>
      </c>
      <c r="B38" s="8">
        <v>0.0</v>
      </c>
      <c r="C38" s="32"/>
    </row>
    <row r="39">
      <c r="A39" s="27" t="s">
        <v>128</v>
      </c>
    </row>
    <row r="40">
      <c r="A40" s="4" t="s">
        <v>7</v>
      </c>
      <c r="B40" s="7">
        <v>2.0</v>
      </c>
    </row>
    <row r="41">
      <c r="A41" s="4" t="s">
        <v>10</v>
      </c>
      <c r="B41" s="7">
        <v>2.0</v>
      </c>
    </row>
    <row r="42">
      <c r="A42" s="4" t="s">
        <v>13</v>
      </c>
      <c r="B42" s="7">
        <v>7.0</v>
      </c>
    </row>
    <row r="43">
      <c r="A43" s="4" t="s">
        <v>16</v>
      </c>
      <c r="B43" s="7">
        <v>1.0</v>
      </c>
    </row>
    <row r="44">
      <c r="A44" s="4" t="s">
        <v>18</v>
      </c>
      <c r="B44" s="7">
        <v>6.5</v>
      </c>
    </row>
    <row r="45">
      <c r="A45" s="4" t="s">
        <v>21</v>
      </c>
      <c r="B45" s="7">
        <v>3.0</v>
      </c>
    </row>
    <row r="46">
      <c r="A46" s="4" t="s">
        <v>23</v>
      </c>
      <c r="B46" s="7">
        <v>4.5</v>
      </c>
    </row>
    <row r="47">
      <c r="A47" s="4" t="s">
        <v>26</v>
      </c>
      <c r="B47" s="7">
        <v>1.5</v>
      </c>
    </row>
    <row r="48">
      <c r="A48" s="4" t="s">
        <v>29</v>
      </c>
      <c r="B48" s="7">
        <v>2.5</v>
      </c>
    </row>
    <row r="49">
      <c r="A49" s="4" t="s">
        <v>32</v>
      </c>
      <c r="B49" s="7">
        <v>1.0</v>
      </c>
    </row>
    <row r="50">
      <c r="A50" s="4" t="s">
        <v>33</v>
      </c>
      <c r="B50" s="7">
        <v>4.0</v>
      </c>
    </row>
    <row r="51">
      <c r="A51" s="4" t="s">
        <v>34</v>
      </c>
      <c r="B51" s="7">
        <v>7.0</v>
      </c>
    </row>
    <row r="52">
      <c r="A52" s="28" t="s">
        <v>115</v>
      </c>
    </row>
    <row r="53">
      <c r="A53" s="4" t="s">
        <v>7</v>
      </c>
      <c r="B53" s="25">
        <v>2597.5</v>
      </c>
    </row>
    <row r="54">
      <c r="A54" s="4" t="s">
        <v>10</v>
      </c>
      <c r="B54" s="25">
        <v>3223.0</v>
      </c>
    </row>
    <row r="55">
      <c r="A55" s="4" t="s">
        <v>13</v>
      </c>
      <c r="B55" s="25">
        <v>2670.0</v>
      </c>
    </row>
    <row r="56">
      <c r="A56" s="4" t="s">
        <v>16</v>
      </c>
      <c r="B56" s="25">
        <v>2045.0</v>
      </c>
    </row>
    <row r="57">
      <c r="A57" s="4" t="s">
        <v>18</v>
      </c>
      <c r="B57" s="25">
        <v>1262.5</v>
      </c>
    </row>
    <row r="58">
      <c r="A58" s="4" t="s">
        <v>21</v>
      </c>
      <c r="B58" s="25">
        <v>1555.0</v>
      </c>
    </row>
    <row r="59">
      <c r="A59" s="4" t="s">
        <v>23</v>
      </c>
      <c r="B59" s="25">
        <v>2292.5</v>
      </c>
    </row>
    <row r="60">
      <c r="A60" s="4" t="s">
        <v>26</v>
      </c>
      <c r="B60" s="25">
        <v>2097.5</v>
      </c>
    </row>
    <row r="61">
      <c r="A61" s="4" t="s">
        <v>29</v>
      </c>
      <c r="B61" s="25">
        <v>3170.0</v>
      </c>
    </row>
    <row r="62">
      <c r="A62" s="4" t="s">
        <v>32</v>
      </c>
      <c r="B62" s="25">
        <v>1695.0</v>
      </c>
    </row>
    <row r="63">
      <c r="A63" s="4" t="s">
        <v>33</v>
      </c>
      <c r="B63" s="25">
        <v>3580.0</v>
      </c>
    </row>
    <row r="64">
      <c r="A64" s="4" t="s">
        <v>34</v>
      </c>
      <c r="B64" s="25">
        <v>1784.0</v>
      </c>
    </row>
    <row r="65">
      <c r="A65" s="28" t="s">
        <v>129</v>
      </c>
    </row>
    <row r="66">
      <c r="A66" s="4" t="s">
        <v>7</v>
      </c>
      <c r="B66" s="26">
        <v>1298.75</v>
      </c>
    </row>
    <row r="67">
      <c r="A67" s="4" t="s">
        <v>10</v>
      </c>
      <c r="B67" s="26">
        <v>1611.5</v>
      </c>
    </row>
    <row r="68">
      <c r="A68" s="4" t="s">
        <v>13</v>
      </c>
      <c r="B68" s="26">
        <v>395.20833333333337</v>
      </c>
    </row>
    <row r="69">
      <c r="A69" s="4" t="s">
        <v>16</v>
      </c>
      <c r="B69" s="26">
        <v>2045.0</v>
      </c>
    </row>
    <row r="70">
      <c r="A70" s="4" t="s">
        <v>18</v>
      </c>
      <c r="B70" s="26">
        <v>201.125</v>
      </c>
    </row>
    <row r="71">
      <c r="A71" s="4" t="s">
        <v>21</v>
      </c>
      <c r="B71" s="26">
        <v>518.3333333333333</v>
      </c>
    </row>
    <row r="72">
      <c r="A72" s="4" t="s">
        <v>23</v>
      </c>
      <c r="B72" s="26">
        <v>642.6785714285714</v>
      </c>
    </row>
    <row r="73">
      <c r="A73" s="4" t="s">
        <v>26</v>
      </c>
      <c r="B73" s="26">
        <v>1740.0</v>
      </c>
    </row>
    <row r="74">
      <c r="A74" s="4" t="s">
        <v>29</v>
      </c>
      <c r="B74" s="26">
        <v>1647.5</v>
      </c>
    </row>
    <row r="75">
      <c r="A75" s="4" t="s">
        <v>32</v>
      </c>
      <c r="B75" s="26">
        <v>1695.0</v>
      </c>
    </row>
    <row r="76">
      <c r="A76" s="4" t="s">
        <v>33</v>
      </c>
      <c r="B76" s="26">
        <v>895.0</v>
      </c>
    </row>
    <row r="77">
      <c r="A77" s="4" t="s">
        <v>34</v>
      </c>
      <c r="B77" s="26">
        <v>254.85714285714286</v>
      </c>
    </row>
    <row r="78">
      <c r="A78" s="28" t="s">
        <v>119</v>
      </c>
    </row>
    <row r="79">
      <c r="A79" s="4" t="s">
        <v>7</v>
      </c>
      <c r="B79" s="26">
        <v>475.0</v>
      </c>
    </row>
    <row r="80">
      <c r="A80" s="4" t="s">
        <v>10</v>
      </c>
      <c r="B80" s="26">
        <v>600.0</v>
      </c>
    </row>
    <row r="81">
      <c r="A81" s="4" t="s">
        <v>13</v>
      </c>
      <c r="B81" s="26">
        <v>500.0</v>
      </c>
    </row>
    <row r="82">
      <c r="A82" s="4" t="s">
        <v>16</v>
      </c>
      <c r="B82" s="26">
        <v>75.0</v>
      </c>
    </row>
    <row r="83">
      <c r="A83" s="4" t="s">
        <v>18</v>
      </c>
      <c r="B83" s="26">
        <v>100.0</v>
      </c>
    </row>
    <row r="84">
      <c r="A84" s="4" t="s">
        <v>21</v>
      </c>
      <c r="B84" s="26">
        <v>300.0</v>
      </c>
    </row>
    <row r="85">
      <c r="A85" s="4" t="s">
        <v>23</v>
      </c>
      <c r="B85" s="26">
        <v>367.5</v>
      </c>
    </row>
    <row r="86">
      <c r="A86" s="4" t="s">
        <v>26</v>
      </c>
      <c r="B86" s="26">
        <v>517.5</v>
      </c>
    </row>
    <row r="87">
      <c r="A87" s="4" t="s">
        <v>29</v>
      </c>
      <c r="B87" s="26">
        <v>510.0</v>
      </c>
    </row>
    <row r="88">
      <c r="A88" s="4" t="s">
        <v>32</v>
      </c>
      <c r="B88" s="26">
        <v>160.0</v>
      </c>
    </row>
    <row r="89">
      <c r="A89" s="4" t="s">
        <v>33</v>
      </c>
      <c r="B89" s="26">
        <v>900.0</v>
      </c>
    </row>
    <row r="90">
      <c r="A90" s="4" t="s">
        <v>34</v>
      </c>
      <c r="B90" s="26">
        <v>350.0</v>
      </c>
    </row>
    <row r="91">
      <c r="A91" s="28" t="s">
        <v>120</v>
      </c>
    </row>
    <row r="92">
      <c r="A92" s="4" t="s">
        <v>7</v>
      </c>
      <c r="B92" s="33">
        <v>4.5</v>
      </c>
    </row>
    <row r="93">
      <c r="A93" s="4" t="s">
        <v>10</v>
      </c>
      <c r="B93" s="33">
        <v>4.0</v>
      </c>
    </row>
    <row r="94">
      <c r="A94" s="4" t="s">
        <v>13</v>
      </c>
      <c r="B94" s="33">
        <v>5.5</v>
      </c>
    </row>
    <row r="95">
      <c r="A95" s="4" t="s">
        <v>16</v>
      </c>
      <c r="B95" s="33">
        <v>7.5</v>
      </c>
    </row>
    <row r="96">
      <c r="A96" s="4" t="s">
        <v>18</v>
      </c>
      <c r="B96" s="33">
        <v>9.5</v>
      </c>
    </row>
    <row r="97">
      <c r="A97" s="4" t="s">
        <v>21</v>
      </c>
      <c r="B97" s="33">
        <v>7.5</v>
      </c>
    </row>
    <row r="98">
      <c r="A98" s="4" t="s">
        <v>23</v>
      </c>
      <c r="B98" s="33">
        <v>2.0</v>
      </c>
    </row>
    <row r="99">
      <c r="A99" s="4" t="s">
        <v>26</v>
      </c>
      <c r="B99" s="33">
        <v>5.5</v>
      </c>
    </row>
    <row r="100">
      <c r="A100" s="4" t="s">
        <v>29</v>
      </c>
      <c r="B100" s="33">
        <v>7.0</v>
      </c>
    </row>
    <row r="101">
      <c r="A101" s="4" t="s">
        <v>32</v>
      </c>
      <c r="B101" s="33">
        <v>6.5</v>
      </c>
    </row>
    <row r="102">
      <c r="A102" s="4" t="s">
        <v>33</v>
      </c>
      <c r="B102" s="33">
        <v>3.0</v>
      </c>
    </row>
    <row r="103">
      <c r="A103" s="4" t="s">
        <v>34</v>
      </c>
      <c r="B103" s="33">
        <v>5.0</v>
      </c>
    </row>
    <row r="104">
      <c r="A104" s="34" t="s">
        <v>130</v>
      </c>
    </row>
    <row r="105">
      <c r="A105" s="35" t="s">
        <v>7</v>
      </c>
      <c r="B105" s="36">
        <f>SUMIF('Чеки'!A$2:A$23,A105,'Чеки'!G$2:G$23)/COUNTIF('Чеки'!A$2:A$23,A105)</f>
        <v>0.5</v>
      </c>
      <c r="C105" s="37"/>
    </row>
    <row r="106">
      <c r="A106" s="35" t="s">
        <v>10</v>
      </c>
      <c r="B106" s="36">
        <f>SUMIF('Чеки'!A$2:A$23,A106,'Чеки'!G$2:G$23)/COUNTIF('Чеки'!A$2:A$23,A106)</f>
        <v>1</v>
      </c>
      <c r="C106" s="37"/>
    </row>
    <row r="107">
      <c r="A107" s="35" t="s">
        <v>13</v>
      </c>
      <c r="B107" s="36">
        <f>SUMIF('Чеки'!A$2:A$23,A107,'Чеки'!G$2:G$23)/COUNTIF('Чеки'!A$2:A$23,A107)</f>
        <v>1</v>
      </c>
      <c r="C107" s="37"/>
    </row>
    <row r="108">
      <c r="A108" s="35" t="s">
        <v>16</v>
      </c>
      <c r="B108" s="36">
        <f>SUMIF('Чеки'!A$2:A$23,A108,'Чеки'!G$2:G$23)/COUNTIF('Чеки'!A$2:A$23,A108)</f>
        <v>0.5</v>
      </c>
      <c r="C108" s="37"/>
    </row>
    <row r="109">
      <c r="A109" s="35" t="s">
        <v>18</v>
      </c>
      <c r="B109" s="36">
        <f>SUMIF('Чеки'!A$2:A$23,A109,'Чеки'!G$2:G$23)/COUNTIF('Чеки'!A$2:A$23,A109)</f>
        <v>1</v>
      </c>
      <c r="C109" s="37"/>
    </row>
    <row r="110">
      <c r="A110" s="35" t="s">
        <v>21</v>
      </c>
      <c r="B110" s="36">
        <f>SUMIF('Чеки'!A$2:A$23,A110,'Чеки'!G$2:G$23)/COUNTIF('Чеки'!A$2:A$23,A110)</f>
        <v>0.5</v>
      </c>
      <c r="C110" s="37"/>
    </row>
    <row r="111">
      <c r="A111" s="35" t="s">
        <v>23</v>
      </c>
      <c r="B111" s="36">
        <f>SUMIF('Чеки'!A$2:A$23,A111,'Чеки'!G$2:G$23)/COUNTIF('Чеки'!A$2:A$23,A111)</f>
        <v>1</v>
      </c>
      <c r="C111" s="37"/>
    </row>
    <row r="112">
      <c r="A112" s="35" t="s">
        <v>26</v>
      </c>
      <c r="B112" s="36">
        <f>SUMIF('Чеки'!A$2:A$23,A112,'Чеки'!G$2:G$23)/COUNTIF('Чеки'!A$2:A$23,A112)</f>
        <v>0.5</v>
      </c>
      <c r="C112" s="37"/>
    </row>
    <row r="113">
      <c r="A113" s="35" t="s">
        <v>29</v>
      </c>
      <c r="B113" s="36">
        <f>SUMIF('Чеки'!A$2:A$23,A113,'Чеки'!G$2:G$23)/COUNTIF('Чеки'!A$2:A$23,A113)</f>
        <v>1</v>
      </c>
      <c r="C113" s="37"/>
    </row>
    <row r="114">
      <c r="A114" s="35" t="s">
        <v>32</v>
      </c>
      <c r="B114" s="36">
        <f>SUMIF('Чеки'!A$2:A$23,A114,'Чеки'!G$2:G$23)/COUNTIF('Чеки'!A$2:A$23,A114)</f>
        <v>0.5</v>
      </c>
      <c r="C114" s="37"/>
    </row>
    <row r="115">
      <c r="A115" s="35" t="s">
        <v>33</v>
      </c>
      <c r="B115" s="36">
        <f>SUMIF('Чеки'!A$2:A$23,A115,'Чеки'!G$2:G$23)/COUNTIF('Чеки'!A$2:A$23,A115)</f>
        <v>1</v>
      </c>
      <c r="C115" s="37"/>
    </row>
    <row r="116">
      <c r="A116" s="35" t="s">
        <v>34</v>
      </c>
      <c r="B116" s="36">
        <f>SUMIF('Чеки'!A$2:A$23,A116,'Чеки'!G$2:G$23)/COUNTIF('Чеки'!A$2:A$23,A116)</f>
        <v>1</v>
      </c>
      <c r="C116" s="37"/>
    </row>
    <row r="117">
      <c r="A117" s="34" t="s">
        <v>131</v>
      </c>
      <c r="B117" s="33"/>
    </row>
    <row r="118">
      <c r="A118" s="35" t="s">
        <v>7</v>
      </c>
      <c r="B118" s="36">
        <f>SUMIF('Анкеты сотрудников'!B$2:B$23,A118,'Анкеты сотрудников'!D$2:D$23) / COUNTIF('Анкеты сотрудников'!B$2:B$23,A118)</f>
        <v>10</v>
      </c>
    </row>
    <row r="119">
      <c r="A119" s="35" t="s">
        <v>10</v>
      </c>
      <c r="B119" s="36">
        <f>SUMIF('Анкеты сотрудников'!B$2:B$23,A119,'Анкеты сотрудников'!D$2:D$23) / COUNTIF('Анкеты сотрудников'!B$2:B$23,A119)</f>
        <v>7</v>
      </c>
    </row>
    <row r="120">
      <c r="A120" s="35" t="s">
        <v>13</v>
      </c>
      <c r="B120" s="36">
        <f>SUMIF('Анкеты сотрудников'!B$2:B$23,A120,'Анкеты сотрудников'!D$2:D$23) / COUNTIF('Анкеты сотрудников'!B$2:B$23,A120)</f>
        <v>7</v>
      </c>
    </row>
    <row r="121">
      <c r="A121" s="35" t="s">
        <v>16</v>
      </c>
      <c r="B121" s="36">
        <f>SUMIF('Анкеты сотрудников'!B$2:B$23,A121,'Анкеты сотрудников'!D$2:D$23) / COUNTIF('Анкеты сотрудников'!B$2:B$23,A121)</f>
        <v>7.5</v>
      </c>
    </row>
    <row r="122">
      <c r="A122" s="35" t="s">
        <v>18</v>
      </c>
      <c r="B122" s="36">
        <f>SUMIF('Анкеты сотрудников'!B$2:B$23,A122,'Анкеты сотрудников'!D$2:D$23) / COUNTIF('Анкеты сотрудников'!B$2:B$23,A122)</f>
        <v>6.5</v>
      </c>
    </row>
    <row r="123">
      <c r="A123" s="35" t="s">
        <v>21</v>
      </c>
      <c r="B123" s="36">
        <f>SUMIF('Анкеты сотрудников'!B$2:B$23,A123,'Анкеты сотрудников'!D$2:D$23) / COUNTIF('Анкеты сотрудников'!B$2:B$23,A123)</f>
        <v>8.5</v>
      </c>
    </row>
    <row r="124">
      <c r="A124" s="35" t="s">
        <v>23</v>
      </c>
      <c r="B124" s="36">
        <f>SUMIF('Анкеты сотрудников'!B$2:B$23,A124,'Анкеты сотрудников'!D$2:D$23) / COUNTIF('Анкеты сотрудников'!B$2:B$23,A124)</f>
        <v>3.5</v>
      </c>
    </row>
    <row r="125">
      <c r="A125" s="35" t="s">
        <v>26</v>
      </c>
      <c r="B125" s="36">
        <f>SUMIF('Анкеты сотрудников'!B$2:B$23,A125,'Анкеты сотрудников'!D$2:D$23) / COUNTIF('Анкеты сотрудников'!B$2:B$23,A125)</f>
        <v>7</v>
      </c>
    </row>
    <row r="126">
      <c r="A126" s="35" t="s">
        <v>29</v>
      </c>
      <c r="B126" s="36">
        <f>SUMIF('Анкеты сотрудников'!B$2:B$23,A126,'Анкеты сотрудников'!D$2:D$23) / COUNTIF('Анкеты сотрудников'!B$2:B$23,A126)</f>
        <v>8</v>
      </c>
    </row>
    <row r="127">
      <c r="A127" s="35" t="s">
        <v>32</v>
      </c>
      <c r="B127" s="36">
        <f>SUMIF('Анкеты сотрудников'!B$2:B$23,A127,'Анкеты сотрудников'!D$2:D$23) / COUNTIF('Анкеты сотрудников'!B$2:B$23,A127)</f>
        <v>7.5</v>
      </c>
    </row>
    <row r="128">
      <c r="A128" s="35" t="s">
        <v>33</v>
      </c>
      <c r="B128" s="36">
        <f>SUMIF('Анкеты сотрудников'!B$2:B$23,A128,'Анкеты сотрудников'!D$2:D$23) / COUNTIF('Анкеты сотрудников'!B$2:B$23,A128)</f>
        <v>8</v>
      </c>
    </row>
    <row r="129">
      <c r="A129" s="35" t="s">
        <v>34</v>
      </c>
      <c r="B129" s="36">
        <f>SUMIF('Анкеты сотрудников'!B$2:B$23,A129,'Анкеты сотрудников'!D$2:D$23) / COUNTIF('Анкеты сотрудников'!B$2:B$23,A129)</f>
        <v>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63"/>
    <col customWidth="1" min="2" max="2" width="21.38"/>
    <col customWidth="1" min="3" max="3" width="71.38"/>
  </cols>
  <sheetData>
    <row r="1">
      <c r="A1" s="27" t="s">
        <v>132</v>
      </c>
      <c r="B1" s="27" t="s">
        <v>133</v>
      </c>
      <c r="C1" s="38"/>
    </row>
    <row r="2">
      <c r="A2" s="4" t="s">
        <v>7</v>
      </c>
      <c r="B2" s="39" t="str">
        <f>IF('База знаний '!B27&lt;= 0.2,"Высокая",IF('База знаний '!B27&lt;=0.5,"Низкая","Не критик"))</f>
        <v>Не критик</v>
      </c>
      <c r="C2" s="40"/>
    </row>
    <row r="3">
      <c r="A3" s="4" t="s">
        <v>10</v>
      </c>
      <c r="B3" s="39" t="str">
        <f>IF('База знаний '!B28&lt;= 0.2,"Высокая",IF('База знаний '!B28&lt;=0.5,"Низкая","Не критик"))</f>
        <v>Не критик</v>
      </c>
      <c r="C3" s="14"/>
    </row>
    <row r="4">
      <c r="A4" s="4" t="s">
        <v>13</v>
      </c>
      <c r="B4" s="39" t="str">
        <f>IF('База знаний '!B29&lt;= 0.2,"Высокая",IF('База знаний '!B29&lt;=0.5,"Низкая","Не критик"))</f>
        <v>Не критик</v>
      </c>
    </row>
    <row r="5">
      <c r="A5" s="4" t="s">
        <v>16</v>
      </c>
      <c r="B5" s="39" t="str">
        <f>IF('База знаний '!B30&lt;= 0.2,"Высокая",IF('База знаний '!B30&lt;=0.5,"Низкая","Не критик"))</f>
        <v>Не критик</v>
      </c>
    </row>
    <row r="6">
      <c r="A6" s="4" t="s">
        <v>18</v>
      </c>
      <c r="B6" s="39" t="str">
        <f>IF('База знаний '!B31&lt;= 0.2,"Высокая",IF('База знаний '!B31&lt;=0.5,"Низкая","Не критик"))</f>
        <v>Не критик</v>
      </c>
    </row>
    <row r="7">
      <c r="A7" s="4" t="s">
        <v>21</v>
      </c>
      <c r="B7" s="39" t="str">
        <f>IF('База знаний '!B32&lt;= 0.2,"Высокая",IF('База знаний '!B32&lt;=0.5,"Низкая","Не критик"))</f>
        <v>Низкая</v>
      </c>
    </row>
    <row r="8">
      <c r="A8" s="4" t="s">
        <v>23</v>
      </c>
      <c r="B8" s="39" t="str">
        <f>IF('База знаний '!B33&lt;= 0.2,"Высокая",IF('База знаний '!B33&lt;=0.5,"Низкая","Не критик"))</f>
        <v>Не критик</v>
      </c>
    </row>
    <row r="9">
      <c r="A9" s="4" t="s">
        <v>26</v>
      </c>
      <c r="B9" s="39" t="str">
        <f>IF('База знаний '!B34&lt;= 0.2,"Высокая",IF('База знаний '!B34&lt;=0.5,"Низкая","Не критик"))</f>
        <v>Низкая</v>
      </c>
    </row>
    <row r="10">
      <c r="A10" s="4" t="s">
        <v>29</v>
      </c>
      <c r="B10" s="39" t="str">
        <f>IF('База знаний '!B35&lt;= 0.2,"Высокая",IF('База знаний '!B35&lt;=0.5,"Низкая","Не критик"))</f>
        <v>Не критик</v>
      </c>
    </row>
    <row r="11">
      <c r="A11" s="4" t="s">
        <v>32</v>
      </c>
      <c r="B11" s="39" t="str">
        <f>IF('База знаний '!B36&lt;= 0.2,"Высокая",IF('База знаний '!B36&lt;=0.5,"Низкая","Не критик"))</f>
        <v>Не критик</v>
      </c>
    </row>
    <row r="12">
      <c r="A12" s="4" t="s">
        <v>33</v>
      </c>
      <c r="B12" s="39" t="str">
        <f>IF('База знаний '!B37&lt;= 0.2,"Высокая",IF('База знаний '!B37&lt;=0.5,"Низкая","Не критик"))</f>
        <v>Не критик</v>
      </c>
    </row>
    <row r="13">
      <c r="A13" s="4" t="s">
        <v>34</v>
      </c>
      <c r="B13" s="39" t="str">
        <f>IF('База знаний '!B38&lt;= 0.2,"Высокая",IF('База знаний '!B38&lt;=0.5,"Низкая","Не критик"))</f>
        <v>Высокая</v>
      </c>
    </row>
    <row r="14">
      <c r="A14" s="28" t="s">
        <v>134</v>
      </c>
      <c r="B14" s="41"/>
    </row>
    <row r="15">
      <c r="A15" s="4" t="s">
        <v>7</v>
      </c>
      <c r="B15" s="39" t="str">
        <f>IF('База знаний '!B66&gt;=5000,"Высокая",IF('База знаний '!B66&gt;=2000,"Выше среднего",IF('База знаний '!B66&gt;=1000,"Средняя","Бюджетная")))</f>
        <v>Средняя</v>
      </c>
    </row>
    <row r="16">
      <c r="A16" s="4" t="s">
        <v>10</v>
      </c>
      <c r="B16" s="39" t="str">
        <f>IF('База знаний '!B67&gt;=5000,"Высокая",IF('База знаний '!B67&gt;=2000,"Выше среднего",IF('База знаний '!B67&gt;=1000,"Средняя","Бюджетная")))</f>
        <v>Средняя</v>
      </c>
    </row>
    <row r="17">
      <c r="A17" s="4" t="s">
        <v>13</v>
      </c>
      <c r="B17" s="39" t="str">
        <f>IF('База знаний '!B68&gt;=5000,"Высокая",IF('База знаний '!B68&gt;=2000,"Выше среднего",IF('База знаний '!B68&gt;=1000,"Средняя","Бюджетная")))</f>
        <v>Бюджетная</v>
      </c>
    </row>
    <row r="18">
      <c r="A18" s="4" t="s">
        <v>16</v>
      </c>
      <c r="B18" s="39" t="str">
        <f>IF('База знаний '!B69&gt;=5000,"Высокая",IF('База знаний '!B69&gt;=2000,"Выше среднего",IF('База знаний '!B69&gt;=1000,"Средняя","Бюджетная")))</f>
        <v>Выше среднего</v>
      </c>
    </row>
    <row r="19">
      <c r="A19" s="4" t="s">
        <v>18</v>
      </c>
      <c r="B19" s="39" t="str">
        <f>IF('База знаний '!B70&gt;=5000,"Высокая",IF('База знаний '!B70&gt;=2000,"Выше среднего",IF('База знаний '!B70&gt;=1000,"Средняя","Бюджетная")))</f>
        <v>Бюджетная</v>
      </c>
    </row>
    <row r="20">
      <c r="A20" s="4" t="s">
        <v>21</v>
      </c>
      <c r="B20" s="39" t="str">
        <f>IF('База знаний '!B71&gt;=5000,"Высокая",IF('База знаний '!B71&gt;=2000,"Выше среднего",IF('База знаний '!B71&gt;=1000,"Средняя","Бюджетная")))</f>
        <v>Бюджетная</v>
      </c>
    </row>
    <row r="21">
      <c r="A21" s="4" t="s">
        <v>23</v>
      </c>
      <c r="B21" s="39" t="str">
        <f>IF('База знаний '!B72&gt;=5000,"Высокая",IF('База знаний '!B72&gt;=2000,"Выше среднего",IF('База знаний '!B72&gt;=1000,"Средняя","Бюджетная")))</f>
        <v>Бюджетная</v>
      </c>
    </row>
    <row r="22">
      <c r="A22" s="4" t="s">
        <v>26</v>
      </c>
      <c r="B22" s="39" t="str">
        <f>IF('База знаний '!B73&gt;=5000,"Высокая",IF('База знаний '!B73&gt;=2000,"Выше среднего",IF('База знаний '!B73&gt;=1000,"Средняя","Бюджетная")))</f>
        <v>Средняя</v>
      </c>
    </row>
    <row r="23">
      <c r="A23" s="4" t="s">
        <v>29</v>
      </c>
      <c r="B23" s="39" t="str">
        <f>IF('База знаний '!B74&gt;=5000,"Высокая",IF('База знаний '!B74&gt;=2000,"Выше среднего",IF('База знаний '!B74&gt;=1000,"Средняя","Бюджетная")))</f>
        <v>Средняя</v>
      </c>
    </row>
    <row r="24">
      <c r="A24" s="4" t="s">
        <v>32</v>
      </c>
      <c r="B24" s="39" t="str">
        <f>IF('База знаний '!B75&gt;=5000,"Высокая",IF('База знаний '!B75&gt;=2000,"Выше среднего",IF('База знаний '!B75&gt;=1000,"Средняя","Бюджетная")))</f>
        <v>Средняя</v>
      </c>
    </row>
    <row r="25">
      <c r="A25" s="4" t="s">
        <v>33</v>
      </c>
      <c r="B25" s="39" t="str">
        <f>IF('База знаний '!B76&gt;=5000,"Высокая",IF('База знаний '!B76&gt;=2000,"Выше среднего",IF('База знаний '!B76&gt;=1000,"Средняя","Бюджетная")))</f>
        <v>Бюджетная</v>
      </c>
    </row>
    <row r="26">
      <c r="A26" s="4" t="s">
        <v>34</v>
      </c>
      <c r="B26" s="39" t="str">
        <f>IF('База знаний '!B77&gt;=5000,"Высокая",IF('База знаний '!B77&gt;=2000,"Выше среднего",IF('База знаний '!B77&gt;=1000,"Средняя","Бюджетная")))</f>
        <v>Бюджетная</v>
      </c>
    </row>
    <row r="27">
      <c r="A27" s="28" t="s">
        <v>135</v>
      </c>
      <c r="B27" s="42"/>
    </row>
    <row r="28">
      <c r="A28" s="4" t="s">
        <v>7</v>
      </c>
      <c r="B28" s="43">
        <f>'База знаний '!B79/'База знаний '!B53</f>
        <v>0.1828681424</v>
      </c>
    </row>
    <row r="29">
      <c r="A29" s="4" t="s">
        <v>10</v>
      </c>
      <c r="B29" s="43">
        <f>'База знаний '!B80/'База знаний '!B54</f>
        <v>0.1861619609</v>
      </c>
    </row>
    <row r="30">
      <c r="A30" s="4" t="s">
        <v>13</v>
      </c>
      <c r="B30" s="43">
        <f>'База знаний '!B81/'База знаний '!B55</f>
        <v>0.1872659176</v>
      </c>
    </row>
    <row r="31">
      <c r="A31" s="4" t="s">
        <v>16</v>
      </c>
      <c r="B31" s="43">
        <f>'База знаний '!B82/'База знаний '!B56</f>
        <v>0.03667481663</v>
      </c>
    </row>
    <row r="32">
      <c r="A32" s="4" t="s">
        <v>18</v>
      </c>
      <c r="B32" s="43">
        <f>'База знаний '!B83/'База знаний '!B57</f>
        <v>0.07920792079</v>
      </c>
    </row>
    <row r="33">
      <c r="A33" s="4" t="s">
        <v>21</v>
      </c>
      <c r="B33" s="43">
        <f>'База знаний '!B84/'База знаний '!B58</f>
        <v>0.192926045</v>
      </c>
    </row>
    <row r="34">
      <c r="A34" s="4" t="s">
        <v>23</v>
      </c>
      <c r="B34" s="43">
        <f>'База знаний '!B85/'База знаний '!B59</f>
        <v>0.1603053435</v>
      </c>
    </row>
    <row r="35">
      <c r="A35" s="4" t="s">
        <v>26</v>
      </c>
      <c r="B35" s="43">
        <f>'База знаний '!B86/'База знаний '!B60</f>
        <v>0.2467222884</v>
      </c>
    </row>
    <row r="36">
      <c r="A36" s="4" t="s">
        <v>29</v>
      </c>
      <c r="B36" s="43">
        <f>'База знаний '!B87/'База знаний '!B61</f>
        <v>0.1608832808</v>
      </c>
    </row>
    <row r="37">
      <c r="A37" s="4" t="s">
        <v>32</v>
      </c>
      <c r="B37" s="43">
        <f>'База знаний '!B88/'База знаний '!B62</f>
        <v>0.09439528024</v>
      </c>
    </row>
    <row r="38">
      <c r="A38" s="4" t="s">
        <v>33</v>
      </c>
      <c r="B38" s="43">
        <f>'База знаний '!B89/'База знаний '!B63</f>
        <v>0.251396648</v>
      </c>
    </row>
    <row r="39">
      <c r="A39" s="4" t="s">
        <v>34</v>
      </c>
      <c r="B39" s="43">
        <f>'База знаний '!B90/'База знаний '!B64</f>
        <v>0.1961883408</v>
      </c>
    </row>
    <row r="40">
      <c r="A40" s="28" t="s">
        <v>136</v>
      </c>
    </row>
    <row r="41">
      <c r="A41" s="4" t="s">
        <v>7</v>
      </c>
      <c r="B41" s="44" t="str">
        <f>IF('База знаний '!B105&gt;=0.5,"Стоит","Не стоит")</f>
        <v>Стоит</v>
      </c>
    </row>
    <row r="42">
      <c r="A42" s="4" t="s">
        <v>10</v>
      </c>
      <c r="B42" s="44" t="str">
        <f>IF('База знаний '!B106&gt;=0.5,"Стоит","Не стоит")</f>
        <v>Стоит</v>
      </c>
    </row>
    <row r="43">
      <c r="A43" s="4" t="s">
        <v>13</v>
      </c>
      <c r="B43" s="44" t="str">
        <f>IF('База знаний '!B107&gt;=0.5,"Стоит","Не стоит")</f>
        <v>Стоит</v>
      </c>
    </row>
    <row r="44">
      <c r="A44" s="4" t="s">
        <v>16</v>
      </c>
      <c r="B44" s="44" t="str">
        <f>IF('База знаний '!B108&gt;=0.5,"Стоит","Не стоит")</f>
        <v>Стоит</v>
      </c>
    </row>
    <row r="45">
      <c r="A45" s="4" t="s">
        <v>18</v>
      </c>
      <c r="B45" s="44" t="str">
        <f>IF('База знаний '!B109&gt;=0.5,"Стоит","Не стоит")</f>
        <v>Стоит</v>
      </c>
    </row>
    <row r="46">
      <c r="A46" s="4" t="s">
        <v>21</v>
      </c>
      <c r="B46" s="44" t="str">
        <f>IF('База знаний '!B110&gt;=0.5,"Стоит","Не стоит")</f>
        <v>Стоит</v>
      </c>
    </row>
    <row r="47">
      <c r="A47" s="4" t="s">
        <v>23</v>
      </c>
      <c r="B47" s="44" t="str">
        <f>IF('База знаний '!B111&gt;=0.5,"Стоит","Не стоит")</f>
        <v>Стоит</v>
      </c>
    </row>
    <row r="48">
      <c r="A48" s="4" t="s">
        <v>26</v>
      </c>
      <c r="B48" s="44" t="str">
        <f>IF('База знаний '!B112&gt;=0.5,"Стоит","Не стоит")</f>
        <v>Стоит</v>
      </c>
    </row>
    <row r="49">
      <c r="A49" s="4" t="s">
        <v>29</v>
      </c>
      <c r="B49" s="44" t="str">
        <f>IF('База знаний '!B113&gt;=0.5,"Стоит","Не стоит")</f>
        <v>Стоит</v>
      </c>
    </row>
    <row r="50">
      <c r="A50" s="4" t="s">
        <v>32</v>
      </c>
      <c r="B50" s="44" t="str">
        <f>IF('База знаний '!B114&gt;=0.5,"Стоит","Не стоит")</f>
        <v>Стоит</v>
      </c>
    </row>
    <row r="51">
      <c r="A51" s="4" t="s">
        <v>33</v>
      </c>
      <c r="B51" s="44" t="str">
        <f>IF('База знаний '!B115&gt;=0.5,"Стоит","Не стоит")</f>
        <v>Стоит</v>
      </c>
    </row>
    <row r="52">
      <c r="A52" s="4" t="s">
        <v>34</v>
      </c>
      <c r="B52" s="44" t="str">
        <f>IF('База знаний '!B116&gt;=0.5,"Стоит","Не стоит")</f>
        <v>Стоит</v>
      </c>
    </row>
    <row r="53">
      <c r="A53" s="28" t="s">
        <v>137</v>
      </c>
    </row>
    <row r="54">
      <c r="A54" s="4" t="s">
        <v>7</v>
      </c>
      <c r="B54" s="44" t="str">
        <f>IF('База знаний '!B118 &gt;=7,"Хорошее",IF('База знаний '!B118 &gt;=4,"Среднее","Плохое"))</f>
        <v>Хорошее</v>
      </c>
    </row>
    <row r="55">
      <c r="A55" s="4" t="s">
        <v>10</v>
      </c>
      <c r="B55" s="44" t="str">
        <f>IF('База знаний '!B119 &gt;=7,"Хорошее",IF('База знаний '!B119 &gt;=4,"Среднее","Плохое"))</f>
        <v>Хорошее</v>
      </c>
    </row>
    <row r="56">
      <c r="A56" s="4" t="s">
        <v>13</v>
      </c>
      <c r="B56" s="44" t="str">
        <f>IF('База знаний '!B120 &gt;=7,"Хорошее",IF('База знаний '!B120 &gt;=4,"Среднее","Плохое"))</f>
        <v>Хорошее</v>
      </c>
    </row>
    <row r="57">
      <c r="A57" s="4" t="s">
        <v>16</v>
      </c>
      <c r="B57" s="44" t="str">
        <f>IF('База знаний '!B121 &gt;=7,"Хорошее",IF('База знаний '!B121 &gt;=4,"Среднее","Плохое"))</f>
        <v>Хорошее</v>
      </c>
    </row>
    <row r="58">
      <c r="A58" s="4" t="s">
        <v>18</v>
      </c>
      <c r="B58" s="44" t="str">
        <f>IF('База знаний '!B122 &gt;=7,"Хорошее",IF('База знаний '!B122 &gt;=4,"Среднее","Плохое"))</f>
        <v>Среднее</v>
      </c>
    </row>
    <row r="59">
      <c r="A59" s="4" t="s">
        <v>21</v>
      </c>
      <c r="B59" s="44" t="str">
        <f>IF('База знаний '!B123 &gt;=7,"Хорошее",IF('База знаний '!B123 &gt;=4,"Среднее","Плохое"))</f>
        <v>Хорошее</v>
      </c>
    </row>
    <row r="60">
      <c r="A60" s="4" t="s">
        <v>23</v>
      </c>
      <c r="B60" s="44" t="str">
        <f>IF('База знаний '!B124 &gt;=7,"Хорошее",IF('База знаний '!B124 &gt;=4,"Среднее","Плохое"))</f>
        <v>Плохое</v>
      </c>
    </row>
    <row r="61">
      <c r="A61" s="4" t="s">
        <v>26</v>
      </c>
      <c r="B61" s="44" t="str">
        <f>IF('База знаний '!B125 &gt;=7,"Хорошее",IF('База знаний '!B125 &gt;=4,"Среднее","Плохое"))</f>
        <v>Хорошее</v>
      </c>
    </row>
    <row r="62">
      <c r="A62" s="4" t="s">
        <v>29</v>
      </c>
      <c r="B62" s="44" t="str">
        <f>IF('База знаний '!B126 &gt;=7,"Хорошее",IF('База знаний '!B126 &gt;=4,"Среднее","Плохое"))</f>
        <v>Хорошее</v>
      </c>
    </row>
    <row r="63">
      <c r="A63" s="4" t="s">
        <v>32</v>
      </c>
      <c r="B63" s="44" t="str">
        <f>IF('База знаний '!B127 &gt;=7,"Хорошее",IF('База знаний '!B127 &gt;=4,"Среднее","Плохое"))</f>
        <v>Хорошее</v>
      </c>
    </row>
    <row r="64">
      <c r="A64" s="4" t="s">
        <v>33</v>
      </c>
      <c r="B64" s="44" t="str">
        <f>IF('База знаний '!B128 &gt;=7,"Хорошее",IF('База знаний '!B128 &gt;=4,"Среднее","Плохое"))</f>
        <v>Хорошее</v>
      </c>
    </row>
    <row r="65">
      <c r="A65" s="4" t="s">
        <v>34</v>
      </c>
      <c r="B65" s="44" t="str">
        <f>IF('База знаний '!B129 &gt;=7,"Хорошее",IF('База знаний '!B129 &gt;=4,"Среднее","Плохое"))</f>
        <v>Хорошее</v>
      </c>
    </row>
    <row r="66">
      <c r="A66" s="28" t="s">
        <v>138</v>
      </c>
    </row>
    <row r="67">
      <c r="A67" s="4" t="s">
        <v>7</v>
      </c>
      <c r="B67" s="44" t="str">
        <f>IF(AND('База знаний '!B105 &gt;= 0.5 , 'База знаний '!B111 &gt;= 6), "Да" , "Нет")</f>
        <v>Нет</v>
      </c>
    </row>
    <row r="68">
      <c r="A68" s="4" t="s">
        <v>10</v>
      </c>
      <c r="B68" s="44" t="str">
        <f>IF(AND('База знаний '!B106 &gt;= 0.5 , 'База знаний '!B112 &gt;= 6), "Да" , "Нет")</f>
        <v>Нет</v>
      </c>
    </row>
    <row r="69">
      <c r="A69" s="4" t="s">
        <v>13</v>
      </c>
      <c r="B69" s="44" t="str">
        <f>IF(AND('База знаний '!B107 &gt;= 0.5 , 'База знаний '!B113 &gt;= 6), "Да" , "Нет")</f>
        <v>Нет</v>
      </c>
    </row>
    <row r="70">
      <c r="A70" s="4" t="s">
        <v>16</v>
      </c>
      <c r="B70" s="44" t="str">
        <f>IF(AND('База знаний '!B108 &gt;= 0.5 , 'База знаний '!B114 &gt;= 6), "Да" , "Нет")</f>
        <v>Нет</v>
      </c>
    </row>
    <row r="71">
      <c r="A71" s="4" t="s">
        <v>18</v>
      </c>
      <c r="B71" s="44" t="str">
        <f>IF(AND('База знаний '!B109 &gt;= 0.5 , 'База знаний '!B115 &gt;= 6), "Да" , "Нет")</f>
        <v>Нет</v>
      </c>
    </row>
    <row r="72">
      <c r="A72" s="4" t="s">
        <v>21</v>
      </c>
      <c r="B72" s="44" t="str">
        <f>IF(AND('База знаний '!B110 &gt;= 0.5 , 'База знаний '!B116 &gt;= 6), "Да" , "Нет")</f>
        <v>Нет</v>
      </c>
    </row>
    <row r="73">
      <c r="A73" s="4" t="s">
        <v>23</v>
      </c>
      <c r="B73" s="44" t="str">
        <f>IF(AND('База знаний '!B111 &gt;= 0.5 , 'База знаний '!B117 &gt;= 6), "Да" , "Нет")</f>
        <v>Нет</v>
      </c>
    </row>
    <row r="74">
      <c r="A74" s="4" t="s">
        <v>26</v>
      </c>
      <c r="B74" s="44" t="str">
        <f>IF(AND('База знаний '!B112 &gt;= 0.5 , 'База знаний '!B118 &gt;= 6), "Да" , "Нет")</f>
        <v>Да</v>
      </c>
    </row>
    <row r="75">
      <c r="A75" s="4" t="s">
        <v>29</v>
      </c>
      <c r="B75" s="44" t="str">
        <f>IF(AND('База знаний '!B113 &gt;= 0.5 , 'База знаний '!B119 &gt;= 6), "Да" , "Нет")</f>
        <v>Да</v>
      </c>
    </row>
    <row r="76">
      <c r="A76" s="4" t="s">
        <v>32</v>
      </c>
      <c r="B76" s="44" t="str">
        <f>IF(AND('База знаний '!B114 &gt;= 0.5 , 'База знаний '!B120 &gt;= 6), "Да" , "Нет")</f>
        <v>Да</v>
      </c>
    </row>
    <row r="77">
      <c r="A77" s="4" t="s">
        <v>33</v>
      </c>
      <c r="B77" s="44" t="str">
        <f>IF(AND('База знаний '!B115 &gt;= 0.5 , 'База знаний '!B121 &gt;= 6), "Да" , "Нет")</f>
        <v>Да</v>
      </c>
    </row>
    <row r="78">
      <c r="A78" s="4" t="s">
        <v>34</v>
      </c>
      <c r="B78" s="44" t="str">
        <f>IF(AND('База знаний '!B116 &gt;= 0.5 , 'База знаний '!B122 &gt;= 6), "Да" , "Нет")</f>
        <v>Да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44.75"/>
    <col customWidth="1" min="3" max="3" width="52.0"/>
    <col customWidth="1" min="4" max="4" width="55.25"/>
    <col customWidth="1" min="5" max="5" width="53.13"/>
    <col customWidth="1" min="6" max="6" width="44.63"/>
    <col customWidth="1" min="7" max="7" width="48.0"/>
  </cols>
  <sheetData>
    <row r="1">
      <c r="A1" s="45" t="s">
        <v>0</v>
      </c>
      <c r="B1" s="27" t="s">
        <v>132</v>
      </c>
      <c r="C1" s="28" t="s">
        <v>134</v>
      </c>
      <c r="D1" s="28" t="s">
        <v>135</v>
      </c>
      <c r="E1" s="28" t="s">
        <v>136</v>
      </c>
      <c r="F1" s="28" t="s">
        <v>137</v>
      </c>
      <c r="G1" s="28" t="s">
        <v>138</v>
      </c>
    </row>
    <row r="2">
      <c r="A2" s="4" t="s">
        <v>7</v>
      </c>
      <c r="B2" s="46" t="str">
        <f>VLOOKUP(A2, 'База знаний №2'!$A$2:$B$13, 2, FALSE)</f>
        <v>Не критик</v>
      </c>
      <c r="C2" s="47" t="str">
        <f>VLOOKUP(A2, 'База знаний №2'!$A$15:$B$26, 2, FALSE)</f>
        <v>Средняя</v>
      </c>
      <c r="D2" s="48">
        <f>VLOOKUP(A2, 'База знаний №2'!A28:B39, 2, FALSE)</f>
        <v>0.1828681424</v>
      </c>
      <c r="E2" s="44" t="str">
        <f>VLOOKUP(A2, 'База знаний №2'!$A$41:$B$52, 2, FALSE)</f>
        <v>Стоит</v>
      </c>
      <c r="F2" s="44" t="str">
        <f>VLOOKUP(A2, 'База знаний №2'!$A$54:$B$65, 2, FALSE)</f>
        <v>Хорошее</v>
      </c>
      <c r="G2" s="44" t="str">
        <f>VLOOKUP(A2, 'База знаний №2'!$A$67:$B$78, 2, FALSE)</f>
        <v>Нет</v>
      </c>
    </row>
    <row r="3">
      <c r="A3" s="4" t="s">
        <v>10</v>
      </c>
      <c r="B3" s="46" t="str">
        <f>VLOOKUP(A3, 'База знаний №2'!$A$2:$B$13, 2, FALSE)</f>
        <v>Не критик</v>
      </c>
      <c r="C3" s="47" t="str">
        <f>VLOOKUP(A3, 'База знаний №2'!$A$15:$B$26, 2, FALSE)</f>
        <v>Средняя</v>
      </c>
      <c r="D3" s="48">
        <f>VLOOKUP(A3, 'База знаний №2'!A29:B40, 2, FALSE)</f>
        <v>0.1861619609</v>
      </c>
      <c r="E3" s="44" t="str">
        <f>VLOOKUP(A3, 'База знаний №2'!$A$41:$B$52, 2, FALSE)</f>
        <v>Стоит</v>
      </c>
      <c r="F3" s="44" t="str">
        <f>VLOOKUP(A3, 'База знаний №2'!$A$54:$B$65, 2, FALSE)</f>
        <v>Хорошее</v>
      </c>
      <c r="G3" s="44" t="str">
        <f>VLOOKUP(A3, 'База знаний №2'!$A$67:$B$78, 2, FALSE)</f>
        <v>Нет</v>
      </c>
    </row>
    <row r="4">
      <c r="A4" s="4" t="s">
        <v>13</v>
      </c>
      <c r="B4" s="46" t="str">
        <f>VLOOKUP(A4, 'База знаний №2'!$A$2:$B$13, 2, FALSE)</f>
        <v>Не критик</v>
      </c>
      <c r="C4" s="47" t="str">
        <f>VLOOKUP(A4, 'База знаний №2'!$A$15:$B$26, 2, FALSE)</f>
        <v>Бюджетная</v>
      </c>
      <c r="D4" s="48">
        <f>VLOOKUP(A4, 'База знаний №2'!A30:B41, 2, FALSE)</f>
        <v>0.1872659176</v>
      </c>
      <c r="E4" s="44" t="str">
        <f>VLOOKUP(A4, 'База знаний №2'!$A$41:$B$52, 2, FALSE)</f>
        <v>Стоит</v>
      </c>
      <c r="F4" s="44" t="str">
        <f>VLOOKUP(A4, 'База знаний №2'!$A$54:$B$65, 2, FALSE)</f>
        <v>Хорошее</v>
      </c>
      <c r="G4" s="44" t="str">
        <f>VLOOKUP(A4, 'База знаний №2'!$A$67:$B$78, 2, FALSE)</f>
        <v>Нет</v>
      </c>
    </row>
    <row r="5">
      <c r="A5" s="4" t="s">
        <v>16</v>
      </c>
      <c r="B5" s="46" t="str">
        <f>VLOOKUP(A5, 'База знаний №2'!$A$2:$B$13, 2, FALSE)</f>
        <v>Не критик</v>
      </c>
      <c r="C5" s="47" t="str">
        <f>VLOOKUP(A5, 'База знаний №2'!$A$15:$B$26, 2, FALSE)</f>
        <v>Выше среднего</v>
      </c>
      <c r="D5" s="48">
        <f>VLOOKUP(A5, 'База знаний №2'!A31:B42, 2, FALSE)</f>
        <v>0.03667481663</v>
      </c>
      <c r="E5" s="44" t="str">
        <f>VLOOKUP(A5, 'База знаний №2'!$A$41:$B$52, 2, FALSE)</f>
        <v>Стоит</v>
      </c>
      <c r="F5" s="44" t="str">
        <f>VLOOKUP(A5, 'База знаний №2'!$A$54:$B$65, 2, FALSE)</f>
        <v>Хорошее</v>
      </c>
      <c r="G5" s="44" t="str">
        <f>VLOOKUP(A5, 'База знаний №2'!$A$67:$B$78, 2, FALSE)</f>
        <v>Нет</v>
      </c>
    </row>
    <row r="6">
      <c r="A6" s="4" t="s">
        <v>18</v>
      </c>
      <c r="B6" s="46" t="str">
        <f>VLOOKUP(A6, 'База знаний №2'!$A$2:$B$13, 2, FALSE)</f>
        <v>Не критик</v>
      </c>
      <c r="C6" s="47" t="str">
        <f>VLOOKUP(A6, 'База знаний №2'!$A$15:$B$26, 2, FALSE)</f>
        <v>Бюджетная</v>
      </c>
      <c r="D6" s="48">
        <f>VLOOKUP(A6, 'База знаний №2'!A32:B43, 2, FALSE)</f>
        <v>0.07920792079</v>
      </c>
      <c r="E6" s="44" t="str">
        <f>VLOOKUP(A6, 'База знаний №2'!$A$41:$B$52, 2, FALSE)</f>
        <v>Стоит</v>
      </c>
      <c r="F6" s="44" t="str">
        <f>VLOOKUP(A6, 'База знаний №2'!$A$54:$B$65, 2, FALSE)</f>
        <v>Среднее</v>
      </c>
      <c r="G6" s="44" t="str">
        <f>VLOOKUP(A6, 'База знаний №2'!$A$67:$B$78, 2, FALSE)</f>
        <v>Нет</v>
      </c>
    </row>
    <row r="7">
      <c r="A7" s="4" t="s">
        <v>21</v>
      </c>
      <c r="B7" s="46" t="str">
        <f>VLOOKUP(A7, 'База знаний №2'!$A$2:$B$13, 2, FALSE)</f>
        <v>Низкая</v>
      </c>
      <c r="C7" s="47" t="str">
        <f>VLOOKUP(A7, 'База знаний №2'!$A$15:$B$26, 2, FALSE)</f>
        <v>Бюджетная</v>
      </c>
      <c r="D7" s="48">
        <f>VLOOKUP(A7, 'База знаний №2'!A33:B44, 2, FALSE)</f>
        <v>0.192926045</v>
      </c>
      <c r="E7" s="44" t="str">
        <f>VLOOKUP(A7, 'База знаний №2'!$A$41:$B$52, 2, FALSE)</f>
        <v>Стоит</v>
      </c>
      <c r="F7" s="44" t="str">
        <f>VLOOKUP(A7, 'База знаний №2'!$A$54:$B$65, 2, FALSE)</f>
        <v>Хорошее</v>
      </c>
      <c r="G7" s="44" t="str">
        <f>VLOOKUP(A7, 'База знаний №2'!$A$67:$B$78, 2, FALSE)</f>
        <v>Нет</v>
      </c>
    </row>
    <row r="8">
      <c r="A8" s="4" t="s">
        <v>23</v>
      </c>
      <c r="B8" s="46" t="str">
        <f>VLOOKUP(A8, 'База знаний №2'!$A$2:$B$13, 2, FALSE)</f>
        <v>Не критик</v>
      </c>
      <c r="C8" s="47" t="str">
        <f>VLOOKUP(A8, 'База знаний №2'!$A$15:$B$26, 2, FALSE)</f>
        <v>Бюджетная</v>
      </c>
      <c r="D8" s="48">
        <f>VLOOKUP(A8, 'База знаний №2'!A34:B45, 2, FALSE)</f>
        <v>0.1603053435</v>
      </c>
      <c r="E8" s="44" t="str">
        <f>VLOOKUP(A8, 'База знаний №2'!$A$41:$B$52, 2, FALSE)</f>
        <v>Стоит</v>
      </c>
      <c r="F8" s="44" t="str">
        <f>VLOOKUP(A8, 'База знаний №2'!$A$54:$B$65, 2, FALSE)</f>
        <v>Плохое</v>
      </c>
      <c r="G8" s="44" t="str">
        <f>VLOOKUP(A8, 'База знаний №2'!$A$67:$B$78, 2, FALSE)</f>
        <v>Нет</v>
      </c>
    </row>
    <row r="9">
      <c r="A9" s="4" t="s">
        <v>26</v>
      </c>
      <c r="B9" s="46" t="str">
        <f>VLOOKUP(A9, 'База знаний №2'!$A$2:$B$13, 2, FALSE)</f>
        <v>Низкая</v>
      </c>
      <c r="C9" s="47" t="str">
        <f>VLOOKUP(A9, 'База знаний №2'!$A$15:$B$26, 2, FALSE)</f>
        <v>Средняя</v>
      </c>
      <c r="D9" s="48">
        <f>VLOOKUP(A9, 'База знаний №2'!A35:B46, 2, FALSE)</f>
        <v>0.2467222884</v>
      </c>
      <c r="E9" s="44" t="str">
        <f>VLOOKUP(A9, 'База знаний №2'!$A$41:$B$52, 2, FALSE)</f>
        <v>Стоит</v>
      </c>
      <c r="F9" s="44" t="str">
        <f>VLOOKUP(A9, 'База знаний №2'!$A$54:$B$65, 2, FALSE)</f>
        <v>Хорошее</v>
      </c>
      <c r="G9" s="44" t="str">
        <f>VLOOKUP(A9, 'База знаний №2'!$A$67:$B$78, 2, FALSE)</f>
        <v>Да</v>
      </c>
    </row>
    <row r="10">
      <c r="A10" s="4" t="s">
        <v>29</v>
      </c>
      <c r="B10" s="46" t="str">
        <f>VLOOKUP(A10, 'База знаний №2'!$A$2:$B$13, 2, FALSE)</f>
        <v>Не критик</v>
      </c>
      <c r="C10" s="47" t="str">
        <f>VLOOKUP(A10, 'База знаний №2'!$A$15:$B$26, 2, FALSE)</f>
        <v>Средняя</v>
      </c>
      <c r="D10" s="48">
        <f>VLOOKUP(A10, 'База знаний №2'!A36:B47, 2, FALSE)</f>
        <v>0.1608832808</v>
      </c>
      <c r="E10" s="44" t="str">
        <f>VLOOKUP(A10, 'База знаний №2'!$A$41:$B$52, 2, FALSE)</f>
        <v>Стоит</v>
      </c>
      <c r="F10" s="44" t="str">
        <f>VLOOKUP(A10, 'База знаний №2'!$A$54:$B$65, 2, FALSE)</f>
        <v>Хорошее</v>
      </c>
      <c r="G10" s="44" t="str">
        <f>VLOOKUP(A10, 'База знаний №2'!$A$67:$B$78, 2, FALSE)</f>
        <v>Да</v>
      </c>
    </row>
    <row r="11">
      <c r="A11" s="4" t="s">
        <v>32</v>
      </c>
      <c r="B11" s="46" t="str">
        <f>VLOOKUP(A11, 'База знаний №2'!$A$2:$B$13, 2, FALSE)</f>
        <v>Не критик</v>
      </c>
      <c r="C11" s="47" t="str">
        <f>VLOOKUP(A11, 'База знаний №2'!$A$15:$B$26, 2, FALSE)</f>
        <v>Средняя</v>
      </c>
      <c r="D11" s="48">
        <f>VLOOKUP(A11, 'База знаний №2'!A37:B48, 2, FALSE)</f>
        <v>0.09439528024</v>
      </c>
      <c r="E11" s="44" t="str">
        <f>VLOOKUP(A11, 'База знаний №2'!$A$41:$B$52, 2, FALSE)</f>
        <v>Стоит</v>
      </c>
      <c r="F11" s="44" t="str">
        <f>VLOOKUP(A11, 'База знаний №2'!$A$54:$B$65, 2, FALSE)</f>
        <v>Хорошее</v>
      </c>
      <c r="G11" s="44" t="str">
        <f>VLOOKUP(A11, 'База знаний №2'!$A$67:$B$78, 2, FALSE)</f>
        <v>Да</v>
      </c>
    </row>
    <row r="12">
      <c r="A12" s="4" t="s">
        <v>33</v>
      </c>
      <c r="B12" s="46" t="str">
        <f>VLOOKUP(A12, 'База знаний №2'!$A$2:$B$13, 2, FALSE)</f>
        <v>Не критик</v>
      </c>
      <c r="C12" s="47" t="str">
        <f>VLOOKUP(A12, 'База знаний №2'!$A$15:$B$26, 2, FALSE)</f>
        <v>Бюджетная</v>
      </c>
      <c r="D12" s="48">
        <f>VLOOKUP(A12, 'База знаний №2'!A38:B49, 2, FALSE)</f>
        <v>0.251396648</v>
      </c>
      <c r="E12" s="44" t="str">
        <f>VLOOKUP(A12, 'База знаний №2'!$A$41:$B$52, 2, FALSE)</f>
        <v>Стоит</v>
      </c>
      <c r="F12" s="44" t="str">
        <f>VLOOKUP(A12, 'База знаний №2'!$A$54:$B$65, 2, FALSE)</f>
        <v>Хорошее</v>
      </c>
      <c r="G12" s="44" t="str">
        <f>VLOOKUP(A12, 'База знаний №2'!$A$67:$B$78, 2, FALSE)</f>
        <v>Да</v>
      </c>
    </row>
    <row r="13">
      <c r="A13" s="4" t="s">
        <v>34</v>
      </c>
      <c r="B13" s="46" t="str">
        <f>VLOOKUP(A13, 'База знаний №2'!$A$2:$B$13, 2, FALSE)</f>
        <v>Высокая</v>
      </c>
      <c r="C13" s="47" t="str">
        <f>VLOOKUP(A13, 'База знаний №2'!$A$15:$B$26, 2, FALSE)</f>
        <v>Бюджетная</v>
      </c>
      <c r="D13" s="48">
        <f>VLOOKUP(A13, 'База знаний №2'!A39:B50, 2, FALSE)</f>
        <v>0.1961883408</v>
      </c>
      <c r="E13" s="44" t="str">
        <f>VLOOKUP(A13, 'База знаний №2'!$A$41:$B$52, 2, FALSE)</f>
        <v>Стоит</v>
      </c>
      <c r="F13" s="44" t="str">
        <f>VLOOKUP(A13, 'База знаний №2'!$A$54:$B$65, 2, FALSE)</f>
        <v>Хорошее</v>
      </c>
      <c r="G13" s="44" t="str">
        <f>VLOOKUP(A13, 'База знаний №2'!$A$67:$B$78, 2, FALSE)</f>
        <v>Да</v>
      </c>
    </row>
    <row r="14">
      <c r="B14" s="49"/>
      <c r="C14" s="49"/>
      <c r="D14" s="49"/>
      <c r="E14" s="49"/>
    </row>
  </sheetData>
  <drawing r:id="rId1"/>
</worksheet>
</file>