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llan\Repos\mea-flowsheet\eNRTL\MEA_H2O_fitting\"/>
    </mc:Choice>
  </mc:AlternateContent>
  <xr:revisionPtr revIDLastSave="0" documentId="13_ncr:1_{D0276718-F5B9-4706-8EEA-2F0B1641F34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definedNames>
    <definedName name="b">Sheet1!$B$29</definedName>
    <definedName name="m">Sheet1!$B$28</definedName>
    <definedName name="solver_adj" localSheetId="0" hidden="1">Sheet1!$B$28:$B$29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Sheet1!$B$31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3" i="1"/>
  <c r="F3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E17" i="1"/>
  <c r="E18" i="1"/>
  <c r="E19" i="1"/>
  <c r="E20" i="1"/>
  <c r="E21" i="1"/>
  <c r="E22" i="1"/>
  <c r="E23" i="1"/>
  <c r="E24" i="1"/>
  <c r="E25" i="1"/>
  <c r="E26" i="1"/>
  <c r="E16" i="1"/>
  <c r="D4" i="1"/>
  <c r="D5" i="1"/>
  <c r="D6" i="1"/>
  <c r="D7" i="1"/>
  <c r="D8" i="1"/>
  <c r="D9" i="1"/>
  <c r="D10" i="1"/>
  <c r="D11" i="1"/>
  <c r="D12" i="1"/>
  <c r="D13" i="1"/>
  <c r="D3" i="1"/>
  <c r="D17" i="1"/>
  <c r="D18" i="1"/>
  <c r="D19" i="1"/>
  <c r="D20" i="1"/>
  <c r="D21" i="1"/>
  <c r="D22" i="1"/>
  <c r="D23" i="1"/>
  <c r="D24" i="1"/>
  <c r="D25" i="1"/>
  <c r="D26" i="1"/>
  <c r="D16" i="1"/>
  <c r="G27" i="1" l="1"/>
  <c r="F14" i="1"/>
  <c r="B31" i="1" l="1"/>
</calcChain>
</file>

<file path=xl/sharedStrings.xml><?xml version="1.0" encoding="utf-8"?>
<sst xmlns="http://schemas.openxmlformats.org/spreadsheetml/2006/main" count="12" uniqueCount="10">
  <si>
    <t>temperature</t>
  </si>
  <si>
    <t>heat_capacity_mol_mundhwa</t>
  </si>
  <si>
    <t>heat_capacity_mass_chiu</t>
  </si>
  <si>
    <t>cp_mol_chiu</t>
  </si>
  <si>
    <t>T (kK)</t>
  </si>
  <si>
    <t>cp_model</t>
  </si>
  <si>
    <t>m</t>
  </si>
  <si>
    <t>b</t>
  </si>
  <si>
    <t>err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</si>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</sst>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Sheet1!$E$16:$E$26</c:f>
              <c:numCache>
                <c:formatCode>General</c:formatCode>
                <c:ptCount val="11"/>
                <c:pt idx="0">
                  <c:v>0.30314999999999998</c:v>
                </c:pt>
                <c:pt idx="1">
                  <c:v>0.30814999999999998</c:v>
                </c:pt>
                <c:pt idx="2">
                  <c:v>0.31314999999999998</c:v>
                </c:pt>
                <c:pt idx="3">
                  <c:v>0.31814999999999999</c:v>
                </c:pt>
                <c:pt idx="4">
                  <c:v>0.32314999999999999</c:v>
                </c:pt>
                <c:pt idx="5">
                  <c:v>0.32815</c:v>
                </c:pt>
                <c:pt idx="6">
                  <c:v>0.33315</c:v>
                </c:pt>
                <c:pt idx="7">
                  <c:v>0.33815000000000001</c:v>
                </c:pt>
                <c:pt idx="8">
                  <c:v>0.34315000000000001</c:v>
                </c:pt>
                <c:pt idx="9">
                  <c:v>0.34814999999999996</c:v>
                </c:pt>
                <c:pt idx="10">
                  <c:v>0.35314999999999996</c:v>
                </c:pt>
              </c:numCache>
            </c:numRef>
          </c:xVal>
          <c:yVal>
            <c:numRef>
              <c:f>Sheet1!$F$16:$F$26</c:f>
              <c:numCache>
                <c:formatCode>General</c:formatCode>
                <c:ptCount val="11"/>
                <c:pt idx="0">
                  <c:v>167.11947164528547</c:v>
                </c:pt>
                <c:pt idx="1">
                  <c:v>168.58530545310828</c:v>
                </c:pt>
                <c:pt idx="2">
                  <c:v>170.05113926093108</c:v>
                </c:pt>
                <c:pt idx="3">
                  <c:v>171.51697306875388</c:v>
                </c:pt>
                <c:pt idx="4">
                  <c:v>172.98280687657672</c:v>
                </c:pt>
                <c:pt idx="5">
                  <c:v>174.44864068439949</c:v>
                </c:pt>
                <c:pt idx="6">
                  <c:v>175.91447449222233</c:v>
                </c:pt>
                <c:pt idx="7">
                  <c:v>177.3803083000451</c:v>
                </c:pt>
                <c:pt idx="8">
                  <c:v>178.84614210786793</c:v>
                </c:pt>
                <c:pt idx="9">
                  <c:v>180.31197591569071</c:v>
                </c:pt>
                <c:pt idx="10">
                  <c:v>181.77780972351354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2-41F1-8746-72BBBC6CE6E4}"/>
            </c:ext>
          </c:extLst>
        </c:ser>
        <c:ser>
          <c:idx val="1"/>
          <c:order val="1"/>
          <c:tx>
            <c:v>Chiu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Sheet1!$E$16:$E$26</c:f>
              <c:numCache>
                <c:formatCode>General</c:formatCode>
                <c:ptCount val="11"/>
                <c:pt idx="0">
                  <c:v>0.30314999999999998</c:v>
                </c:pt>
                <c:pt idx="1">
                  <c:v>0.30814999999999998</c:v>
                </c:pt>
                <c:pt idx="2">
                  <c:v>0.31314999999999998</c:v>
                </c:pt>
                <c:pt idx="3">
                  <c:v>0.31814999999999999</c:v>
                </c:pt>
                <c:pt idx="4">
                  <c:v>0.32314999999999999</c:v>
                </c:pt>
                <c:pt idx="5">
                  <c:v>0.32815</c:v>
                </c:pt>
                <c:pt idx="6">
                  <c:v>0.33315</c:v>
                </c:pt>
                <c:pt idx="7">
                  <c:v>0.33815000000000001</c:v>
                </c:pt>
                <c:pt idx="8">
                  <c:v>0.34315000000000001</c:v>
                </c:pt>
                <c:pt idx="9">
                  <c:v>0.34814999999999996</c:v>
                </c:pt>
                <c:pt idx="10">
                  <c:v>0.35314999999999996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>167.37016000000003</c:v>
                </c:pt>
                <c:pt idx="1">
                  <c:v>168.59183999999999</c:v>
                </c:pt>
                <c:pt idx="2">
                  <c:v>169.81351999999998</c:v>
                </c:pt>
                <c:pt idx="3">
                  <c:v>171.64604</c:v>
                </c:pt>
                <c:pt idx="4">
                  <c:v>172.86772000000002</c:v>
                </c:pt>
                <c:pt idx="5">
                  <c:v>174.70024000000001</c:v>
                </c:pt>
                <c:pt idx="6">
                  <c:v>175.92192</c:v>
                </c:pt>
                <c:pt idx="7">
                  <c:v>177.75444000000002</c:v>
                </c:pt>
                <c:pt idx="8">
                  <c:v>178.97612000000001</c:v>
                </c:pt>
                <c:pt idx="9">
                  <c:v>180.19780000000003</c:v>
                </c:pt>
                <c:pt idx="10">
                  <c:v>182.03032000000002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2-41F1-8746-72BBBC6CE6E4}"/>
            </c:ext>
          </c:extLst>
        </c:ser>
        <c:ser>
          <c:idx val="2"/>
          <c:order val="2"/>
          <c:tx>
            <c:v>Mundhwa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0.30314999999999998</c:v>
                </c:pt>
                <c:pt idx="1">
                  <c:v>0.30814999999999998</c:v>
                </c:pt>
                <c:pt idx="2">
                  <c:v>0.31314999999999998</c:v>
                </c:pt>
                <c:pt idx="3">
                  <c:v>0.31814999999999999</c:v>
                </c:pt>
                <c:pt idx="4">
                  <c:v>0.32314999999999999</c:v>
                </c:pt>
                <c:pt idx="5">
                  <c:v>0.32815</c:v>
                </c:pt>
                <c:pt idx="6">
                  <c:v>0.33315</c:v>
                </c:pt>
                <c:pt idx="7">
                  <c:v>0.33815000000000001</c:v>
                </c:pt>
                <c:pt idx="8">
                  <c:v>0.34315000000000001</c:v>
                </c:pt>
                <c:pt idx="9">
                  <c:v>0.34814999999999996</c:v>
                </c:pt>
                <c:pt idx="10">
                  <c:v>0.35314999999999996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167.11947164528547</c:v>
                </c:pt>
                <c:pt idx="1">
                  <c:v>168.58530545310828</c:v>
                </c:pt>
                <c:pt idx="2">
                  <c:v>170.05113926093108</c:v>
                </c:pt>
                <c:pt idx="3">
                  <c:v>171.51697306875388</c:v>
                </c:pt>
                <c:pt idx="4">
                  <c:v>172.98280687657672</c:v>
                </c:pt>
                <c:pt idx="5">
                  <c:v>174.44864068439949</c:v>
                </c:pt>
                <c:pt idx="6">
                  <c:v>175.91447449222233</c:v>
                </c:pt>
                <c:pt idx="7">
                  <c:v>177.3803083000451</c:v>
                </c:pt>
                <c:pt idx="8">
                  <c:v>178.84614210786793</c:v>
                </c:pt>
                <c:pt idx="9">
                  <c:v>180.31197591569071</c:v>
                </c:pt>
                <c:pt idx="10">
                  <c:v>181.77780972351354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2-41F1-8746-72BBBC6C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07344"/>
        <c:axId val="889608016"/>
      </c:scatterChart>
      <c:valAx>
        <c:axId val="7938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08016"/>
        <c:crosses val="autoZero"/>
        <c:crossBetween val="midCat"/>
      </c:valAx>
      <c:valAx>
        <c:axId val="889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5</xdr:row>
      <xdr:rowOff>152400</xdr:rowOff>
    </xdr:from>
    <xdr:to>
      <xdr:col>15</xdr:col>
      <xdr:colOff>350520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76FEAB-6240-638F-0E5B-BCC3B7BF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1"/>
  <sheetViews>
    <sheetView tabSelected="1" workbookViewId="0">
      <selection activeCell="I25" sqref="I25"/>
    </sheetView>
  </sheetViews>
  <sheetFormatPr defaultRowHeight="14.4" x14ac:dyDescent="0.3"/>
  <cols>
    <col min="2" max="2" width="10.77734375" customWidth="1"/>
    <col min="3" max="3" width="26.5546875" customWidth="1"/>
    <col min="4" max="4" width="12" customWidth="1"/>
  </cols>
  <sheetData>
    <row r="2" spans="2:7" x14ac:dyDescent="0.3">
      <c r="B2" t="s">
        <v>0</v>
      </c>
      <c r="C2" t="s">
        <v>1</v>
      </c>
      <c r="F2" t="s">
        <v>8</v>
      </c>
    </row>
    <row r="3" spans="2:7" x14ac:dyDescent="0.3">
      <c r="B3">
        <v>303.14999999999998</v>
      </c>
      <c r="C3">
        <v>168</v>
      </c>
      <c r="D3">
        <f>B3*0.001</f>
        <v>0.30314999999999998</v>
      </c>
      <c r="E3">
        <f>m*D3+b</f>
        <v>167.11947164528547</v>
      </c>
      <c r="F3">
        <f>E3-C3</f>
        <v>-0.88052835471452795</v>
      </c>
    </row>
    <row r="4" spans="2:7" x14ac:dyDescent="0.3">
      <c r="B4">
        <v>308.14999999999998</v>
      </c>
      <c r="C4">
        <v>169</v>
      </c>
      <c r="D4">
        <f t="shared" ref="D4:D13" si="0">B4*0.001</f>
        <v>0.30814999999999998</v>
      </c>
      <c r="E4">
        <f>m*D4+b</f>
        <v>168.58530545310828</v>
      </c>
      <c r="F4">
        <f t="shared" ref="F4:F13" si="1">E4-C4</f>
        <v>-0.4146945468917238</v>
      </c>
    </row>
    <row r="5" spans="2:7" x14ac:dyDescent="0.3">
      <c r="B5">
        <v>313.14999999999998</v>
      </c>
      <c r="C5">
        <v>169</v>
      </c>
      <c r="D5">
        <f t="shared" si="0"/>
        <v>0.31314999999999998</v>
      </c>
      <c r="E5">
        <f>m*D5+b</f>
        <v>170.05113926093108</v>
      </c>
      <c r="F5">
        <f t="shared" si="1"/>
        <v>1.0511392609310803</v>
      </c>
    </row>
    <row r="6" spans="2:7" x14ac:dyDescent="0.3">
      <c r="B6">
        <v>318.14999999999998</v>
      </c>
      <c r="C6">
        <v>171</v>
      </c>
      <c r="D6">
        <f t="shared" si="0"/>
        <v>0.31814999999999999</v>
      </c>
      <c r="E6">
        <f>m*D6+b</f>
        <v>171.51697306875388</v>
      </c>
      <c r="F6">
        <f t="shared" si="1"/>
        <v>0.51697306875388449</v>
      </c>
    </row>
    <row r="7" spans="2:7" x14ac:dyDescent="0.3">
      <c r="B7">
        <v>323.14999999999998</v>
      </c>
      <c r="C7">
        <v>173</v>
      </c>
      <c r="D7">
        <f t="shared" si="0"/>
        <v>0.32314999999999999</v>
      </c>
      <c r="E7">
        <f>m*D7+b</f>
        <v>172.98280687657672</v>
      </c>
      <c r="F7">
        <f t="shared" si="1"/>
        <v>-1.7193123423282941E-2</v>
      </c>
    </row>
    <row r="8" spans="2:7" x14ac:dyDescent="0.3">
      <c r="B8">
        <v>328.15</v>
      </c>
      <c r="C8">
        <v>174</v>
      </c>
      <c r="D8">
        <f t="shared" si="0"/>
        <v>0.32815</v>
      </c>
      <c r="E8">
        <f>m*D8+b</f>
        <v>174.44864068439949</v>
      </c>
      <c r="F8">
        <f t="shared" si="1"/>
        <v>0.44864068439949278</v>
      </c>
    </row>
    <row r="9" spans="2:7" x14ac:dyDescent="0.3">
      <c r="B9">
        <v>333.15</v>
      </c>
      <c r="C9">
        <v>175</v>
      </c>
      <c r="D9">
        <f t="shared" si="0"/>
        <v>0.33315</v>
      </c>
      <c r="E9">
        <f>m*D9+b</f>
        <v>175.91447449222233</v>
      </c>
      <c r="F9">
        <f t="shared" si="1"/>
        <v>0.91447449222232535</v>
      </c>
    </row>
    <row r="10" spans="2:7" x14ac:dyDescent="0.3">
      <c r="B10">
        <v>338.15</v>
      </c>
      <c r="C10">
        <v>178</v>
      </c>
      <c r="D10">
        <f t="shared" si="0"/>
        <v>0.33815000000000001</v>
      </c>
      <c r="E10">
        <f>m*D10+b</f>
        <v>177.3803083000451</v>
      </c>
      <c r="F10">
        <f t="shared" si="1"/>
        <v>-0.61969169995489892</v>
      </c>
    </row>
    <row r="11" spans="2:7" x14ac:dyDescent="0.3">
      <c r="B11">
        <v>343.15</v>
      </c>
      <c r="C11">
        <v>179</v>
      </c>
      <c r="D11">
        <f t="shared" si="0"/>
        <v>0.34315000000000001</v>
      </c>
      <c r="E11">
        <f>m*D11+b</f>
        <v>178.84614210786793</v>
      </c>
      <c r="F11">
        <f t="shared" si="1"/>
        <v>-0.15385789213206635</v>
      </c>
    </row>
    <row r="12" spans="2:7" x14ac:dyDescent="0.3">
      <c r="B12">
        <v>348.15</v>
      </c>
      <c r="C12">
        <v>180</v>
      </c>
      <c r="D12">
        <f t="shared" si="0"/>
        <v>0.34814999999999996</v>
      </c>
      <c r="E12">
        <f>m*D12+b</f>
        <v>180.31197591569071</v>
      </c>
      <c r="F12">
        <f t="shared" si="1"/>
        <v>0.31197591569070937</v>
      </c>
    </row>
    <row r="13" spans="2:7" x14ac:dyDescent="0.3">
      <c r="B13">
        <v>353.15</v>
      </c>
      <c r="C13">
        <v>182</v>
      </c>
      <c r="D13">
        <f t="shared" si="0"/>
        <v>0.35314999999999996</v>
      </c>
      <c r="E13">
        <f>m*D13+b</f>
        <v>181.77780972351354</v>
      </c>
      <c r="F13">
        <f t="shared" si="1"/>
        <v>-0.22219027648645806</v>
      </c>
    </row>
    <row r="14" spans="2:7" x14ac:dyDescent="0.3">
      <c r="F14">
        <f>SUMSQ(F3:F13)</f>
        <v>3.911681859382826</v>
      </c>
    </row>
    <row r="15" spans="2:7" x14ac:dyDescent="0.3">
      <c r="B15" t="s">
        <v>0</v>
      </c>
      <c r="C15" t="s">
        <v>2</v>
      </c>
      <c r="D15" t="s">
        <v>3</v>
      </c>
      <c r="E15" t="s">
        <v>4</v>
      </c>
      <c r="F15" t="s">
        <v>5</v>
      </c>
      <c r="G15" t="s">
        <v>8</v>
      </c>
    </row>
    <row r="16" spans="2:7" x14ac:dyDescent="0.3">
      <c r="B16">
        <v>30</v>
      </c>
      <c r="C16">
        <v>2.74</v>
      </c>
      <c r="D16">
        <f>C16*61.084</f>
        <v>167.37016000000003</v>
      </c>
      <c r="E16">
        <f>(B16+273.15)*0.001</f>
        <v>0.30314999999999998</v>
      </c>
      <c r="F16">
        <f>m*E16+b</f>
        <v>167.11947164528547</v>
      </c>
      <c r="G16">
        <f>F16-D16</f>
        <v>-0.25068835471455486</v>
      </c>
    </row>
    <row r="17" spans="1:7" x14ac:dyDescent="0.3">
      <c r="B17">
        <v>35</v>
      </c>
      <c r="C17">
        <v>2.76</v>
      </c>
      <c r="D17">
        <f t="shared" ref="D17:D26" si="2">C17*61.084</f>
        <v>168.59183999999999</v>
      </c>
      <c r="E17">
        <f t="shared" ref="E17:E26" si="3">(B17+273.15)*0.001</f>
        <v>0.30814999999999998</v>
      </c>
      <c r="F17">
        <f>m*E17+b</f>
        <v>168.58530545310828</v>
      </c>
      <c r="G17">
        <f t="shared" ref="G17:G26" si="4">F17-D17</f>
        <v>-6.534546891714399E-3</v>
      </c>
    </row>
    <row r="18" spans="1:7" x14ac:dyDescent="0.3">
      <c r="B18">
        <v>40</v>
      </c>
      <c r="C18">
        <v>2.78</v>
      </c>
      <c r="D18">
        <f t="shared" si="2"/>
        <v>169.81351999999998</v>
      </c>
      <c r="E18">
        <f t="shared" si="3"/>
        <v>0.31314999999999998</v>
      </c>
      <c r="F18">
        <f>m*E18+b</f>
        <v>170.05113926093108</v>
      </c>
      <c r="G18">
        <f t="shared" si="4"/>
        <v>0.23761926093109764</v>
      </c>
    </row>
    <row r="19" spans="1:7" x14ac:dyDescent="0.3">
      <c r="B19">
        <v>45</v>
      </c>
      <c r="C19">
        <v>2.81</v>
      </c>
      <c r="D19">
        <f t="shared" si="2"/>
        <v>171.64604</v>
      </c>
      <c r="E19">
        <f t="shared" si="3"/>
        <v>0.31814999999999999</v>
      </c>
      <c r="F19">
        <f>m*E19+b</f>
        <v>171.51697306875388</v>
      </c>
      <c r="G19">
        <f t="shared" si="4"/>
        <v>-0.12906693124611479</v>
      </c>
    </row>
    <row r="20" spans="1:7" x14ac:dyDescent="0.3">
      <c r="B20">
        <v>50</v>
      </c>
      <c r="C20">
        <v>2.83</v>
      </c>
      <c r="D20">
        <f t="shared" si="2"/>
        <v>172.86772000000002</v>
      </c>
      <c r="E20">
        <f t="shared" si="3"/>
        <v>0.32314999999999999</v>
      </c>
      <c r="F20">
        <f>m*E20+b</f>
        <v>172.98280687657672</v>
      </c>
      <c r="G20">
        <f t="shared" si="4"/>
        <v>0.11508687657669725</v>
      </c>
    </row>
    <row r="21" spans="1:7" x14ac:dyDescent="0.3">
      <c r="B21">
        <v>55</v>
      </c>
      <c r="C21">
        <v>2.86</v>
      </c>
      <c r="D21">
        <f t="shared" si="2"/>
        <v>174.70024000000001</v>
      </c>
      <c r="E21">
        <f t="shared" si="3"/>
        <v>0.32815</v>
      </c>
      <c r="F21">
        <f>m*E21+b</f>
        <v>174.44864068439949</v>
      </c>
      <c r="G21">
        <f t="shared" si="4"/>
        <v>-0.25159931560051518</v>
      </c>
    </row>
    <row r="22" spans="1:7" x14ac:dyDescent="0.3">
      <c r="B22">
        <v>60</v>
      </c>
      <c r="C22">
        <v>2.88</v>
      </c>
      <c r="D22">
        <f t="shared" si="2"/>
        <v>175.92192</v>
      </c>
      <c r="E22">
        <f t="shared" si="3"/>
        <v>0.33315</v>
      </c>
      <c r="F22">
        <f>m*E22+b</f>
        <v>175.91447449222233</v>
      </c>
      <c r="G22">
        <f t="shared" si="4"/>
        <v>-7.4455077776747203E-3</v>
      </c>
    </row>
    <row r="23" spans="1:7" x14ac:dyDescent="0.3">
      <c r="B23">
        <v>65</v>
      </c>
      <c r="C23">
        <v>2.91</v>
      </c>
      <c r="D23">
        <f t="shared" si="2"/>
        <v>177.75444000000002</v>
      </c>
      <c r="E23">
        <f t="shared" si="3"/>
        <v>0.33815000000000001</v>
      </c>
      <c r="F23">
        <f>m*E23+b</f>
        <v>177.3803083000451</v>
      </c>
      <c r="G23">
        <f t="shared" si="4"/>
        <v>-0.37413169995491558</v>
      </c>
    </row>
    <row r="24" spans="1:7" x14ac:dyDescent="0.3">
      <c r="B24">
        <v>70</v>
      </c>
      <c r="C24">
        <v>2.93</v>
      </c>
      <c r="D24">
        <f t="shared" si="2"/>
        <v>178.97612000000001</v>
      </c>
      <c r="E24">
        <f t="shared" si="3"/>
        <v>0.34315000000000001</v>
      </c>
      <c r="F24">
        <f>m*E24+b</f>
        <v>178.84614210786793</v>
      </c>
      <c r="G24">
        <f t="shared" si="4"/>
        <v>-0.12997789213207511</v>
      </c>
    </row>
    <row r="25" spans="1:7" x14ac:dyDescent="0.3">
      <c r="B25">
        <v>75</v>
      </c>
      <c r="C25">
        <v>2.95</v>
      </c>
      <c r="D25">
        <f t="shared" si="2"/>
        <v>180.19780000000003</v>
      </c>
      <c r="E25">
        <f t="shared" si="3"/>
        <v>0.34814999999999996</v>
      </c>
      <c r="F25">
        <f>m*E25+b</f>
        <v>180.31197591569071</v>
      </c>
      <c r="G25">
        <f t="shared" si="4"/>
        <v>0.11417591569068009</v>
      </c>
    </row>
    <row r="26" spans="1:7" x14ac:dyDescent="0.3">
      <c r="B26">
        <v>80</v>
      </c>
      <c r="C26">
        <v>2.98</v>
      </c>
      <c r="D26">
        <f t="shared" si="2"/>
        <v>182.03032000000002</v>
      </c>
      <c r="E26">
        <f t="shared" si="3"/>
        <v>0.35314999999999996</v>
      </c>
      <c r="F26">
        <f>m*E26+b</f>
        <v>181.77780972351354</v>
      </c>
      <c r="G26">
        <f t="shared" si="4"/>
        <v>-0.2525102764864755</v>
      </c>
    </row>
    <row r="27" spans="1:7" x14ac:dyDescent="0.3">
      <c r="G27">
        <f>SUMSQ(G16:G26)</f>
        <v>0.44627753856552976</v>
      </c>
    </row>
    <row r="28" spans="1:7" x14ac:dyDescent="0.3">
      <c r="A28" t="s">
        <v>6</v>
      </c>
      <c r="B28">
        <v>293.166761564561</v>
      </c>
    </row>
    <row r="29" spans="1:7" x14ac:dyDescent="0.3">
      <c r="A29" t="s">
        <v>7</v>
      </c>
      <c r="B29">
        <v>78.245967876988814</v>
      </c>
    </row>
    <row r="31" spans="1:7" x14ac:dyDescent="0.3">
      <c r="A31" t="s">
        <v>9</v>
      </c>
      <c r="B31">
        <f>F14+G27</f>
        <v>4.3579593979483562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dallan</dc:creator>
  <cp:lastModifiedBy>Douglas Allan</cp:lastModifiedBy>
  <dcterms:created xsi:type="dcterms:W3CDTF">2015-06-05T18:17:20Z</dcterms:created>
  <dcterms:modified xsi:type="dcterms:W3CDTF">2023-12-18T20:34:06Z</dcterms:modified>
</cp:coreProperties>
</file>