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sofc_paper/data/"/>
    </mc:Choice>
  </mc:AlternateContent>
  <xr:revisionPtr revIDLastSave="0" documentId="13_ncr:1_{13D4358E-D2EA-A640-B7CF-3E918FB0C94F}" xr6:coauthVersionLast="47" xr6:coauthVersionMax="47" xr10:uidLastSave="{00000000-0000-0000-0000-000000000000}"/>
  <bookViews>
    <workbookView xWindow="5180" yWindow="1800" windowWidth="28040" windowHeight="17440" activeTab="1" xr2:uid="{3FCC4B21-302F-5D49-A01C-D319508055B3}"/>
  </bookViews>
  <sheets>
    <sheet name="SMR" sheetId="1" r:id="rId1"/>
    <sheet name="AT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D13" i="1"/>
  <c r="D12" i="1"/>
  <c r="D13" i="3"/>
  <c r="D12" i="3"/>
  <c r="E13" i="3"/>
  <c r="E12" i="3"/>
  <c r="D19" i="3"/>
  <c r="E19" i="3"/>
  <c r="E19" i="1"/>
  <c r="D19" i="1"/>
  <c r="C16" i="3"/>
  <c r="C15" i="3"/>
  <c r="E15" i="3" s="1"/>
  <c r="E14" i="3"/>
  <c r="D14" i="3"/>
  <c r="E14" i="1"/>
  <c r="D14" i="1"/>
  <c r="C16" i="1"/>
  <c r="E16" i="1" s="1"/>
  <c r="C15" i="1"/>
  <c r="D15" i="1" s="1"/>
  <c r="C17" i="3" l="1"/>
  <c r="C20" i="3" s="1"/>
  <c r="D15" i="3"/>
  <c r="D16" i="3"/>
  <c r="E16" i="3"/>
  <c r="E17" i="3" s="1"/>
  <c r="E20" i="3" s="1"/>
  <c r="D16" i="1"/>
  <c r="D17" i="1" s="1"/>
  <c r="D20" i="1" s="1"/>
  <c r="C17" i="1"/>
  <c r="C20" i="1" s="1"/>
  <c r="E15" i="1"/>
  <c r="E17" i="1" s="1"/>
  <c r="E20" i="1" s="1"/>
  <c r="D17" i="3" l="1"/>
  <c r="D20" i="3" s="1"/>
</calcChain>
</file>

<file path=xl/sharedStrings.xml><?xml version="1.0" encoding="utf-8"?>
<sst xmlns="http://schemas.openxmlformats.org/spreadsheetml/2006/main" count="50" uniqueCount="26">
  <si>
    <t>Original</t>
  </si>
  <si>
    <t>Adjusted 1</t>
  </si>
  <si>
    <t>Adjusted 2</t>
  </si>
  <si>
    <t>Adjusted 3</t>
  </si>
  <si>
    <t>Fuel Cost ($/MBTU)</t>
  </si>
  <si>
    <t>Power Cost ($/MWhr)</t>
  </si>
  <si>
    <t>Capacity Factor</t>
  </si>
  <si>
    <t>Electricity Cost</t>
  </si>
  <si>
    <t>Total ($/kg)</t>
  </si>
  <si>
    <t>Variable Cost</t>
  </si>
  <si>
    <t>SMR Hydrogen Cost</t>
  </si>
  <si>
    <t>See:</t>
  </si>
  <si>
    <t>~Exhibit 3-39</t>
  </si>
  <si>
    <t>https://netl.doe.gov/projects/files/ComparisonofCommercialStateofArtFossilBasedHydrogenProductionTechnologies_041222.pdf</t>
  </si>
  <si>
    <t>Source:</t>
  </si>
  <si>
    <t>~Exhibit 3-49</t>
  </si>
  <si>
    <t>Fixed Cost ($/kg)</t>
  </si>
  <si>
    <t>Capital Cost ($/kg)</t>
  </si>
  <si>
    <t>Fuel Cost ($/kg)</t>
  </si>
  <si>
    <t>Electricity Cost ($/kg)</t>
  </si>
  <si>
    <t>Other Variable Cost ($/kg)</t>
  </si>
  <si>
    <t>CO2 TS&amp;M ($/kg)</t>
  </si>
  <si>
    <t>Total with TS&amp;M ($/kg)</t>
  </si>
  <si>
    <t>Capacity Scaling Exponent</t>
  </si>
  <si>
    <t>Capacity (kg/s)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</si>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</sst>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quotePrefix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B749-2908-7747-9B00-A4CD7C6D29FF}">
  <dimension ref="A1:F24"/>
  <sheetViews>
    <sheetView workbookViewId="0">
      <selection activeCell="D6" sqref="D6:D9"/>
    </sheetView>
  </sheetViews>
  <sheetFormatPr baseColWidth="10" defaultRowHeight="16" x14ac:dyDescent="0.2"/>
  <cols>
    <col min="2" max="2" width="14.83203125" customWidth="1"/>
  </cols>
  <sheetData>
    <row r="1" spans="1:6" x14ac:dyDescent="0.2">
      <c r="A1" t="s">
        <v>10</v>
      </c>
    </row>
    <row r="2" spans="1:6" x14ac:dyDescent="0.2">
      <c r="A2" t="s">
        <v>14</v>
      </c>
      <c r="B2" t="s">
        <v>13</v>
      </c>
    </row>
    <row r="3" spans="1:6" x14ac:dyDescent="0.2">
      <c r="A3" t="s">
        <v>11</v>
      </c>
      <c r="B3" t="s">
        <v>12</v>
      </c>
    </row>
    <row r="5" spans="1:6" x14ac:dyDescent="0.2">
      <c r="C5" t="s">
        <v>0</v>
      </c>
      <c r="D5" t="s">
        <v>1</v>
      </c>
      <c r="E5" t="s">
        <v>2</v>
      </c>
      <c r="F5" t="s">
        <v>3</v>
      </c>
    </row>
    <row r="6" spans="1:6" x14ac:dyDescent="0.2">
      <c r="B6" s="1" t="s">
        <v>5</v>
      </c>
      <c r="C6">
        <v>71.7</v>
      </c>
      <c r="D6">
        <v>41.82</v>
      </c>
      <c r="E6">
        <v>100</v>
      </c>
    </row>
    <row r="7" spans="1:6" x14ac:dyDescent="0.2">
      <c r="B7" s="1" t="s">
        <v>4</v>
      </c>
      <c r="C7">
        <v>4.42</v>
      </c>
      <c r="D7">
        <v>4.42</v>
      </c>
      <c r="E7">
        <v>8</v>
      </c>
    </row>
    <row r="8" spans="1:6" x14ac:dyDescent="0.2">
      <c r="B8" s="1" t="s">
        <v>6</v>
      </c>
      <c r="C8">
        <v>0.9</v>
      </c>
      <c r="D8">
        <v>1</v>
      </c>
      <c r="E8">
        <v>1</v>
      </c>
    </row>
    <row r="9" spans="1:6" x14ac:dyDescent="0.2">
      <c r="B9" s="1" t="s">
        <v>24</v>
      </c>
      <c r="C9">
        <v>5.59</v>
      </c>
      <c r="D9">
        <v>5</v>
      </c>
      <c r="E9">
        <v>5</v>
      </c>
    </row>
    <row r="10" spans="1:6" x14ac:dyDescent="0.2">
      <c r="A10" s="4"/>
      <c r="B10" s="5" t="s">
        <v>23</v>
      </c>
      <c r="C10" s="5" t="s">
        <v>25</v>
      </c>
      <c r="D10" s="4">
        <v>0.8</v>
      </c>
      <c r="E10" s="4">
        <v>0.8</v>
      </c>
    </row>
    <row r="12" spans="1:6" x14ac:dyDescent="0.2">
      <c r="B12" s="1" t="s">
        <v>16</v>
      </c>
      <c r="C12" s="2">
        <v>0.15</v>
      </c>
      <c r="D12" s="2">
        <f>$C12*($C$8/D8)*($C$9/D$9)*(D$9/$C$9)^D10</f>
        <v>0.13804546030161577</v>
      </c>
      <c r="E12" s="2">
        <f>$C12*($C$8/E8)*($C$9/E$9)*(E$9/$C$9)^E10</f>
        <v>0.13804546030161577</v>
      </c>
    </row>
    <row r="13" spans="1:6" x14ac:dyDescent="0.2">
      <c r="B13" s="1" t="s">
        <v>17</v>
      </c>
      <c r="C13" s="2">
        <v>0.33</v>
      </c>
      <c r="D13" s="2">
        <f>$C13*($C$8/D8)*($C$9/D$9)*(D$9/$C$9)^D10</f>
        <v>0.30370001266355473</v>
      </c>
      <c r="E13" s="2">
        <f>$C13*($C$8/E8)*($C$9/E$9)*(E$9/$C$9)^E10</f>
        <v>0.30370001266355473</v>
      </c>
    </row>
    <row r="14" spans="1:6" x14ac:dyDescent="0.2">
      <c r="B14" s="1" t="s">
        <v>18</v>
      </c>
      <c r="C14" s="2">
        <v>0.82160999999999995</v>
      </c>
      <c r="D14" s="2">
        <f>$C14/$C7*D7</f>
        <v>0.82160999999999995</v>
      </c>
      <c r="E14" s="2">
        <f>$C14/$C7*E7</f>
        <v>1.487076923076923</v>
      </c>
    </row>
    <row r="15" spans="1:6" x14ac:dyDescent="0.2">
      <c r="B15" s="1" t="s">
        <v>19</v>
      </c>
      <c r="C15" s="2">
        <f>C23</f>
        <v>0.14488999999999999</v>
      </c>
      <c r="D15" s="2">
        <f>$C15/$C6*D6</f>
        <v>8.4509062761506271E-2</v>
      </c>
      <c r="E15" s="2">
        <f>$C15/$C6*E6</f>
        <v>0.20207810320781028</v>
      </c>
    </row>
    <row r="16" spans="1:6" x14ac:dyDescent="0.2">
      <c r="B16" s="1" t="s">
        <v>20</v>
      </c>
      <c r="C16" s="2">
        <f>C22-C23</f>
        <v>9.710000000000002E-2</v>
      </c>
      <c r="D16" s="2">
        <f>$C16</f>
        <v>9.710000000000002E-2</v>
      </c>
      <c r="E16" s="2">
        <f>$C16</f>
        <v>9.710000000000002E-2</v>
      </c>
    </row>
    <row r="17" spans="2:5" x14ac:dyDescent="0.2">
      <c r="B17" s="1" t="s">
        <v>8</v>
      </c>
      <c r="C17" s="2">
        <f>SUM(C12:C16)</f>
        <v>1.5435999999999999</v>
      </c>
      <c r="D17" s="2">
        <f>SUM(D12:D16)</f>
        <v>1.4449645357266767</v>
      </c>
      <c r="E17" s="2">
        <f>SUM(E12:E16)</f>
        <v>2.2280004992499043</v>
      </c>
    </row>
    <row r="18" spans="2:5" x14ac:dyDescent="0.2">
      <c r="B18" s="1"/>
      <c r="C18" s="2"/>
      <c r="D18" s="2"/>
      <c r="E18" s="2"/>
    </row>
    <row r="19" spans="2:5" x14ac:dyDescent="0.2">
      <c r="B19" s="1" t="s">
        <v>21</v>
      </c>
      <c r="C19">
        <v>0.1</v>
      </c>
      <c r="D19">
        <f>$C19</f>
        <v>0.1</v>
      </c>
      <c r="E19">
        <f>$C19</f>
        <v>0.1</v>
      </c>
    </row>
    <row r="20" spans="2:5" x14ac:dyDescent="0.2">
      <c r="B20" s="1" t="s">
        <v>22</v>
      </c>
      <c r="C20" s="2">
        <f>C17+C19</f>
        <v>1.6435999999999999</v>
      </c>
      <c r="D20" s="2">
        <f>D17+D19</f>
        <v>1.5449645357266768</v>
      </c>
      <c r="E20" s="2">
        <f>E17+E19</f>
        <v>2.3280004992499044</v>
      </c>
    </row>
    <row r="22" spans="2:5" x14ac:dyDescent="0.2">
      <c r="B22" s="1" t="s">
        <v>9</v>
      </c>
      <c r="C22">
        <v>0.24199000000000001</v>
      </c>
    </row>
    <row r="23" spans="2:5" x14ac:dyDescent="0.2">
      <c r="B23" s="1" t="s">
        <v>7</v>
      </c>
      <c r="C23">
        <v>0.14488999999999999</v>
      </c>
    </row>
    <row r="24" spans="2:5" x14ac:dyDescent="0.2">
      <c r="B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3654-1EA0-0F4E-8C2A-43B8F2A22F46}">
  <dimension ref="A1:F23"/>
  <sheetViews>
    <sheetView tabSelected="1" workbookViewId="0">
      <selection activeCell="D6" sqref="D6:D9"/>
    </sheetView>
  </sheetViews>
  <sheetFormatPr baseColWidth="10" defaultRowHeight="16" x14ac:dyDescent="0.2"/>
  <cols>
    <col min="2" max="2" width="14.83203125" customWidth="1"/>
  </cols>
  <sheetData>
    <row r="1" spans="1:6" x14ac:dyDescent="0.2">
      <c r="A1" t="s">
        <v>10</v>
      </c>
    </row>
    <row r="2" spans="1:6" x14ac:dyDescent="0.2">
      <c r="A2" t="s">
        <v>14</v>
      </c>
      <c r="B2" t="s">
        <v>13</v>
      </c>
    </row>
    <row r="3" spans="1:6" x14ac:dyDescent="0.2">
      <c r="A3" t="s">
        <v>11</v>
      </c>
      <c r="B3" t="s">
        <v>15</v>
      </c>
    </row>
    <row r="5" spans="1:6" x14ac:dyDescent="0.2">
      <c r="C5" t="s">
        <v>0</v>
      </c>
      <c r="D5" t="s">
        <v>1</v>
      </c>
      <c r="E5" t="s">
        <v>2</v>
      </c>
      <c r="F5" t="s">
        <v>3</v>
      </c>
    </row>
    <row r="6" spans="1:6" x14ac:dyDescent="0.2">
      <c r="B6" s="1" t="s">
        <v>5</v>
      </c>
      <c r="C6">
        <v>71.7</v>
      </c>
      <c r="D6">
        <v>41.82</v>
      </c>
      <c r="E6">
        <v>100</v>
      </c>
    </row>
    <row r="7" spans="1:6" x14ac:dyDescent="0.2">
      <c r="B7" s="1" t="s">
        <v>4</v>
      </c>
      <c r="C7">
        <v>4.42</v>
      </c>
      <c r="D7">
        <v>4.42</v>
      </c>
      <c r="E7">
        <v>8</v>
      </c>
    </row>
    <row r="8" spans="1:6" x14ac:dyDescent="0.2">
      <c r="B8" s="1" t="s">
        <v>6</v>
      </c>
      <c r="C8">
        <v>0.9</v>
      </c>
      <c r="D8">
        <v>1</v>
      </c>
      <c r="E8">
        <v>1</v>
      </c>
    </row>
    <row r="9" spans="1:6" x14ac:dyDescent="0.2">
      <c r="B9" s="1" t="s">
        <v>24</v>
      </c>
      <c r="C9">
        <v>7.6</v>
      </c>
      <c r="D9">
        <v>5</v>
      </c>
      <c r="E9">
        <v>5</v>
      </c>
    </row>
    <row r="10" spans="1:6" x14ac:dyDescent="0.2">
      <c r="B10" s="1" t="s">
        <v>23</v>
      </c>
      <c r="C10" s="3" t="s">
        <v>25</v>
      </c>
      <c r="D10">
        <v>0.8</v>
      </c>
      <c r="E10">
        <v>0.8</v>
      </c>
    </row>
    <row r="12" spans="1:6" x14ac:dyDescent="0.2">
      <c r="B12" s="1" t="s">
        <v>16</v>
      </c>
      <c r="C12" s="2">
        <v>0.11</v>
      </c>
      <c r="D12" s="2">
        <f>$C12*($C$8/D8)*($C$9/D$9)*(D$9/$C$9)^D10</f>
        <v>0.10764749106253642</v>
      </c>
      <c r="E12" s="2">
        <f>$C12*($C$8/E8)*($C$9/E$9)*(E$9/$C$9)^E10</f>
        <v>0.10764749106253642</v>
      </c>
    </row>
    <row r="13" spans="1:6" x14ac:dyDescent="0.2">
      <c r="B13" s="1" t="s">
        <v>17</v>
      </c>
      <c r="C13" s="2">
        <v>0.26</v>
      </c>
      <c r="D13" s="2">
        <f>$C13*($C$8/D8)*($C$9/D$9)*(D$9/$C$9)^D10</f>
        <v>0.25443952432963157</v>
      </c>
      <c r="E13" s="2">
        <f>$C13*($C$8/E8)*($C$9/E$9)*(E$9/$C$9)^E10</f>
        <v>0.25443952432963157</v>
      </c>
    </row>
    <row r="14" spans="1:6" x14ac:dyDescent="0.2">
      <c r="B14" s="1" t="s">
        <v>18</v>
      </c>
      <c r="C14" s="2">
        <v>0.77224000000000004</v>
      </c>
      <c r="D14" s="2">
        <f>$C14/$C7*D7</f>
        <v>0.77224000000000004</v>
      </c>
      <c r="E14" s="2">
        <f>$C14/$C7*E7</f>
        <v>1.3977194570135747</v>
      </c>
    </row>
    <row r="15" spans="1:6" x14ac:dyDescent="0.2">
      <c r="B15" s="1" t="s">
        <v>19</v>
      </c>
      <c r="C15" s="2">
        <f>C23</f>
        <v>0.28727000000000003</v>
      </c>
      <c r="D15" s="2">
        <f>$C15/$C6*D6</f>
        <v>0.1675541338912134</v>
      </c>
      <c r="E15" s="2">
        <f>$C15/$C6*E6</f>
        <v>0.40065550906555092</v>
      </c>
    </row>
    <row r="16" spans="1:6" x14ac:dyDescent="0.2">
      <c r="B16" s="1" t="s">
        <v>20</v>
      </c>
      <c r="C16" s="2">
        <f>C22-C23</f>
        <v>7.0329999999999948E-2</v>
      </c>
      <c r="D16" s="2">
        <f>$C16</f>
        <v>7.0329999999999948E-2</v>
      </c>
      <c r="E16" s="2">
        <f>$C16</f>
        <v>7.0329999999999948E-2</v>
      </c>
    </row>
    <row r="17" spans="2:5" x14ac:dyDescent="0.2">
      <c r="B17" s="1" t="s">
        <v>8</v>
      </c>
      <c r="C17" s="2">
        <f>SUM(C12:C16)</f>
        <v>1.4998400000000001</v>
      </c>
      <c r="D17" s="2">
        <f>SUM(D12:D16)</f>
        <v>1.3722111492833815</v>
      </c>
      <c r="E17" s="2">
        <f>SUM(E12:E16)</f>
        <v>2.2307919814712935</v>
      </c>
    </row>
    <row r="19" spans="2:5" x14ac:dyDescent="0.2">
      <c r="B19" s="1" t="s">
        <v>21</v>
      </c>
      <c r="C19">
        <v>0.09</v>
      </c>
      <c r="D19">
        <f>$C19</f>
        <v>0.09</v>
      </c>
      <c r="E19">
        <f>$C19</f>
        <v>0.09</v>
      </c>
    </row>
    <row r="20" spans="2:5" x14ac:dyDescent="0.2">
      <c r="B20" s="1" t="s">
        <v>22</v>
      </c>
      <c r="C20" s="2">
        <f>C17+C19</f>
        <v>1.5898400000000001</v>
      </c>
      <c r="D20" s="2">
        <f>D17+D19</f>
        <v>1.4622111492833816</v>
      </c>
      <c r="E20" s="2">
        <f>E17+E19</f>
        <v>2.3207919814712934</v>
      </c>
    </row>
    <row r="22" spans="2:5" x14ac:dyDescent="0.2">
      <c r="B22" s="1" t="s">
        <v>9</v>
      </c>
      <c r="C22">
        <v>0.35759999999999997</v>
      </c>
    </row>
    <row r="23" spans="2:5" x14ac:dyDescent="0.2">
      <c r="B23" s="1" t="s">
        <v>7</v>
      </c>
      <c r="C23">
        <v>0.28727000000000003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SMR</vt:lpstr>
      <vt:lpstr>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2022-11-14T16:02:38Z</dcterms:created>
  <dcterms:modified xsi:type="dcterms:W3CDTF">2022-11-30T21:31:46Z</dcterms:modified>
</cp:coreProperties>
</file>