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aky\Documents\Python Scripts\Nicole_Paper_Figures\data\"/>
    </mc:Choice>
  </mc:AlternateContent>
  <xr:revisionPtr revIDLastSave="0" documentId="8_{CEE4347F-D7DE-4EC8-B508-70323FB6B72C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Raw Data" sheetId="10" r:id="rId1"/>
    <sheet name="Filterable Sortable Data" sheetId="6" r:id="rId2"/>
    <sheet name="Filterable Sortable Data Plots" sheetId="4" r:id="rId3"/>
    <sheet name="SMR and ATR Calculations" sheetId="7" r:id="rId4"/>
  </sheets>
  <definedNames>
    <definedName name="_xlnm._FilterDatabase" localSheetId="1" hidden="1">'Filterable Sortable Data'!$A$2:$AL$307</definedName>
    <definedName name="aaa">'Filterable Sortable Data'!$A$3:$C$63</definedName>
    <definedName name="data">#REF!</definedName>
    <definedName name="John">#REF!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'Filterable Sortable Data Plots'!$AD$8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8" i="6" l="1"/>
  <c r="AB158" i="6"/>
  <c r="AC158" i="6"/>
  <c r="AD158" i="6"/>
  <c r="AE158" i="6"/>
  <c r="AF158" i="6"/>
  <c r="AI158" i="6"/>
  <c r="AJ158" i="6"/>
  <c r="AK158" i="6"/>
  <c r="AL158" i="6"/>
  <c r="AA204" i="6"/>
  <c r="AB204" i="6"/>
  <c r="AC204" i="6"/>
  <c r="AD204" i="6"/>
  <c r="AE204" i="6"/>
  <c r="AF204" i="6"/>
  <c r="AI204" i="6"/>
  <c r="AJ204" i="6"/>
  <c r="AK204" i="6"/>
  <c r="AL204" i="6"/>
  <c r="AA223" i="6"/>
  <c r="AB223" i="6"/>
  <c r="AC223" i="6"/>
  <c r="AD223" i="6"/>
  <c r="AE223" i="6"/>
  <c r="AF223" i="6"/>
  <c r="AI223" i="6"/>
  <c r="AJ223" i="6"/>
  <c r="AK223" i="6"/>
  <c r="AL223" i="6"/>
  <c r="AA188" i="6"/>
  <c r="AB188" i="6"/>
  <c r="AC188" i="6"/>
  <c r="AD188" i="6"/>
  <c r="AE188" i="6"/>
  <c r="AF188" i="6"/>
  <c r="AI188" i="6"/>
  <c r="AJ188" i="6"/>
  <c r="AK188" i="6"/>
  <c r="AL188" i="6"/>
  <c r="AA69" i="6"/>
  <c r="AB69" i="6"/>
  <c r="AC69" i="6"/>
  <c r="AD69" i="6"/>
  <c r="AE69" i="6"/>
  <c r="AF69" i="6"/>
  <c r="AI69" i="6"/>
  <c r="AJ69" i="6"/>
  <c r="AK69" i="6"/>
  <c r="AL69" i="6"/>
  <c r="AA148" i="6"/>
  <c r="AB148" i="6"/>
  <c r="AC148" i="6"/>
  <c r="AD148" i="6"/>
  <c r="AE148" i="6"/>
  <c r="AF148" i="6"/>
  <c r="AI148" i="6"/>
  <c r="AJ148" i="6"/>
  <c r="AK148" i="6"/>
  <c r="AL148" i="6"/>
  <c r="AA74" i="6"/>
  <c r="AB74" i="6"/>
  <c r="AC74" i="6"/>
  <c r="AD74" i="6"/>
  <c r="AE74" i="6"/>
  <c r="AF74" i="6"/>
  <c r="AI74" i="6"/>
  <c r="AJ74" i="6"/>
  <c r="AK74" i="6"/>
  <c r="AL74" i="6"/>
  <c r="AA138" i="6"/>
  <c r="AB138" i="6"/>
  <c r="AC138" i="6"/>
  <c r="AD138" i="6"/>
  <c r="AE138" i="6"/>
  <c r="AF138" i="6"/>
  <c r="AI138" i="6"/>
  <c r="AJ138" i="6"/>
  <c r="AK138" i="6"/>
  <c r="AL138" i="6"/>
  <c r="AA64" i="6"/>
  <c r="AB64" i="6"/>
  <c r="AC64" i="6"/>
  <c r="AD64" i="6"/>
  <c r="AE64" i="6"/>
  <c r="AF64" i="6"/>
  <c r="AI64" i="6"/>
  <c r="AJ64" i="6"/>
  <c r="AK64" i="6"/>
  <c r="AL64" i="6"/>
  <c r="AA133" i="6"/>
  <c r="AB133" i="6"/>
  <c r="AC133" i="6"/>
  <c r="AD133" i="6"/>
  <c r="AE133" i="6"/>
  <c r="AF133" i="6"/>
  <c r="AI133" i="6"/>
  <c r="AJ133" i="6"/>
  <c r="AK133" i="6"/>
  <c r="AL133" i="6"/>
  <c r="AA53" i="6"/>
  <c r="AB53" i="6"/>
  <c r="AC53" i="6"/>
  <c r="AD53" i="6"/>
  <c r="AE53" i="6"/>
  <c r="AF53" i="6"/>
  <c r="AI53" i="6"/>
  <c r="AJ53" i="6"/>
  <c r="AK53" i="6"/>
  <c r="AL53" i="6"/>
  <c r="AA113" i="6"/>
  <c r="AB113" i="6"/>
  <c r="AC113" i="6"/>
  <c r="AD113" i="6"/>
  <c r="AE113" i="6"/>
  <c r="AF113" i="6"/>
  <c r="AI113" i="6"/>
  <c r="AJ113" i="6"/>
  <c r="AK113" i="6"/>
  <c r="AL113" i="6"/>
  <c r="AA44" i="6"/>
  <c r="AB44" i="6"/>
  <c r="AC44" i="6"/>
  <c r="AD44" i="6"/>
  <c r="AE44" i="6"/>
  <c r="AF44" i="6"/>
  <c r="AI44" i="6"/>
  <c r="AJ44" i="6"/>
  <c r="AK44" i="6"/>
  <c r="AL44" i="6"/>
  <c r="AA108" i="6"/>
  <c r="AB108" i="6"/>
  <c r="AC108" i="6"/>
  <c r="AD108" i="6"/>
  <c r="AE108" i="6"/>
  <c r="AF108" i="6"/>
  <c r="AI108" i="6"/>
  <c r="AJ108" i="6"/>
  <c r="AK108" i="6"/>
  <c r="AL108" i="6"/>
  <c r="AA48" i="6"/>
  <c r="AB48" i="6"/>
  <c r="AC48" i="6"/>
  <c r="AD48" i="6"/>
  <c r="AE48" i="6"/>
  <c r="AF48" i="6"/>
  <c r="AI48" i="6"/>
  <c r="AJ48" i="6"/>
  <c r="AK48" i="6"/>
  <c r="AL48" i="6"/>
  <c r="AA98" i="6"/>
  <c r="AB98" i="6"/>
  <c r="AC98" i="6"/>
  <c r="AD98" i="6"/>
  <c r="AE98" i="6"/>
  <c r="AF98" i="6"/>
  <c r="AI98" i="6"/>
  <c r="AJ98" i="6"/>
  <c r="AK98" i="6"/>
  <c r="AL98" i="6"/>
  <c r="AA29" i="6"/>
  <c r="AB29" i="6"/>
  <c r="AC29" i="6"/>
  <c r="AD29" i="6"/>
  <c r="AE29" i="6"/>
  <c r="AF29" i="6"/>
  <c r="AI29" i="6"/>
  <c r="AJ29" i="6"/>
  <c r="AK29" i="6"/>
  <c r="AL29" i="6"/>
  <c r="AA88" i="6"/>
  <c r="AB88" i="6"/>
  <c r="AC88" i="6"/>
  <c r="AD88" i="6"/>
  <c r="AE88" i="6"/>
  <c r="AF88" i="6"/>
  <c r="AI88" i="6"/>
  <c r="AJ88" i="6"/>
  <c r="AK88" i="6"/>
  <c r="AL88" i="6"/>
  <c r="AA154" i="6"/>
  <c r="AB154" i="6"/>
  <c r="AC154" i="6"/>
  <c r="AD154" i="6"/>
  <c r="AE154" i="6"/>
  <c r="AF154" i="6"/>
  <c r="AI154" i="6"/>
  <c r="AJ154" i="6"/>
  <c r="AK154" i="6"/>
  <c r="AL154" i="6"/>
  <c r="AA199" i="6"/>
  <c r="AB199" i="6"/>
  <c r="AC199" i="6"/>
  <c r="AD199" i="6"/>
  <c r="AE199" i="6"/>
  <c r="AF199" i="6"/>
  <c r="AI199" i="6"/>
  <c r="AJ199" i="6"/>
  <c r="AK199" i="6"/>
  <c r="AL199" i="6"/>
  <c r="AA218" i="6"/>
  <c r="AB218" i="6"/>
  <c r="AC218" i="6"/>
  <c r="AD218" i="6"/>
  <c r="AE218" i="6"/>
  <c r="AF218" i="6"/>
  <c r="AI218" i="6"/>
  <c r="AJ218" i="6"/>
  <c r="AK218" i="6"/>
  <c r="AL218" i="6"/>
  <c r="AA179" i="6"/>
  <c r="AB179" i="6"/>
  <c r="AC179" i="6"/>
  <c r="AD179" i="6"/>
  <c r="AE179" i="6"/>
  <c r="AF179" i="6"/>
  <c r="AI179" i="6"/>
  <c r="AJ179" i="6"/>
  <c r="AK179" i="6"/>
  <c r="AL179" i="6"/>
  <c r="AA163" i="6"/>
  <c r="AB163" i="6"/>
  <c r="AC163" i="6"/>
  <c r="AD163" i="6"/>
  <c r="AE163" i="6"/>
  <c r="AF163" i="6"/>
  <c r="AI163" i="6"/>
  <c r="AJ163" i="6"/>
  <c r="AK163" i="6"/>
  <c r="AL163" i="6"/>
  <c r="AA194" i="6"/>
  <c r="AB194" i="6"/>
  <c r="AC194" i="6"/>
  <c r="AD194" i="6"/>
  <c r="AE194" i="6"/>
  <c r="AF194" i="6"/>
  <c r="AI194" i="6"/>
  <c r="AJ194" i="6"/>
  <c r="AK194" i="6"/>
  <c r="AL194" i="6"/>
  <c r="AA213" i="6"/>
  <c r="AB213" i="6"/>
  <c r="AC213" i="6"/>
  <c r="AD213" i="6"/>
  <c r="AE213" i="6"/>
  <c r="AF213" i="6"/>
  <c r="AI213" i="6"/>
  <c r="AJ213" i="6"/>
  <c r="AK213" i="6"/>
  <c r="AL213" i="6"/>
  <c r="AA184" i="6"/>
  <c r="AB184" i="6"/>
  <c r="AC184" i="6"/>
  <c r="AD184" i="6"/>
  <c r="AE184" i="6"/>
  <c r="AF184" i="6"/>
  <c r="AI184" i="6"/>
  <c r="AJ184" i="6"/>
  <c r="AK184" i="6"/>
  <c r="AL184" i="6"/>
  <c r="AA59" i="6"/>
  <c r="AB59" i="6"/>
  <c r="AC59" i="6"/>
  <c r="AD59" i="6"/>
  <c r="AE59" i="6"/>
  <c r="AF59" i="6"/>
  <c r="AI59" i="6"/>
  <c r="AJ59" i="6"/>
  <c r="AK59" i="6"/>
  <c r="AL59" i="6"/>
  <c r="AA144" i="6"/>
  <c r="AB144" i="6"/>
  <c r="AC144" i="6"/>
  <c r="AD144" i="6"/>
  <c r="AE144" i="6"/>
  <c r="AF144" i="6"/>
  <c r="AI144" i="6"/>
  <c r="AJ144" i="6"/>
  <c r="AK144" i="6"/>
  <c r="AL144" i="6"/>
  <c r="AA254" i="6"/>
  <c r="AB254" i="6"/>
  <c r="AC254" i="6"/>
  <c r="AD254" i="6"/>
  <c r="AE254" i="6"/>
  <c r="AF254" i="6"/>
  <c r="AI254" i="6"/>
  <c r="AJ254" i="6"/>
  <c r="AK254" i="6"/>
  <c r="AL254" i="6"/>
  <c r="AA234" i="6"/>
  <c r="AB234" i="6"/>
  <c r="AC234" i="6"/>
  <c r="AD234" i="6"/>
  <c r="AE234" i="6"/>
  <c r="AF234" i="6"/>
  <c r="AI234" i="6"/>
  <c r="AJ234" i="6"/>
  <c r="AK234" i="6"/>
  <c r="AL234" i="6"/>
  <c r="AA239" i="6"/>
  <c r="AB239" i="6"/>
  <c r="AC239" i="6"/>
  <c r="AD239" i="6"/>
  <c r="AE239" i="6"/>
  <c r="AF239" i="6"/>
  <c r="AI239" i="6"/>
  <c r="AJ239" i="6"/>
  <c r="AK239" i="6"/>
  <c r="AL239" i="6"/>
  <c r="AA244" i="6"/>
  <c r="AB244" i="6"/>
  <c r="AC244" i="6"/>
  <c r="AD244" i="6"/>
  <c r="AE244" i="6"/>
  <c r="AF244" i="6"/>
  <c r="AI244" i="6"/>
  <c r="AJ244" i="6"/>
  <c r="AK244" i="6"/>
  <c r="AL244" i="6"/>
  <c r="AA248" i="6"/>
  <c r="AB248" i="6"/>
  <c r="AC248" i="6"/>
  <c r="AD248" i="6"/>
  <c r="AE248" i="6"/>
  <c r="AF248" i="6"/>
  <c r="AI248" i="6"/>
  <c r="AJ248" i="6"/>
  <c r="AK248" i="6"/>
  <c r="AL248" i="6"/>
  <c r="AA274" i="6"/>
  <c r="AB274" i="6"/>
  <c r="AC274" i="6"/>
  <c r="AD274" i="6"/>
  <c r="AE274" i="6"/>
  <c r="AF274" i="6"/>
  <c r="AI274" i="6"/>
  <c r="AJ274" i="6"/>
  <c r="AK274" i="6"/>
  <c r="AL274" i="6"/>
  <c r="AA268" i="6"/>
  <c r="AB268" i="6"/>
  <c r="AC268" i="6"/>
  <c r="AD268" i="6"/>
  <c r="AE268" i="6"/>
  <c r="AF268" i="6"/>
  <c r="AI268" i="6"/>
  <c r="AJ268" i="6"/>
  <c r="AK268" i="6"/>
  <c r="AL268" i="6"/>
  <c r="AA259" i="6"/>
  <c r="AB259" i="6"/>
  <c r="AC259" i="6"/>
  <c r="AD259" i="6"/>
  <c r="AE259" i="6"/>
  <c r="AF259" i="6"/>
  <c r="AI259" i="6"/>
  <c r="AJ259" i="6"/>
  <c r="AK259" i="6"/>
  <c r="AL259" i="6"/>
  <c r="AA263" i="6"/>
  <c r="AB263" i="6"/>
  <c r="AC263" i="6"/>
  <c r="AD263" i="6"/>
  <c r="AE263" i="6"/>
  <c r="AF263" i="6"/>
  <c r="AI263" i="6"/>
  <c r="AJ263" i="6"/>
  <c r="AK263" i="6"/>
  <c r="AL263" i="6"/>
  <c r="AA279" i="6"/>
  <c r="AB279" i="6"/>
  <c r="AC279" i="6"/>
  <c r="AD279" i="6"/>
  <c r="AE279" i="6"/>
  <c r="AF279" i="6"/>
  <c r="AI279" i="6"/>
  <c r="AJ279" i="6"/>
  <c r="AK279" i="6"/>
  <c r="AL279" i="6"/>
  <c r="AA39" i="6"/>
  <c r="AB39" i="6"/>
  <c r="AC39" i="6"/>
  <c r="AD39" i="6"/>
  <c r="AE39" i="6"/>
  <c r="AF39" i="6"/>
  <c r="AI39" i="6"/>
  <c r="AJ39" i="6"/>
  <c r="AK39" i="6"/>
  <c r="AL39" i="6"/>
  <c r="AA124" i="6"/>
  <c r="AB124" i="6"/>
  <c r="AC124" i="6"/>
  <c r="AD124" i="6"/>
  <c r="AE124" i="6"/>
  <c r="AF124" i="6"/>
  <c r="AI124" i="6"/>
  <c r="AJ124" i="6"/>
  <c r="AK124" i="6"/>
  <c r="AL124" i="6"/>
  <c r="AA24" i="6"/>
  <c r="AB24" i="6"/>
  <c r="AC24" i="6"/>
  <c r="AD24" i="6"/>
  <c r="AE24" i="6"/>
  <c r="AF24" i="6"/>
  <c r="AI24" i="6"/>
  <c r="AJ24" i="6"/>
  <c r="AK24" i="6"/>
  <c r="AL24" i="6"/>
  <c r="AA119" i="6"/>
  <c r="AB119" i="6"/>
  <c r="AC119" i="6"/>
  <c r="AD119" i="6"/>
  <c r="AE119" i="6"/>
  <c r="AF119" i="6"/>
  <c r="AI119" i="6"/>
  <c r="AJ119" i="6"/>
  <c r="AK119" i="6"/>
  <c r="AL119" i="6"/>
  <c r="AA18" i="6"/>
  <c r="AB18" i="6"/>
  <c r="AC18" i="6"/>
  <c r="AD18" i="6"/>
  <c r="AE18" i="6"/>
  <c r="AF18" i="6"/>
  <c r="AI18" i="6"/>
  <c r="AJ18" i="6"/>
  <c r="AK18" i="6"/>
  <c r="AL18" i="6"/>
  <c r="AA84" i="6"/>
  <c r="AB84" i="6"/>
  <c r="AC84" i="6"/>
  <c r="AD84" i="6"/>
  <c r="AE84" i="6"/>
  <c r="AF84" i="6"/>
  <c r="AI84" i="6"/>
  <c r="AJ84" i="6"/>
  <c r="AK84" i="6"/>
  <c r="AL84" i="6"/>
  <c r="AA284" i="6"/>
  <c r="AB284" i="6"/>
  <c r="AC284" i="6"/>
  <c r="AD284" i="6"/>
  <c r="AE284" i="6"/>
  <c r="AF284" i="6"/>
  <c r="AI284" i="6"/>
  <c r="AJ284" i="6"/>
  <c r="AK284" i="6"/>
  <c r="AL284" i="6"/>
  <c r="AA299" i="6"/>
  <c r="AB299" i="6"/>
  <c r="AC299" i="6"/>
  <c r="AD299" i="6"/>
  <c r="AE299" i="6"/>
  <c r="AF299" i="6"/>
  <c r="AI299" i="6"/>
  <c r="AJ299" i="6"/>
  <c r="AK299" i="6"/>
  <c r="AL299" i="6"/>
  <c r="AA303" i="6"/>
  <c r="AB303" i="6"/>
  <c r="AC303" i="6"/>
  <c r="AD303" i="6"/>
  <c r="AE303" i="6"/>
  <c r="AF303" i="6"/>
  <c r="AI303" i="6"/>
  <c r="AJ303" i="6"/>
  <c r="AK303" i="6"/>
  <c r="AL303" i="6"/>
  <c r="AA288" i="6"/>
  <c r="AB288" i="6"/>
  <c r="AC288" i="6"/>
  <c r="AD288" i="6"/>
  <c r="AE288" i="6"/>
  <c r="AF288" i="6"/>
  <c r="AI288" i="6"/>
  <c r="AJ288" i="6"/>
  <c r="AK288" i="6"/>
  <c r="AL288" i="6"/>
  <c r="AA294" i="6"/>
  <c r="AB294" i="6"/>
  <c r="AC294" i="6"/>
  <c r="AD294" i="6"/>
  <c r="AE294" i="6"/>
  <c r="AF294" i="6"/>
  <c r="AI294" i="6"/>
  <c r="AJ294" i="6"/>
  <c r="AK294" i="6"/>
  <c r="AL294" i="6"/>
  <c r="AA4" i="6"/>
  <c r="AB4" i="6"/>
  <c r="AC4" i="6"/>
  <c r="AD4" i="6"/>
  <c r="AE4" i="6"/>
  <c r="AF4" i="6"/>
  <c r="AI4" i="6"/>
  <c r="AJ4" i="6"/>
  <c r="AK4" i="6"/>
  <c r="AL4" i="6"/>
  <c r="AA103" i="6"/>
  <c r="AB103" i="6"/>
  <c r="AC103" i="6"/>
  <c r="AD103" i="6"/>
  <c r="AE103" i="6"/>
  <c r="AF103" i="6"/>
  <c r="AI103" i="6"/>
  <c r="AJ103" i="6"/>
  <c r="AK103" i="6"/>
  <c r="AL103" i="6"/>
  <c r="AA34" i="6"/>
  <c r="AB34" i="6"/>
  <c r="AC34" i="6"/>
  <c r="AD34" i="6"/>
  <c r="AE34" i="6"/>
  <c r="AF34" i="6"/>
  <c r="AI34" i="6"/>
  <c r="AJ34" i="6"/>
  <c r="AK34" i="6"/>
  <c r="AL34" i="6"/>
  <c r="AA128" i="6"/>
  <c r="AB128" i="6"/>
  <c r="AC128" i="6"/>
  <c r="AD128" i="6"/>
  <c r="AE128" i="6"/>
  <c r="AF128" i="6"/>
  <c r="AI128" i="6"/>
  <c r="AJ128" i="6"/>
  <c r="AK128" i="6"/>
  <c r="AL128" i="6"/>
  <c r="AA9" i="6"/>
  <c r="AB9" i="6"/>
  <c r="AC9" i="6"/>
  <c r="AD9" i="6"/>
  <c r="AE9" i="6"/>
  <c r="AF9" i="6"/>
  <c r="AI9" i="6"/>
  <c r="AJ9" i="6"/>
  <c r="AK9" i="6"/>
  <c r="AL9" i="6"/>
  <c r="AA79" i="6"/>
  <c r="AB79" i="6"/>
  <c r="AC79" i="6"/>
  <c r="AD79" i="6"/>
  <c r="AE79" i="6"/>
  <c r="AF79" i="6"/>
  <c r="AI79" i="6"/>
  <c r="AJ79" i="6"/>
  <c r="AK79" i="6"/>
  <c r="AL79" i="6"/>
  <c r="AA13" i="6"/>
  <c r="AB13" i="6"/>
  <c r="AC13" i="6"/>
  <c r="AD13" i="6"/>
  <c r="AE13" i="6"/>
  <c r="AF13" i="6"/>
  <c r="AI13" i="6"/>
  <c r="AJ13" i="6"/>
  <c r="AK13" i="6"/>
  <c r="AL13" i="6"/>
  <c r="AA94" i="6"/>
  <c r="AB94" i="6"/>
  <c r="AC94" i="6"/>
  <c r="AD94" i="6"/>
  <c r="AE94" i="6"/>
  <c r="AF94" i="6"/>
  <c r="AI94" i="6"/>
  <c r="AJ94" i="6"/>
  <c r="AK94" i="6"/>
  <c r="AL94" i="6"/>
  <c r="AA169" i="6"/>
  <c r="AB169" i="6"/>
  <c r="AC169" i="6"/>
  <c r="AD169" i="6"/>
  <c r="AE169" i="6"/>
  <c r="AF169" i="6"/>
  <c r="AI169" i="6"/>
  <c r="AJ169" i="6"/>
  <c r="AK169" i="6"/>
  <c r="AL169" i="6"/>
  <c r="AA209" i="6"/>
  <c r="AB209" i="6"/>
  <c r="AC209" i="6"/>
  <c r="AD209" i="6"/>
  <c r="AE209" i="6"/>
  <c r="AF209" i="6"/>
  <c r="AI209" i="6"/>
  <c r="AJ209" i="6"/>
  <c r="AK209" i="6"/>
  <c r="AL209" i="6"/>
  <c r="AA228" i="6"/>
  <c r="AB228" i="6"/>
  <c r="AC228" i="6"/>
  <c r="AD228" i="6"/>
  <c r="AE228" i="6"/>
  <c r="AF228" i="6"/>
  <c r="AI228" i="6"/>
  <c r="AJ228" i="6"/>
  <c r="AK228" i="6"/>
  <c r="AL228" i="6"/>
  <c r="AA173" i="6"/>
  <c r="AB173" i="6"/>
  <c r="AC173" i="6"/>
  <c r="AD173" i="6"/>
  <c r="AE173" i="6"/>
  <c r="AF173" i="6"/>
  <c r="AI173" i="6"/>
  <c r="AJ173" i="6"/>
  <c r="AK173" i="6"/>
  <c r="AL173" i="6"/>
  <c r="AA159" i="6"/>
  <c r="AB159" i="6"/>
  <c r="AC159" i="6"/>
  <c r="AD159" i="6"/>
  <c r="AE159" i="6"/>
  <c r="AF159" i="6"/>
  <c r="AI159" i="6"/>
  <c r="AJ159" i="6"/>
  <c r="AK159" i="6"/>
  <c r="AL159" i="6"/>
  <c r="AA205" i="6"/>
  <c r="AB205" i="6"/>
  <c r="AC205" i="6"/>
  <c r="AD205" i="6"/>
  <c r="AE205" i="6"/>
  <c r="AF205" i="6"/>
  <c r="AI205" i="6"/>
  <c r="AJ205" i="6"/>
  <c r="AK205" i="6"/>
  <c r="AL205" i="6"/>
  <c r="AA224" i="6"/>
  <c r="AB224" i="6"/>
  <c r="AC224" i="6"/>
  <c r="AD224" i="6"/>
  <c r="AE224" i="6"/>
  <c r="AF224" i="6"/>
  <c r="AI224" i="6"/>
  <c r="AJ224" i="6"/>
  <c r="AK224" i="6"/>
  <c r="AL224" i="6"/>
  <c r="AA189" i="6"/>
  <c r="AB189" i="6"/>
  <c r="AC189" i="6"/>
  <c r="AD189" i="6"/>
  <c r="AE189" i="6"/>
  <c r="AF189" i="6"/>
  <c r="AI189" i="6"/>
  <c r="AJ189" i="6"/>
  <c r="AK189" i="6"/>
  <c r="AL189" i="6"/>
  <c r="AA70" i="6"/>
  <c r="AB70" i="6"/>
  <c r="AC70" i="6"/>
  <c r="AD70" i="6"/>
  <c r="AE70" i="6"/>
  <c r="AF70" i="6"/>
  <c r="AI70" i="6"/>
  <c r="AJ70" i="6"/>
  <c r="AK70" i="6"/>
  <c r="AL70" i="6"/>
  <c r="AA149" i="6"/>
  <c r="AB149" i="6"/>
  <c r="AC149" i="6"/>
  <c r="AD149" i="6"/>
  <c r="AE149" i="6"/>
  <c r="AF149" i="6"/>
  <c r="AI149" i="6"/>
  <c r="AJ149" i="6"/>
  <c r="AK149" i="6"/>
  <c r="AL149" i="6"/>
  <c r="AA75" i="6"/>
  <c r="AB75" i="6"/>
  <c r="AC75" i="6"/>
  <c r="AD75" i="6"/>
  <c r="AE75" i="6"/>
  <c r="AF75" i="6"/>
  <c r="AI75" i="6"/>
  <c r="AJ75" i="6"/>
  <c r="AK75" i="6"/>
  <c r="AL75" i="6"/>
  <c r="AA139" i="6"/>
  <c r="AB139" i="6"/>
  <c r="AC139" i="6"/>
  <c r="AD139" i="6"/>
  <c r="AE139" i="6"/>
  <c r="AF139" i="6"/>
  <c r="AI139" i="6"/>
  <c r="AJ139" i="6"/>
  <c r="AK139" i="6"/>
  <c r="AL139" i="6"/>
  <c r="AA65" i="6"/>
  <c r="AB65" i="6"/>
  <c r="AC65" i="6"/>
  <c r="AD65" i="6"/>
  <c r="AE65" i="6"/>
  <c r="AF65" i="6"/>
  <c r="AI65" i="6"/>
  <c r="AJ65" i="6"/>
  <c r="AK65" i="6"/>
  <c r="AL65" i="6"/>
  <c r="AA134" i="6"/>
  <c r="AB134" i="6"/>
  <c r="AC134" i="6"/>
  <c r="AD134" i="6"/>
  <c r="AE134" i="6"/>
  <c r="AF134" i="6"/>
  <c r="AI134" i="6"/>
  <c r="AJ134" i="6"/>
  <c r="AK134" i="6"/>
  <c r="AL134" i="6"/>
  <c r="AA54" i="6"/>
  <c r="AB54" i="6"/>
  <c r="AC54" i="6"/>
  <c r="AD54" i="6"/>
  <c r="AE54" i="6"/>
  <c r="AF54" i="6"/>
  <c r="AI54" i="6"/>
  <c r="AJ54" i="6"/>
  <c r="AK54" i="6"/>
  <c r="AL54" i="6"/>
  <c r="AA114" i="6"/>
  <c r="AB114" i="6"/>
  <c r="AC114" i="6"/>
  <c r="AD114" i="6"/>
  <c r="AE114" i="6"/>
  <c r="AF114" i="6"/>
  <c r="AI114" i="6"/>
  <c r="AJ114" i="6"/>
  <c r="AK114" i="6"/>
  <c r="AL114" i="6"/>
  <c r="AA45" i="6"/>
  <c r="AB45" i="6"/>
  <c r="AC45" i="6"/>
  <c r="AD45" i="6"/>
  <c r="AE45" i="6"/>
  <c r="AF45" i="6"/>
  <c r="AI45" i="6"/>
  <c r="AJ45" i="6"/>
  <c r="AK45" i="6"/>
  <c r="AL45" i="6"/>
  <c r="AA109" i="6"/>
  <c r="AB109" i="6"/>
  <c r="AC109" i="6"/>
  <c r="AD109" i="6"/>
  <c r="AE109" i="6"/>
  <c r="AF109" i="6"/>
  <c r="AI109" i="6"/>
  <c r="AJ109" i="6"/>
  <c r="AK109" i="6"/>
  <c r="AL109" i="6"/>
  <c r="AA49" i="6"/>
  <c r="AB49" i="6"/>
  <c r="AC49" i="6"/>
  <c r="AD49" i="6"/>
  <c r="AE49" i="6"/>
  <c r="AF49" i="6"/>
  <c r="AI49" i="6"/>
  <c r="AJ49" i="6"/>
  <c r="AK49" i="6"/>
  <c r="AL49" i="6"/>
  <c r="AA99" i="6"/>
  <c r="AB99" i="6"/>
  <c r="AC99" i="6"/>
  <c r="AD99" i="6"/>
  <c r="AE99" i="6"/>
  <c r="AF99" i="6"/>
  <c r="AI99" i="6"/>
  <c r="AJ99" i="6"/>
  <c r="AK99" i="6"/>
  <c r="AL99" i="6"/>
  <c r="AA30" i="6"/>
  <c r="AB30" i="6"/>
  <c r="AC30" i="6"/>
  <c r="AD30" i="6"/>
  <c r="AE30" i="6"/>
  <c r="AF30" i="6"/>
  <c r="AI30" i="6"/>
  <c r="AJ30" i="6"/>
  <c r="AK30" i="6"/>
  <c r="AL30" i="6"/>
  <c r="AA89" i="6"/>
  <c r="AB89" i="6"/>
  <c r="AC89" i="6"/>
  <c r="AD89" i="6"/>
  <c r="AE89" i="6"/>
  <c r="AF89" i="6"/>
  <c r="AI89" i="6"/>
  <c r="AJ89" i="6"/>
  <c r="AK89" i="6"/>
  <c r="AL89" i="6"/>
  <c r="AA155" i="6"/>
  <c r="AB155" i="6"/>
  <c r="AC155" i="6"/>
  <c r="AD155" i="6"/>
  <c r="AE155" i="6"/>
  <c r="AF155" i="6"/>
  <c r="AI155" i="6"/>
  <c r="AJ155" i="6"/>
  <c r="AK155" i="6"/>
  <c r="AL155" i="6"/>
  <c r="AA200" i="6"/>
  <c r="AB200" i="6"/>
  <c r="AC200" i="6"/>
  <c r="AD200" i="6"/>
  <c r="AE200" i="6"/>
  <c r="AF200" i="6"/>
  <c r="AI200" i="6"/>
  <c r="AJ200" i="6"/>
  <c r="AK200" i="6"/>
  <c r="AL200" i="6"/>
  <c r="AA219" i="6"/>
  <c r="AB219" i="6"/>
  <c r="AC219" i="6"/>
  <c r="AD219" i="6"/>
  <c r="AE219" i="6"/>
  <c r="AF219" i="6"/>
  <c r="AI219" i="6"/>
  <c r="AJ219" i="6"/>
  <c r="AK219" i="6"/>
  <c r="AL219" i="6"/>
  <c r="AA180" i="6"/>
  <c r="AB180" i="6"/>
  <c r="AC180" i="6"/>
  <c r="AD180" i="6"/>
  <c r="AE180" i="6"/>
  <c r="AF180" i="6"/>
  <c r="AI180" i="6"/>
  <c r="AJ180" i="6"/>
  <c r="AK180" i="6"/>
  <c r="AL180" i="6"/>
  <c r="AA164" i="6"/>
  <c r="AB164" i="6"/>
  <c r="AC164" i="6"/>
  <c r="AD164" i="6"/>
  <c r="AE164" i="6"/>
  <c r="AF164" i="6"/>
  <c r="AI164" i="6"/>
  <c r="AJ164" i="6"/>
  <c r="AK164" i="6"/>
  <c r="AL164" i="6"/>
  <c r="AA195" i="6"/>
  <c r="AB195" i="6"/>
  <c r="AC195" i="6"/>
  <c r="AD195" i="6"/>
  <c r="AE195" i="6"/>
  <c r="AF195" i="6"/>
  <c r="AI195" i="6"/>
  <c r="AJ195" i="6"/>
  <c r="AK195" i="6"/>
  <c r="AL195" i="6"/>
  <c r="AA214" i="6"/>
  <c r="AB214" i="6"/>
  <c r="AC214" i="6"/>
  <c r="AD214" i="6"/>
  <c r="AE214" i="6"/>
  <c r="AF214" i="6"/>
  <c r="AI214" i="6"/>
  <c r="AJ214" i="6"/>
  <c r="AK214" i="6"/>
  <c r="AL214" i="6"/>
  <c r="AA185" i="6"/>
  <c r="AB185" i="6"/>
  <c r="AC185" i="6"/>
  <c r="AD185" i="6"/>
  <c r="AE185" i="6"/>
  <c r="AF185" i="6"/>
  <c r="AI185" i="6"/>
  <c r="AJ185" i="6"/>
  <c r="AK185" i="6"/>
  <c r="AL185" i="6"/>
  <c r="AA60" i="6"/>
  <c r="AB60" i="6"/>
  <c r="AC60" i="6"/>
  <c r="AD60" i="6"/>
  <c r="AE60" i="6"/>
  <c r="AF60" i="6"/>
  <c r="AI60" i="6"/>
  <c r="AJ60" i="6"/>
  <c r="AK60" i="6"/>
  <c r="AL60" i="6"/>
  <c r="AA145" i="6"/>
  <c r="AB145" i="6"/>
  <c r="AC145" i="6"/>
  <c r="AD145" i="6"/>
  <c r="AE145" i="6"/>
  <c r="AF145" i="6"/>
  <c r="AI145" i="6"/>
  <c r="AJ145" i="6"/>
  <c r="AK145" i="6"/>
  <c r="AL145" i="6"/>
  <c r="AA255" i="6"/>
  <c r="AB255" i="6"/>
  <c r="AC255" i="6"/>
  <c r="AD255" i="6"/>
  <c r="AE255" i="6"/>
  <c r="AF255" i="6"/>
  <c r="AI255" i="6"/>
  <c r="AJ255" i="6"/>
  <c r="AK255" i="6"/>
  <c r="AL255" i="6"/>
  <c r="AA235" i="6"/>
  <c r="AB235" i="6"/>
  <c r="AC235" i="6"/>
  <c r="AD235" i="6"/>
  <c r="AE235" i="6"/>
  <c r="AF235" i="6"/>
  <c r="AI235" i="6"/>
  <c r="AJ235" i="6"/>
  <c r="AK235" i="6"/>
  <c r="AL235" i="6"/>
  <c r="AA240" i="6"/>
  <c r="AB240" i="6"/>
  <c r="AC240" i="6"/>
  <c r="AD240" i="6"/>
  <c r="AE240" i="6"/>
  <c r="AF240" i="6"/>
  <c r="AI240" i="6"/>
  <c r="AJ240" i="6"/>
  <c r="AK240" i="6"/>
  <c r="AL240" i="6"/>
  <c r="AA245" i="6"/>
  <c r="AB245" i="6"/>
  <c r="AC245" i="6"/>
  <c r="AD245" i="6"/>
  <c r="AE245" i="6"/>
  <c r="AF245" i="6"/>
  <c r="AI245" i="6"/>
  <c r="AJ245" i="6"/>
  <c r="AK245" i="6"/>
  <c r="AL245" i="6"/>
  <c r="AA249" i="6"/>
  <c r="AB249" i="6"/>
  <c r="AC249" i="6"/>
  <c r="AD249" i="6"/>
  <c r="AE249" i="6"/>
  <c r="AF249" i="6"/>
  <c r="AI249" i="6"/>
  <c r="AJ249" i="6"/>
  <c r="AK249" i="6"/>
  <c r="AL249" i="6"/>
  <c r="AA275" i="6"/>
  <c r="AB275" i="6"/>
  <c r="AC275" i="6"/>
  <c r="AD275" i="6"/>
  <c r="AE275" i="6"/>
  <c r="AF275" i="6"/>
  <c r="AI275" i="6"/>
  <c r="AJ275" i="6"/>
  <c r="AK275" i="6"/>
  <c r="AL275" i="6"/>
  <c r="AA269" i="6"/>
  <c r="AB269" i="6"/>
  <c r="AC269" i="6"/>
  <c r="AD269" i="6"/>
  <c r="AE269" i="6"/>
  <c r="AF269" i="6"/>
  <c r="AI269" i="6"/>
  <c r="AJ269" i="6"/>
  <c r="AK269" i="6"/>
  <c r="AL269" i="6"/>
  <c r="AA260" i="6"/>
  <c r="AB260" i="6"/>
  <c r="AC260" i="6"/>
  <c r="AD260" i="6"/>
  <c r="AE260" i="6"/>
  <c r="AF260" i="6"/>
  <c r="AI260" i="6"/>
  <c r="AJ260" i="6"/>
  <c r="AK260" i="6"/>
  <c r="AL260" i="6"/>
  <c r="AA264" i="6"/>
  <c r="AB264" i="6"/>
  <c r="AC264" i="6"/>
  <c r="AD264" i="6"/>
  <c r="AE264" i="6"/>
  <c r="AF264" i="6"/>
  <c r="AI264" i="6"/>
  <c r="AJ264" i="6"/>
  <c r="AK264" i="6"/>
  <c r="AL264" i="6"/>
  <c r="AA280" i="6"/>
  <c r="AB280" i="6"/>
  <c r="AC280" i="6"/>
  <c r="AD280" i="6"/>
  <c r="AE280" i="6"/>
  <c r="AF280" i="6"/>
  <c r="AI280" i="6"/>
  <c r="AJ280" i="6"/>
  <c r="AK280" i="6"/>
  <c r="AL280" i="6"/>
  <c r="AA40" i="6"/>
  <c r="AB40" i="6"/>
  <c r="AC40" i="6"/>
  <c r="AD40" i="6"/>
  <c r="AE40" i="6"/>
  <c r="AF40" i="6"/>
  <c r="AI40" i="6"/>
  <c r="AJ40" i="6"/>
  <c r="AK40" i="6"/>
  <c r="AL40" i="6"/>
  <c r="AA125" i="6"/>
  <c r="AB125" i="6"/>
  <c r="AC125" i="6"/>
  <c r="AD125" i="6"/>
  <c r="AE125" i="6"/>
  <c r="AF125" i="6"/>
  <c r="AI125" i="6"/>
  <c r="AJ125" i="6"/>
  <c r="AK125" i="6"/>
  <c r="AL125" i="6"/>
  <c r="AA25" i="6"/>
  <c r="AB25" i="6"/>
  <c r="AC25" i="6"/>
  <c r="AD25" i="6"/>
  <c r="AE25" i="6"/>
  <c r="AF25" i="6"/>
  <c r="AI25" i="6"/>
  <c r="AJ25" i="6"/>
  <c r="AK25" i="6"/>
  <c r="AL25" i="6"/>
  <c r="AA120" i="6"/>
  <c r="AB120" i="6"/>
  <c r="AC120" i="6"/>
  <c r="AD120" i="6"/>
  <c r="AE120" i="6"/>
  <c r="AF120" i="6"/>
  <c r="AI120" i="6"/>
  <c r="AJ120" i="6"/>
  <c r="AK120" i="6"/>
  <c r="AL120" i="6"/>
  <c r="AA19" i="6"/>
  <c r="AB19" i="6"/>
  <c r="AC19" i="6"/>
  <c r="AD19" i="6"/>
  <c r="AE19" i="6"/>
  <c r="AF19" i="6"/>
  <c r="AI19" i="6"/>
  <c r="AJ19" i="6"/>
  <c r="AK19" i="6"/>
  <c r="AL19" i="6"/>
  <c r="AA85" i="6"/>
  <c r="AB85" i="6"/>
  <c r="AC85" i="6"/>
  <c r="AD85" i="6"/>
  <c r="AE85" i="6"/>
  <c r="AF85" i="6"/>
  <c r="AI85" i="6"/>
  <c r="AJ85" i="6"/>
  <c r="AK85" i="6"/>
  <c r="AL85" i="6"/>
  <c r="AA285" i="6"/>
  <c r="AB285" i="6"/>
  <c r="AC285" i="6"/>
  <c r="AD285" i="6"/>
  <c r="AE285" i="6"/>
  <c r="AF285" i="6"/>
  <c r="AI285" i="6"/>
  <c r="AJ285" i="6"/>
  <c r="AK285" i="6"/>
  <c r="AL285" i="6"/>
  <c r="AA300" i="6"/>
  <c r="AB300" i="6"/>
  <c r="AC300" i="6"/>
  <c r="AD300" i="6"/>
  <c r="AE300" i="6"/>
  <c r="AF300" i="6"/>
  <c r="AI300" i="6"/>
  <c r="AJ300" i="6"/>
  <c r="AK300" i="6"/>
  <c r="AL300" i="6"/>
  <c r="AA304" i="6"/>
  <c r="AB304" i="6"/>
  <c r="AC304" i="6"/>
  <c r="AD304" i="6"/>
  <c r="AE304" i="6"/>
  <c r="AF304" i="6"/>
  <c r="AI304" i="6"/>
  <c r="AJ304" i="6"/>
  <c r="AK304" i="6"/>
  <c r="AL304" i="6"/>
  <c r="AA289" i="6"/>
  <c r="AB289" i="6"/>
  <c r="AC289" i="6"/>
  <c r="AD289" i="6"/>
  <c r="AE289" i="6"/>
  <c r="AF289" i="6"/>
  <c r="AI289" i="6"/>
  <c r="AJ289" i="6"/>
  <c r="AK289" i="6"/>
  <c r="AL289" i="6"/>
  <c r="AA295" i="6"/>
  <c r="AB295" i="6"/>
  <c r="AC295" i="6"/>
  <c r="AD295" i="6"/>
  <c r="AE295" i="6"/>
  <c r="AF295" i="6"/>
  <c r="AI295" i="6"/>
  <c r="AJ295" i="6"/>
  <c r="AK295" i="6"/>
  <c r="AL295" i="6"/>
  <c r="AA5" i="6"/>
  <c r="AB5" i="6"/>
  <c r="AC5" i="6"/>
  <c r="AD5" i="6"/>
  <c r="AE5" i="6"/>
  <c r="AF5" i="6"/>
  <c r="AI5" i="6"/>
  <c r="AJ5" i="6"/>
  <c r="AK5" i="6"/>
  <c r="AL5" i="6"/>
  <c r="AA104" i="6"/>
  <c r="AB104" i="6"/>
  <c r="AC104" i="6"/>
  <c r="AD104" i="6"/>
  <c r="AE104" i="6"/>
  <c r="AF104" i="6"/>
  <c r="AI104" i="6"/>
  <c r="AJ104" i="6"/>
  <c r="AK104" i="6"/>
  <c r="AL104" i="6"/>
  <c r="AA35" i="6"/>
  <c r="AB35" i="6"/>
  <c r="AC35" i="6"/>
  <c r="AD35" i="6"/>
  <c r="AE35" i="6"/>
  <c r="AF35" i="6"/>
  <c r="AI35" i="6"/>
  <c r="AJ35" i="6"/>
  <c r="AK35" i="6"/>
  <c r="AL35" i="6"/>
  <c r="AA129" i="6"/>
  <c r="AB129" i="6"/>
  <c r="AC129" i="6"/>
  <c r="AD129" i="6"/>
  <c r="AE129" i="6"/>
  <c r="AF129" i="6"/>
  <c r="AI129" i="6"/>
  <c r="AJ129" i="6"/>
  <c r="AK129" i="6"/>
  <c r="AL129" i="6"/>
  <c r="AA10" i="6"/>
  <c r="AB10" i="6"/>
  <c r="AC10" i="6"/>
  <c r="AD10" i="6"/>
  <c r="AE10" i="6"/>
  <c r="AF10" i="6"/>
  <c r="AI10" i="6"/>
  <c r="AJ10" i="6"/>
  <c r="AK10" i="6"/>
  <c r="AL10" i="6"/>
  <c r="AA80" i="6"/>
  <c r="AB80" i="6"/>
  <c r="AC80" i="6"/>
  <c r="AD80" i="6"/>
  <c r="AE80" i="6"/>
  <c r="AF80" i="6"/>
  <c r="AI80" i="6"/>
  <c r="AJ80" i="6"/>
  <c r="AK80" i="6"/>
  <c r="AL80" i="6"/>
  <c r="AA14" i="6"/>
  <c r="AB14" i="6"/>
  <c r="AC14" i="6"/>
  <c r="AD14" i="6"/>
  <c r="AE14" i="6"/>
  <c r="AF14" i="6"/>
  <c r="AI14" i="6"/>
  <c r="AJ14" i="6"/>
  <c r="AK14" i="6"/>
  <c r="AL14" i="6"/>
  <c r="AA95" i="6"/>
  <c r="AB95" i="6"/>
  <c r="AC95" i="6"/>
  <c r="AD95" i="6"/>
  <c r="AE95" i="6"/>
  <c r="AF95" i="6"/>
  <c r="AI95" i="6"/>
  <c r="AJ95" i="6"/>
  <c r="AK95" i="6"/>
  <c r="AL95" i="6"/>
  <c r="AA170" i="6"/>
  <c r="AB170" i="6"/>
  <c r="AC170" i="6"/>
  <c r="AD170" i="6"/>
  <c r="AE170" i="6"/>
  <c r="AF170" i="6"/>
  <c r="AI170" i="6"/>
  <c r="AJ170" i="6"/>
  <c r="AK170" i="6"/>
  <c r="AL170" i="6"/>
  <c r="AA210" i="6"/>
  <c r="AB210" i="6"/>
  <c r="AC210" i="6"/>
  <c r="AD210" i="6"/>
  <c r="AE210" i="6"/>
  <c r="AF210" i="6"/>
  <c r="AI210" i="6"/>
  <c r="AJ210" i="6"/>
  <c r="AK210" i="6"/>
  <c r="AL210" i="6"/>
  <c r="AA229" i="6"/>
  <c r="AB229" i="6"/>
  <c r="AC229" i="6"/>
  <c r="AD229" i="6"/>
  <c r="AE229" i="6"/>
  <c r="AF229" i="6"/>
  <c r="AI229" i="6"/>
  <c r="AJ229" i="6"/>
  <c r="AK229" i="6"/>
  <c r="AL229" i="6"/>
  <c r="AA174" i="6"/>
  <c r="AB174" i="6"/>
  <c r="AC174" i="6"/>
  <c r="AD174" i="6"/>
  <c r="AE174" i="6"/>
  <c r="AF174" i="6"/>
  <c r="AI174" i="6"/>
  <c r="AJ174" i="6"/>
  <c r="AK174" i="6"/>
  <c r="AL174" i="6"/>
  <c r="AA160" i="6"/>
  <c r="AB160" i="6"/>
  <c r="AC160" i="6"/>
  <c r="AD160" i="6"/>
  <c r="AE160" i="6"/>
  <c r="AF160" i="6"/>
  <c r="AI160" i="6"/>
  <c r="AJ160" i="6"/>
  <c r="AK160" i="6"/>
  <c r="AL160" i="6"/>
  <c r="AA206" i="6"/>
  <c r="AB206" i="6"/>
  <c r="AC206" i="6"/>
  <c r="AD206" i="6"/>
  <c r="AE206" i="6"/>
  <c r="AF206" i="6"/>
  <c r="AI206" i="6"/>
  <c r="AJ206" i="6"/>
  <c r="AK206" i="6"/>
  <c r="AL206" i="6"/>
  <c r="AA225" i="6"/>
  <c r="AB225" i="6"/>
  <c r="AC225" i="6"/>
  <c r="AD225" i="6"/>
  <c r="AE225" i="6"/>
  <c r="AF225" i="6"/>
  <c r="AI225" i="6"/>
  <c r="AJ225" i="6"/>
  <c r="AK225" i="6"/>
  <c r="AL225" i="6"/>
  <c r="AA190" i="6"/>
  <c r="AB190" i="6"/>
  <c r="AC190" i="6"/>
  <c r="AD190" i="6"/>
  <c r="AE190" i="6"/>
  <c r="AF190" i="6"/>
  <c r="AI190" i="6"/>
  <c r="AJ190" i="6"/>
  <c r="AK190" i="6"/>
  <c r="AL190" i="6"/>
  <c r="AA71" i="6"/>
  <c r="AB71" i="6"/>
  <c r="AC71" i="6"/>
  <c r="AD71" i="6"/>
  <c r="AE71" i="6"/>
  <c r="AF71" i="6"/>
  <c r="AI71" i="6"/>
  <c r="AJ71" i="6"/>
  <c r="AK71" i="6"/>
  <c r="AL71" i="6"/>
  <c r="AA150" i="6"/>
  <c r="AB150" i="6"/>
  <c r="AC150" i="6"/>
  <c r="AD150" i="6"/>
  <c r="AE150" i="6"/>
  <c r="AF150" i="6"/>
  <c r="AI150" i="6"/>
  <c r="AJ150" i="6"/>
  <c r="AK150" i="6"/>
  <c r="AL150" i="6"/>
  <c r="AA76" i="6"/>
  <c r="AB76" i="6"/>
  <c r="AC76" i="6"/>
  <c r="AD76" i="6"/>
  <c r="AE76" i="6"/>
  <c r="AF76" i="6"/>
  <c r="AI76" i="6"/>
  <c r="AJ76" i="6"/>
  <c r="AK76" i="6"/>
  <c r="AL76" i="6"/>
  <c r="AA140" i="6"/>
  <c r="AB140" i="6"/>
  <c r="AC140" i="6"/>
  <c r="AD140" i="6"/>
  <c r="AE140" i="6"/>
  <c r="AF140" i="6"/>
  <c r="AI140" i="6"/>
  <c r="AJ140" i="6"/>
  <c r="AK140" i="6"/>
  <c r="AL140" i="6"/>
  <c r="AA66" i="6"/>
  <c r="AB66" i="6"/>
  <c r="AC66" i="6"/>
  <c r="AD66" i="6"/>
  <c r="AE66" i="6"/>
  <c r="AF66" i="6"/>
  <c r="AI66" i="6"/>
  <c r="AJ66" i="6"/>
  <c r="AK66" i="6"/>
  <c r="AL66" i="6"/>
  <c r="AA135" i="6"/>
  <c r="AB135" i="6"/>
  <c r="AC135" i="6"/>
  <c r="AD135" i="6"/>
  <c r="AE135" i="6"/>
  <c r="AF135" i="6"/>
  <c r="AI135" i="6"/>
  <c r="AJ135" i="6"/>
  <c r="AK135" i="6"/>
  <c r="AL135" i="6"/>
  <c r="AA55" i="6"/>
  <c r="AB55" i="6"/>
  <c r="AC55" i="6"/>
  <c r="AD55" i="6"/>
  <c r="AE55" i="6"/>
  <c r="AF55" i="6"/>
  <c r="AI55" i="6"/>
  <c r="AJ55" i="6"/>
  <c r="AK55" i="6"/>
  <c r="AL55" i="6"/>
  <c r="AA115" i="6"/>
  <c r="AB115" i="6"/>
  <c r="AC115" i="6"/>
  <c r="AD115" i="6"/>
  <c r="AE115" i="6"/>
  <c r="AF115" i="6"/>
  <c r="AI115" i="6"/>
  <c r="AJ115" i="6"/>
  <c r="AK115" i="6"/>
  <c r="AL115" i="6"/>
  <c r="AA46" i="6"/>
  <c r="AB46" i="6"/>
  <c r="AC46" i="6"/>
  <c r="AD46" i="6"/>
  <c r="AE46" i="6"/>
  <c r="AF46" i="6"/>
  <c r="AI46" i="6"/>
  <c r="AJ46" i="6"/>
  <c r="AK46" i="6"/>
  <c r="AL46" i="6"/>
  <c r="AA110" i="6"/>
  <c r="AB110" i="6"/>
  <c r="AC110" i="6"/>
  <c r="AD110" i="6"/>
  <c r="AE110" i="6"/>
  <c r="AF110" i="6"/>
  <c r="AI110" i="6"/>
  <c r="AJ110" i="6"/>
  <c r="AK110" i="6"/>
  <c r="AL110" i="6"/>
  <c r="AA50" i="6"/>
  <c r="AB50" i="6"/>
  <c r="AC50" i="6"/>
  <c r="AD50" i="6"/>
  <c r="AE50" i="6"/>
  <c r="AF50" i="6"/>
  <c r="AI50" i="6"/>
  <c r="AJ50" i="6"/>
  <c r="AK50" i="6"/>
  <c r="AL50" i="6"/>
  <c r="AA100" i="6"/>
  <c r="AB100" i="6"/>
  <c r="AC100" i="6"/>
  <c r="AD100" i="6"/>
  <c r="AE100" i="6"/>
  <c r="AF100" i="6"/>
  <c r="AI100" i="6"/>
  <c r="AJ100" i="6"/>
  <c r="AK100" i="6"/>
  <c r="AL100" i="6"/>
  <c r="AA31" i="6"/>
  <c r="AB31" i="6"/>
  <c r="AC31" i="6"/>
  <c r="AD31" i="6"/>
  <c r="AE31" i="6"/>
  <c r="AF31" i="6"/>
  <c r="AI31" i="6"/>
  <c r="AJ31" i="6"/>
  <c r="AK31" i="6"/>
  <c r="AL31" i="6"/>
  <c r="AA90" i="6"/>
  <c r="AB90" i="6"/>
  <c r="AC90" i="6"/>
  <c r="AD90" i="6"/>
  <c r="AE90" i="6"/>
  <c r="AF90" i="6"/>
  <c r="AI90" i="6"/>
  <c r="AJ90" i="6"/>
  <c r="AK90" i="6"/>
  <c r="AL90" i="6"/>
  <c r="AA156" i="6"/>
  <c r="AB156" i="6"/>
  <c r="AC156" i="6"/>
  <c r="AD156" i="6"/>
  <c r="AE156" i="6"/>
  <c r="AF156" i="6"/>
  <c r="AI156" i="6"/>
  <c r="AJ156" i="6"/>
  <c r="AK156" i="6"/>
  <c r="AL156" i="6"/>
  <c r="AA201" i="6"/>
  <c r="AB201" i="6"/>
  <c r="AC201" i="6"/>
  <c r="AD201" i="6"/>
  <c r="AE201" i="6"/>
  <c r="AF201" i="6"/>
  <c r="AI201" i="6"/>
  <c r="AJ201" i="6"/>
  <c r="AK201" i="6"/>
  <c r="AL201" i="6"/>
  <c r="AA220" i="6"/>
  <c r="AB220" i="6"/>
  <c r="AC220" i="6"/>
  <c r="AD220" i="6"/>
  <c r="AE220" i="6"/>
  <c r="AF220" i="6"/>
  <c r="AI220" i="6"/>
  <c r="AJ220" i="6"/>
  <c r="AK220" i="6"/>
  <c r="AL220" i="6"/>
  <c r="AA181" i="6"/>
  <c r="AB181" i="6"/>
  <c r="AC181" i="6"/>
  <c r="AD181" i="6"/>
  <c r="AE181" i="6"/>
  <c r="AF181" i="6"/>
  <c r="AI181" i="6"/>
  <c r="AJ181" i="6"/>
  <c r="AK181" i="6"/>
  <c r="AL181" i="6"/>
  <c r="AA165" i="6"/>
  <c r="AB165" i="6"/>
  <c r="AC165" i="6"/>
  <c r="AD165" i="6"/>
  <c r="AE165" i="6"/>
  <c r="AF165" i="6"/>
  <c r="AI165" i="6"/>
  <c r="AJ165" i="6"/>
  <c r="AK165" i="6"/>
  <c r="AL165" i="6"/>
  <c r="AA196" i="6"/>
  <c r="AB196" i="6"/>
  <c r="AC196" i="6"/>
  <c r="AD196" i="6"/>
  <c r="AE196" i="6"/>
  <c r="AF196" i="6"/>
  <c r="AI196" i="6"/>
  <c r="AJ196" i="6"/>
  <c r="AK196" i="6"/>
  <c r="AL196" i="6"/>
  <c r="AA215" i="6"/>
  <c r="AB215" i="6"/>
  <c r="AC215" i="6"/>
  <c r="AD215" i="6"/>
  <c r="AE215" i="6"/>
  <c r="AF215" i="6"/>
  <c r="AI215" i="6"/>
  <c r="AJ215" i="6"/>
  <c r="AK215" i="6"/>
  <c r="AL215" i="6"/>
  <c r="AA186" i="6"/>
  <c r="AB186" i="6"/>
  <c r="AC186" i="6"/>
  <c r="AD186" i="6"/>
  <c r="AE186" i="6"/>
  <c r="AF186" i="6"/>
  <c r="AI186" i="6"/>
  <c r="AJ186" i="6"/>
  <c r="AK186" i="6"/>
  <c r="AL186" i="6"/>
  <c r="AA61" i="6"/>
  <c r="AB61" i="6"/>
  <c r="AC61" i="6"/>
  <c r="AD61" i="6"/>
  <c r="AE61" i="6"/>
  <c r="AF61" i="6"/>
  <c r="AI61" i="6"/>
  <c r="AJ61" i="6"/>
  <c r="AK61" i="6"/>
  <c r="AL61" i="6"/>
  <c r="AA146" i="6"/>
  <c r="AB146" i="6"/>
  <c r="AC146" i="6"/>
  <c r="AD146" i="6"/>
  <c r="AE146" i="6"/>
  <c r="AF146" i="6"/>
  <c r="AI146" i="6"/>
  <c r="AJ146" i="6"/>
  <c r="AK146" i="6"/>
  <c r="AL146" i="6"/>
  <c r="AA256" i="6"/>
  <c r="AB256" i="6"/>
  <c r="AC256" i="6"/>
  <c r="AD256" i="6"/>
  <c r="AE256" i="6"/>
  <c r="AF256" i="6"/>
  <c r="AI256" i="6"/>
  <c r="AJ256" i="6"/>
  <c r="AK256" i="6"/>
  <c r="AL256" i="6"/>
  <c r="AA236" i="6"/>
  <c r="AB236" i="6"/>
  <c r="AC236" i="6"/>
  <c r="AD236" i="6"/>
  <c r="AE236" i="6"/>
  <c r="AF236" i="6"/>
  <c r="AI236" i="6"/>
  <c r="AJ236" i="6"/>
  <c r="AK236" i="6"/>
  <c r="AL236" i="6"/>
  <c r="AA241" i="6"/>
  <c r="AB241" i="6"/>
  <c r="AC241" i="6"/>
  <c r="AD241" i="6"/>
  <c r="AE241" i="6"/>
  <c r="AF241" i="6"/>
  <c r="AI241" i="6"/>
  <c r="AJ241" i="6"/>
  <c r="AK241" i="6"/>
  <c r="AL241" i="6"/>
  <c r="AA246" i="6"/>
  <c r="AB246" i="6"/>
  <c r="AC246" i="6"/>
  <c r="AD246" i="6"/>
  <c r="AE246" i="6"/>
  <c r="AF246" i="6"/>
  <c r="AI246" i="6"/>
  <c r="AJ246" i="6"/>
  <c r="AK246" i="6"/>
  <c r="AL246" i="6"/>
  <c r="AA250" i="6"/>
  <c r="AB250" i="6"/>
  <c r="AC250" i="6"/>
  <c r="AD250" i="6"/>
  <c r="AE250" i="6"/>
  <c r="AF250" i="6"/>
  <c r="AI250" i="6"/>
  <c r="AJ250" i="6"/>
  <c r="AK250" i="6"/>
  <c r="AL250" i="6"/>
  <c r="AA276" i="6"/>
  <c r="AB276" i="6"/>
  <c r="AC276" i="6"/>
  <c r="AD276" i="6"/>
  <c r="AE276" i="6"/>
  <c r="AF276" i="6"/>
  <c r="AI276" i="6"/>
  <c r="AJ276" i="6"/>
  <c r="AK276" i="6"/>
  <c r="AL276" i="6"/>
  <c r="AA270" i="6"/>
  <c r="AB270" i="6"/>
  <c r="AC270" i="6"/>
  <c r="AD270" i="6"/>
  <c r="AE270" i="6"/>
  <c r="AF270" i="6"/>
  <c r="AI270" i="6"/>
  <c r="AJ270" i="6"/>
  <c r="AK270" i="6"/>
  <c r="AL270" i="6"/>
  <c r="AA261" i="6"/>
  <c r="AB261" i="6"/>
  <c r="AC261" i="6"/>
  <c r="AD261" i="6"/>
  <c r="AE261" i="6"/>
  <c r="AF261" i="6"/>
  <c r="AI261" i="6"/>
  <c r="AJ261" i="6"/>
  <c r="AK261" i="6"/>
  <c r="AL261" i="6"/>
  <c r="AA265" i="6"/>
  <c r="AB265" i="6"/>
  <c r="AC265" i="6"/>
  <c r="AD265" i="6"/>
  <c r="AE265" i="6"/>
  <c r="AF265" i="6"/>
  <c r="AI265" i="6"/>
  <c r="AJ265" i="6"/>
  <c r="AK265" i="6"/>
  <c r="AL265" i="6"/>
  <c r="AA281" i="6"/>
  <c r="AB281" i="6"/>
  <c r="AC281" i="6"/>
  <c r="AD281" i="6"/>
  <c r="AE281" i="6"/>
  <c r="AF281" i="6"/>
  <c r="AI281" i="6"/>
  <c r="AJ281" i="6"/>
  <c r="AK281" i="6"/>
  <c r="AL281" i="6"/>
  <c r="AA41" i="6"/>
  <c r="AB41" i="6"/>
  <c r="AC41" i="6"/>
  <c r="AD41" i="6"/>
  <c r="AE41" i="6"/>
  <c r="AF41" i="6"/>
  <c r="AI41" i="6"/>
  <c r="AJ41" i="6"/>
  <c r="AK41" i="6"/>
  <c r="AL41" i="6"/>
  <c r="AA126" i="6"/>
  <c r="AB126" i="6"/>
  <c r="AC126" i="6"/>
  <c r="AD126" i="6"/>
  <c r="AE126" i="6"/>
  <c r="AF126" i="6"/>
  <c r="AI126" i="6"/>
  <c r="AJ126" i="6"/>
  <c r="AK126" i="6"/>
  <c r="AL126" i="6"/>
  <c r="AA26" i="6"/>
  <c r="AB26" i="6"/>
  <c r="AC26" i="6"/>
  <c r="AD26" i="6"/>
  <c r="AE26" i="6"/>
  <c r="AF26" i="6"/>
  <c r="AI26" i="6"/>
  <c r="AJ26" i="6"/>
  <c r="AK26" i="6"/>
  <c r="AL26" i="6"/>
  <c r="AA121" i="6"/>
  <c r="AB121" i="6"/>
  <c r="AC121" i="6"/>
  <c r="AD121" i="6"/>
  <c r="AE121" i="6"/>
  <c r="AF121" i="6"/>
  <c r="AI121" i="6"/>
  <c r="AJ121" i="6"/>
  <c r="AK121" i="6"/>
  <c r="AL121" i="6"/>
  <c r="AA20" i="6"/>
  <c r="AB20" i="6"/>
  <c r="AC20" i="6"/>
  <c r="AD20" i="6"/>
  <c r="AE20" i="6"/>
  <c r="AF20" i="6"/>
  <c r="AI20" i="6"/>
  <c r="AJ20" i="6"/>
  <c r="AK20" i="6"/>
  <c r="AL20" i="6"/>
  <c r="AA86" i="6"/>
  <c r="AB86" i="6"/>
  <c r="AC86" i="6"/>
  <c r="AD86" i="6"/>
  <c r="AE86" i="6"/>
  <c r="AF86" i="6"/>
  <c r="AI86" i="6"/>
  <c r="AJ86" i="6"/>
  <c r="AK86" i="6"/>
  <c r="AL86" i="6"/>
  <c r="AA286" i="6"/>
  <c r="AB286" i="6"/>
  <c r="AC286" i="6"/>
  <c r="AD286" i="6"/>
  <c r="AE286" i="6"/>
  <c r="AF286" i="6"/>
  <c r="AI286" i="6"/>
  <c r="AJ286" i="6"/>
  <c r="AK286" i="6"/>
  <c r="AL286" i="6"/>
  <c r="AA301" i="6"/>
  <c r="AB301" i="6"/>
  <c r="AC301" i="6"/>
  <c r="AD301" i="6"/>
  <c r="AE301" i="6"/>
  <c r="AF301" i="6"/>
  <c r="AI301" i="6"/>
  <c r="AJ301" i="6"/>
  <c r="AK301" i="6"/>
  <c r="AL301" i="6"/>
  <c r="AA305" i="6"/>
  <c r="AB305" i="6"/>
  <c r="AC305" i="6"/>
  <c r="AD305" i="6"/>
  <c r="AE305" i="6"/>
  <c r="AF305" i="6"/>
  <c r="AI305" i="6"/>
  <c r="AJ305" i="6"/>
  <c r="AK305" i="6"/>
  <c r="AL305" i="6"/>
  <c r="AA290" i="6"/>
  <c r="AB290" i="6"/>
  <c r="AC290" i="6"/>
  <c r="AD290" i="6"/>
  <c r="AE290" i="6"/>
  <c r="AF290" i="6"/>
  <c r="AI290" i="6"/>
  <c r="AJ290" i="6"/>
  <c r="AK290" i="6"/>
  <c r="AL290" i="6"/>
  <c r="AA296" i="6"/>
  <c r="AB296" i="6"/>
  <c r="AC296" i="6"/>
  <c r="AD296" i="6"/>
  <c r="AE296" i="6"/>
  <c r="AF296" i="6"/>
  <c r="AI296" i="6"/>
  <c r="AJ296" i="6"/>
  <c r="AK296" i="6"/>
  <c r="AL296" i="6"/>
  <c r="AA6" i="6"/>
  <c r="AB6" i="6"/>
  <c r="AC6" i="6"/>
  <c r="AD6" i="6"/>
  <c r="AE6" i="6"/>
  <c r="AF6" i="6"/>
  <c r="AI6" i="6"/>
  <c r="AJ6" i="6"/>
  <c r="AK6" i="6"/>
  <c r="AL6" i="6"/>
  <c r="AA105" i="6"/>
  <c r="AB105" i="6"/>
  <c r="AC105" i="6"/>
  <c r="AD105" i="6"/>
  <c r="AE105" i="6"/>
  <c r="AF105" i="6"/>
  <c r="AI105" i="6"/>
  <c r="AJ105" i="6"/>
  <c r="AK105" i="6"/>
  <c r="AL105" i="6"/>
  <c r="AA36" i="6"/>
  <c r="AB36" i="6"/>
  <c r="AC36" i="6"/>
  <c r="AD36" i="6"/>
  <c r="AE36" i="6"/>
  <c r="AF36" i="6"/>
  <c r="AI36" i="6"/>
  <c r="AJ36" i="6"/>
  <c r="AK36" i="6"/>
  <c r="AL36" i="6"/>
  <c r="AA130" i="6"/>
  <c r="AB130" i="6"/>
  <c r="AC130" i="6"/>
  <c r="AD130" i="6"/>
  <c r="AE130" i="6"/>
  <c r="AF130" i="6"/>
  <c r="AI130" i="6"/>
  <c r="AJ130" i="6"/>
  <c r="AK130" i="6"/>
  <c r="AL130" i="6"/>
  <c r="AA11" i="6"/>
  <c r="AB11" i="6"/>
  <c r="AC11" i="6"/>
  <c r="AD11" i="6"/>
  <c r="AE11" i="6"/>
  <c r="AF11" i="6"/>
  <c r="AI11" i="6"/>
  <c r="AJ11" i="6"/>
  <c r="AK11" i="6"/>
  <c r="AL11" i="6"/>
  <c r="AA81" i="6"/>
  <c r="AB81" i="6"/>
  <c r="AC81" i="6"/>
  <c r="AD81" i="6"/>
  <c r="AE81" i="6"/>
  <c r="AF81" i="6"/>
  <c r="AI81" i="6"/>
  <c r="AJ81" i="6"/>
  <c r="AK81" i="6"/>
  <c r="AL81" i="6"/>
  <c r="AA15" i="6"/>
  <c r="AB15" i="6"/>
  <c r="AC15" i="6"/>
  <c r="AD15" i="6"/>
  <c r="AE15" i="6"/>
  <c r="AF15" i="6"/>
  <c r="AI15" i="6"/>
  <c r="AJ15" i="6"/>
  <c r="AK15" i="6"/>
  <c r="AL15" i="6"/>
  <c r="AA96" i="6"/>
  <c r="AB96" i="6"/>
  <c r="AC96" i="6"/>
  <c r="AD96" i="6"/>
  <c r="AE96" i="6"/>
  <c r="AF96" i="6"/>
  <c r="AI96" i="6"/>
  <c r="AJ96" i="6"/>
  <c r="AK96" i="6"/>
  <c r="AL96" i="6"/>
  <c r="AA171" i="6"/>
  <c r="AB171" i="6"/>
  <c r="AC171" i="6"/>
  <c r="AD171" i="6"/>
  <c r="AE171" i="6"/>
  <c r="AF171" i="6"/>
  <c r="AI171" i="6"/>
  <c r="AJ171" i="6"/>
  <c r="AK171" i="6"/>
  <c r="AL171" i="6"/>
  <c r="AA211" i="6"/>
  <c r="AB211" i="6"/>
  <c r="AC211" i="6"/>
  <c r="AD211" i="6"/>
  <c r="AE211" i="6"/>
  <c r="AF211" i="6"/>
  <c r="AI211" i="6"/>
  <c r="AJ211" i="6"/>
  <c r="AK211" i="6"/>
  <c r="AL211" i="6"/>
  <c r="AA230" i="6"/>
  <c r="AB230" i="6"/>
  <c r="AC230" i="6"/>
  <c r="AD230" i="6"/>
  <c r="AE230" i="6"/>
  <c r="AF230" i="6"/>
  <c r="AI230" i="6"/>
  <c r="AJ230" i="6"/>
  <c r="AK230" i="6"/>
  <c r="AL230" i="6"/>
  <c r="AA175" i="6"/>
  <c r="AB175" i="6"/>
  <c r="AC175" i="6"/>
  <c r="AD175" i="6"/>
  <c r="AE175" i="6"/>
  <c r="AF175" i="6"/>
  <c r="AI175" i="6"/>
  <c r="AJ175" i="6"/>
  <c r="AK175" i="6"/>
  <c r="AL175" i="6"/>
  <c r="AA161" i="6"/>
  <c r="AB161" i="6"/>
  <c r="AC161" i="6"/>
  <c r="AD161" i="6"/>
  <c r="AE161" i="6"/>
  <c r="AF161" i="6"/>
  <c r="AI161" i="6"/>
  <c r="AJ161" i="6"/>
  <c r="AK161" i="6"/>
  <c r="AL161" i="6"/>
  <c r="AA207" i="6"/>
  <c r="AB207" i="6"/>
  <c r="AC207" i="6"/>
  <c r="AD207" i="6"/>
  <c r="AE207" i="6"/>
  <c r="AF207" i="6"/>
  <c r="AI207" i="6"/>
  <c r="AJ207" i="6"/>
  <c r="AK207" i="6"/>
  <c r="AL207" i="6"/>
  <c r="AA226" i="6"/>
  <c r="AB226" i="6"/>
  <c r="AC226" i="6"/>
  <c r="AD226" i="6"/>
  <c r="AE226" i="6"/>
  <c r="AF226" i="6"/>
  <c r="AI226" i="6"/>
  <c r="AJ226" i="6"/>
  <c r="AK226" i="6"/>
  <c r="AL226" i="6"/>
  <c r="AA191" i="6"/>
  <c r="AB191" i="6"/>
  <c r="AC191" i="6"/>
  <c r="AD191" i="6"/>
  <c r="AE191" i="6"/>
  <c r="AF191" i="6"/>
  <c r="AI191" i="6"/>
  <c r="AJ191" i="6"/>
  <c r="AK191" i="6"/>
  <c r="AL191" i="6"/>
  <c r="AA72" i="6"/>
  <c r="AB72" i="6"/>
  <c r="AC72" i="6"/>
  <c r="AD72" i="6"/>
  <c r="AE72" i="6"/>
  <c r="AF72" i="6"/>
  <c r="AI72" i="6"/>
  <c r="AJ72" i="6"/>
  <c r="AK72" i="6"/>
  <c r="AL72" i="6"/>
  <c r="AA151" i="6"/>
  <c r="AB151" i="6"/>
  <c r="AC151" i="6"/>
  <c r="AD151" i="6"/>
  <c r="AE151" i="6"/>
  <c r="AF151" i="6"/>
  <c r="AI151" i="6"/>
  <c r="AJ151" i="6"/>
  <c r="AK151" i="6"/>
  <c r="AL151" i="6"/>
  <c r="AA77" i="6"/>
  <c r="AB77" i="6"/>
  <c r="AC77" i="6"/>
  <c r="AD77" i="6"/>
  <c r="AE77" i="6"/>
  <c r="AF77" i="6"/>
  <c r="AI77" i="6"/>
  <c r="AJ77" i="6"/>
  <c r="AK77" i="6"/>
  <c r="AL77" i="6"/>
  <c r="AA141" i="6"/>
  <c r="AB141" i="6"/>
  <c r="AC141" i="6"/>
  <c r="AD141" i="6"/>
  <c r="AE141" i="6"/>
  <c r="AF141" i="6"/>
  <c r="AI141" i="6"/>
  <c r="AJ141" i="6"/>
  <c r="AK141" i="6"/>
  <c r="AL141" i="6"/>
  <c r="AA67" i="6"/>
  <c r="AB67" i="6"/>
  <c r="AC67" i="6"/>
  <c r="AD67" i="6"/>
  <c r="AE67" i="6"/>
  <c r="AF67" i="6"/>
  <c r="AI67" i="6"/>
  <c r="AJ67" i="6"/>
  <c r="AK67" i="6"/>
  <c r="AL67" i="6"/>
  <c r="AA136" i="6"/>
  <c r="AB136" i="6"/>
  <c r="AC136" i="6"/>
  <c r="AD136" i="6"/>
  <c r="AE136" i="6"/>
  <c r="AF136" i="6"/>
  <c r="AI136" i="6"/>
  <c r="AJ136" i="6"/>
  <c r="AK136" i="6"/>
  <c r="AL136" i="6"/>
  <c r="AA56" i="6"/>
  <c r="AB56" i="6"/>
  <c r="AC56" i="6"/>
  <c r="AD56" i="6"/>
  <c r="AE56" i="6"/>
  <c r="AF56" i="6"/>
  <c r="AI56" i="6"/>
  <c r="AJ56" i="6"/>
  <c r="AK56" i="6"/>
  <c r="AL56" i="6"/>
  <c r="AA116" i="6"/>
  <c r="AB116" i="6"/>
  <c r="AC116" i="6"/>
  <c r="AD116" i="6"/>
  <c r="AE116" i="6"/>
  <c r="AF116" i="6"/>
  <c r="AI116" i="6"/>
  <c r="AJ116" i="6"/>
  <c r="AK116" i="6"/>
  <c r="AL116" i="6"/>
  <c r="AA47" i="6"/>
  <c r="AB47" i="6"/>
  <c r="AC47" i="6"/>
  <c r="AD47" i="6"/>
  <c r="AE47" i="6"/>
  <c r="AF47" i="6"/>
  <c r="AI47" i="6"/>
  <c r="AJ47" i="6"/>
  <c r="AK47" i="6"/>
  <c r="AL47" i="6"/>
  <c r="AA111" i="6"/>
  <c r="AB111" i="6"/>
  <c r="AC111" i="6"/>
  <c r="AD111" i="6"/>
  <c r="AE111" i="6"/>
  <c r="AF111" i="6"/>
  <c r="AI111" i="6"/>
  <c r="AJ111" i="6"/>
  <c r="AK111" i="6"/>
  <c r="AL111" i="6"/>
  <c r="AA51" i="6"/>
  <c r="AB51" i="6"/>
  <c r="AC51" i="6"/>
  <c r="AD51" i="6"/>
  <c r="AE51" i="6"/>
  <c r="AF51" i="6"/>
  <c r="AI51" i="6"/>
  <c r="AJ51" i="6"/>
  <c r="AK51" i="6"/>
  <c r="AL51" i="6"/>
  <c r="AA101" i="6"/>
  <c r="AB101" i="6"/>
  <c r="AC101" i="6"/>
  <c r="AD101" i="6"/>
  <c r="AE101" i="6"/>
  <c r="AF101" i="6"/>
  <c r="AI101" i="6"/>
  <c r="AJ101" i="6"/>
  <c r="AK101" i="6"/>
  <c r="AL101" i="6"/>
  <c r="AA32" i="6"/>
  <c r="AB32" i="6"/>
  <c r="AC32" i="6"/>
  <c r="AD32" i="6"/>
  <c r="AE32" i="6"/>
  <c r="AF32" i="6"/>
  <c r="AI32" i="6"/>
  <c r="AJ32" i="6"/>
  <c r="AK32" i="6"/>
  <c r="AL32" i="6"/>
  <c r="AA91" i="6"/>
  <c r="AB91" i="6"/>
  <c r="AC91" i="6"/>
  <c r="AD91" i="6"/>
  <c r="AE91" i="6"/>
  <c r="AF91" i="6"/>
  <c r="AI91" i="6"/>
  <c r="AJ91" i="6"/>
  <c r="AK91" i="6"/>
  <c r="AL91" i="6"/>
  <c r="AA157" i="6"/>
  <c r="AB157" i="6"/>
  <c r="AC157" i="6"/>
  <c r="AD157" i="6"/>
  <c r="AE157" i="6"/>
  <c r="AF157" i="6"/>
  <c r="AI157" i="6"/>
  <c r="AJ157" i="6"/>
  <c r="AK157" i="6"/>
  <c r="AL157" i="6"/>
  <c r="AA202" i="6"/>
  <c r="AB202" i="6"/>
  <c r="AC202" i="6"/>
  <c r="AD202" i="6"/>
  <c r="AE202" i="6"/>
  <c r="AF202" i="6"/>
  <c r="AI202" i="6"/>
  <c r="AJ202" i="6"/>
  <c r="AK202" i="6"/>
  <c r="AL202" i="6"/>
  <c r="AA221" i="6"/>
  <c r="AB221" i="6"/>
  <c r="AC221" i="6"/>
  <c r="AD221" i="6"/>
  <c r="AE221" i="6"/>
  <c r="AF221" i="6"/>
  <c r="AI221" i="6"/>
  <c r="AJ221" i="6"/>
  <c r="AK221" i="6"/>
  <c r="AL221" i="6"/>
  <c r="AA182" i="6"/>
  <c r="AB182" i="6"/>
  <c r="AC182" i="6"/>
  <c r="AD182" i="6"/>
  <c r="AE182" i="6"/>
  <c r="AF182" i="6"/>
  <c r="AI182" i="6"/>
  <c r="AJ182" i="6"/>
  <c r="AK182" i="6"/>
  <c r="AL182" i="6"/>
  <c r="AA166" i="6"/>
  <c r="AB166" i="6"/>
  <c r="AC166" i="6"/>
  <c r="AD166" i="6"/>
  <c r="AE166" i="6"/>
  <c r="AF166" i="6"/>
  <c r="AI166" i="6"/>
  <c r="AJ166" i="6"/>
  <c r="AK166" i="6"/>
  <c r="AL166" i="6"/>
  <c r="AA197" i="6"/>
  <c r="AB197" i="6"/>
  <c r="AC197" i="6"/>
  <c r="AD197" i="6"/>
  <c r="AE197" i="6"/>
  <c r="AF197" i="6"/>
  <c r="AI197" i="6"/>
  <c r="AJ197" i="6"/>
  <c r="AK197" i="6"/>
  <c r="AL197" i="6"/>
  <c r="AA216" i="6"/>
  <c r="AB216" i="6"/>
  <c r="AC216" i="6"/>
  <c r="AD216" i="6"/>
  <c r="AE216" i="6"/>
  <c r="AF216" i="6"/>
  <c r="AI216" i="6"/>
  <c r="AJ216" i="6"/>
  <c r="AK216" i="6"/>
  <c r="AL216" i="6"/>
  <c r="AA187" i="6"/>
  <c r="AB187" i="6"/>
  <c r="AC187" i="6"/>
  <c r="AD187" i="6"/>
  <c r="AE187" i="6"/>
  <c r="AF187" i="6"/>
  <c r="AI187" i="6"/>
  <c r="AJ187" i="6"/>
  <c r="AK187" i="6"/>
  <c r="AL187" i="6"/>
  <c r="AA62" i="6"/>
  <c r="AB62" i="6"/>
  <c r="AC62" i="6"/>
  <c r="AD62" i="6"/>
  <c r="AE62" i="6"/>
  <c r="AF62" i="6"/>
  <c r="AI62" i="6"/>
  <c r="AJ62" i="6"/>
  <c r="AK62" i="6"/>
  <c r="AL62" i="6"/>
  <c r="AA147" i="6"/>
  <c r="AB147" i="6"/>
  <c r="AC147" i="6"/>
  <c r="AD147" i="6"/>
  <c r="AE147" i="6"/>
  <c r="AF147" i="6"/>
  <c r="AI147" i="6"/>
  <c r="AJ147" i="6"/>
  <c r="AK147" i="6"/>
  <c r="AL147" i="6"/>
  <c r="AA257" i="6"/>
  <c r="AB257" i="6"/>
  <c r="AC257" i="6"/>
  <c r="AD257" i="6"/>
  <c r="AE257" i="6"/>
  <c r="AF257" i="6"/>
  <c r="AI257" i="6"/>
  <c r="AJ257" i="6"/>
  <c r="AK257" i="6"/>
  <c r="AL257" i="6"/>
  <c r="AA237" i="6"/>
  <c r="AB237" i="6"/>
  <c r="AC237" i="6"/>
  <c r="AD237" i="6"/>
  <c r="AE237" i="6"/>
  <c r="AF237" i="6"/>
  <c r="AI237" i="6"/>
  <c r="AJ237" i="6"/>
  <c r="AK237" i="6"/>
  <c r="AL237" i="6"/>
  <c r="AA242" i="6"/>
  <c r="AB242" i="6"/>
  <c r="AC242" i="6"/>
  <c r="AD242" i="6"/>
  <c r="AE242" i="6"/>
  <c r="AF242" i="6"/>
  <c r="AI242" i="6"/>
  <c r="AJ242" i="6"/>
  <c r="AK242" i="6"/>
  <c r="AL242" i="6"/>
  <c r="AA247" i="6"/>
  <c r="AB247" i="6"/>
  <c r="AC247" i="6"/>
  <c r="AD247" i="6"/>
  <c r="AE247" i="6"/>
  <c r="AF247" i="6"/>
  <c r="AI247" i="6"/>
  <c r="AJ247" i="6"/>
  <c r="AK247" i="6"/>
  <c r="AL247" i="6"/>
  <c r="AA251" i="6"/>
  <c r="AB251" i="6"/>
  <c r="AC251" i="6"/>
  <c r="AD251" i="6"/>
  <c r="AE251" i="6"/>
  <c r="AF251" i="6"/>
  <c r="AI251" i="6"/>
  <c r="AJ251" i="6"/>
  <c r="AK251" i="6"/>
  <c r="AL251" i="6"/>
  <c r="AA277" i="6"/>
  <c r="AB277" i="6"/>
  <c r="AC277" i="6"/>
  <c r="AD277" i="6"/>
  <c r="AE277" i="6"/>
  <c r="AF277" i="6"/>
  <c r="AI277" i="6"/>
  <c r="AJ277" i="6"/>
  <c r="AK277" i="6"/>
  <c r="AL277" i="6"/>
  <c r="AA271" i="6"/>
  <c r="AB271" i="6"/>
  <c r="AC271" i="6"/>
  <c r="AD271" i="6"/>
  <c r="AE271" i="6"/>
  <c r="AF271" i="6"/>
  <c r="AI271" i="6"/>
  <c r="AJ271" i="6"/>
  <c r="AK271" i="6"/>
  <c r="AL271" i="6"/>
  <c r="AA262" i="6"/>
  <c r="AB262" i="6"/>
  <c r="AC262" i="6"/>
  <c r="AD262" i="6"/>
  <c r="AE262" i="6"/>
  <c r="AF262" i="6"/>
  <c r="AI262" i="6"/>
  <c r="AJ262" i="6"/>
  <c r="AK262" i="6"/>
  <c r="AL262" i="6"/>
  <c r="AA266" i="6"/>
  <c r="AB266" i="6"/>
  <c r="AC266" i="6"/>
  <c r="AD266" i="6"/>
  <c r="AE266" i="6"/>
  <c r="AF266" i="6"/>
  <c r="AI266" i="6"/>
  <c r="AJ266" i="6"/>
  <c r="AK266" i="6"/>
  <c r="AL266" i="6"/>
  <c r="AA282" i="6"/>
  <c r="AB282" i="6"/>
  <c r="AC282" i="6"/>
  <c r="AD282" i="6"/>
  <c r="AE282" i="6"/>
  <c r="AF282" i="6"/>
  <c r="AI282" i="6"/>
  <c r="AJ282" i="6"/>
  <c r="AK282" i="6"/>
  <c r="AL282" i="6"/>
  <c r="AA42" i="6"/>
  <c r="AB42" i="6"/>
  <c r="AC42" i="6"/>
  <c r="AD42" i="6"/>
  <c r="AE42" i="6"/>
  <c r="AF42" i="6"/>
  <c r="AI42" i="6"/>
  <c r="AJ42" i="6"/>
  <c r="AK42" i="6"/>
  <c r="AL42" i="6"/>
  <c r="AA127" i="6"/>
  <c r="AB127" i="6"/>
  <c r="AC127" i="6"/>
  <c r="AD127" i="6"/>
  <c r="AE127" i="6"/>
  <c r="AF127" i="6"/>
  <c r="AI127" i="6"/>
  <c r="AJ127" i="6"/>
  <c r="AK127" i="6"/>
  <c r="AL127" i="6"/>
  <c r="AA27" i="6"/>
  <c r="AB27" i="6"/>
  <c r="AC27" i="6"/>
  <c r="AD27" i="6"/>
  <c r="AE27" i="6"/>
  <c r="AF27" i="6"/>
  <c r="AI27" i="6"/>
  <c r="AJ27" i="6"/>
  <c r="AK27" i="6"/>
  <c r="AL27" i="6"/>
  <c r="AA122" i="6"/>
  <c r="AB122" i="6"/>
  <c r="AC122" i="6"/>
  <c r="AD122" i="6"/>
  <c r="AE122" i="6"/>
  <c r="AF122" i="6"/>
  <c r="AI122" i="6"/>
  <c r="AJ122" i="6"/>
  <c r="AK122" i="6"/>
  <c r="AL122" i="6"/>
  <c r="AA21" i="6"/>
  <c r="AB21" i="6"/>
  <c r="AC21" i="6"/>
  <c r="AD21" i="6"/>
  <c r="AE21" i="6"/>
  <c r="AF21" i="6"/>
  <c r="AI21" i="6"/>
  <c r="AJ21" i="6"/>
  <c r="AK21" i="6"/>
  <c r="AL21" i="6"/>
  <c r="AA87" i="6"/>
  <c r="AB87" i="6"/>
  <c r="AC87" i="6"/>
  <c r="AD87" i="6"/>
  <c r="AE87" i="6"/>
  <c r="AF87" i="6"/>
  <c r="AI87" i="6"/>
  <c r="AJ87" i="6"/>
  <c r="AK87" i="6"/>
  <c r="AL87" i="6"/>
  <c r="AA287" i="6"/>
  <c r="AB287" i="6"/>
  <c r="AC287" i="6"/>
  <c r="AD287" i="6"/>
  <c r="AE287" i="6"/>
  <c r="AF287" i="6"/>
  <c r="AI287" i="6"/>
  <c r="AJ287" i="6"/>
  <c r="AK287" i="6"/>
  <c r="AL287" i="6"/>
  <c r="AA302" i="6"/>
  <c r="AB302" i="6"/>
  <c r="AC302" i="6"/>
  <c r="AD302" i="6"/>
  <c r="AE302" i="6"/>
  <c r="AF302" i="6"/>
  <c r="AI302" i="6"/>
  <c r="AJ302" i="6"/>
  <c r="AK302" i="6"/>
  <c r="AL302" i="6"/>
  <c r="AA306" i="6"/>
  <c r="AB306" i="6"/>
  <c r="AC306" i="6"/>
  <c r="AD306" i="6"/>
  <c r="AE306" i="6"/>
  <c r="AF306" i="6"/>
  <c r="AI306" i="6"/>
  <c r="AJ306" i="6"/>
  <c r="AK306" i="6"/>
  <c r="AL306" i="6"/>
  <c r="AA291" i="6"/>
  <c r="AB291" i="6"/>
  <c r="AC291" i="6"/>
  <c r="AD291" i="6"/>
  <c r="AE291" i="6"/>
  <c r="AF291" i="6"/>
  <c r="AI291" i="6"/>
  <c r="AJ291" i="6"/>
  <c r="AK291" i="6"/>
  <c r="AL291" i="6"/>
  <c r="AA297" i="6"/>
  <c r="AB297" i="6"/>
  <c r="AC297" i="6"/>
  <c r="AD297" i="6"/>
  <c r="AE297" i="6"/>
  <c r="AF297" i="6"/>
  <c r="AI297" i="6"/>
  <c r="AJ297" i="6"/>
  <c r="AK297" i="6"/>
  <c r="AL297" i="6"/>
  <c r="AA7" i="6"/>
  <c r="AB7" i="6"/>
  <c r="AC7" i="6"/>
  <c r="AD7" i="6"/>
  <c r="AE7" i="6"/>
  <c r="AF7" i="6"/>
  <c r="AI7" i="6"/>
  <c r="AJ7" i="6"/>
  <c r="AK7" i="6"/>
  <c r="AL7" i="6"/>
  <c r="AA106" i="6"/>
  <c r="AB106" i="6"/>
  <c r="AC106" i="6"/>
  <c r="AD106" i="6"/>
  <c r="AE106" i="6"/>
  <c r="AF106" i="6"/>
  <c r="AI106" i="6"/>
  <c r="AJ106" i="6"/>
  <c r="AK106" i="6"/>
  <c r="AL106" i="6"/>
  <c r="AA37" i="6"/>
  <c r="AB37" i="6"/>
  <c r="AC37" i="6"/>
  <c r="AD37" i="6"/>
  <c r="AE37" i="6"/>
  <c r="AF37" i="6"/>
  <c r="AI37" i="6"/>
  <c r="AJ37" i="6"/>
  <c r="AK37" i="6"/>
  <c r="AL37" i="6"/>
  <c r="AA131" i="6"/>
  <c r="AB131" i="6"/>
  <c r="AC131" i="6"/>
  <c r="AD131" i="6"/>
  <c r="AE131" i="6"/>
  <c r="AF131" i="6"/>
  <c r="AI131" i="6"/>
  <c r="AJ131" i="6"/>
  <c r="AK131" i="6"/>
  <c r="AL131" i="6"/>
  <c r="AA12" i="6"/>
  <c r="AB12" i="6"/>
  <c r="AC12" i="6"/>
  <c r="AD12" i="6"/>
  <c r="AE12" i="6"/>
  <c r="AF12" i="6"/>
  <c r="AI12" i="6"/>
  <c r="AJ12" i="6"/>
  <c r="AK12" i="6"/>
  <c r="AL12" i="6"/>
  <c r="AA82" i="6"/>
  <c r="AB82" i="6"/>
  <c r="AC82" i="6"/>
  <c r="AD82" i="6"/>
  <c r="AE82" i="6"/>
  <c r="AF82" i="6"/>
  <c r="AI82" i="6"/>
  <c r="AJ82" i="6"/>
  <c r="AK82" i="6"/>
  <c r="AL82" i="6"/>
  <c r="AA16" i="6"/>
  <c r="AB16" i="6"/>
  <c r="AC16" i="6"/>
  <c r="AD16" i="6"/>
  <c r="AE16" i="6"/>
  <c r="AF16" i="6"/>
  <c r="AI16" i="6"/>
  <c r="AJ16" i="6"/>
  <c r="AK16" i="6"/>
  <c r="AL16" i="6"/>
  <c r="AA97" i="6"/>
  <c r="AB97" i="6"/>
  <c r="AC97" i="6"/>
  <c r="AD97" i="6"/>
  <c r="AE97" i="6"/>
  <c r="AF97" i="6"/>
  <c r="AI97" i="6"/>
  <c r="AJ97" i="6"/>
  <c r="AK97" i="6"/>
  <c r="AL97" i="6"/>
  <c r="AA172" i="6"/>
  <c r="AB172" i="6"/>
  <c r="AC172" i="6"/>
  <c r="AD172" i="6"/>
  <c r="AE172" i="6"/>
  <c r="AF172" i="6"/>
  <c r="AI172" i="6"/>
  <c r="AJ172" i="6"/>
  <c r="AK172" i="6"/>
  <c r="AL172" i="6"/>
  <c r="AA212" i="6"/>
  <c r="AB212" i="6"/>
  <c r="AC212" i="6"/>
  <c r="AD212" i="6"/>
  <c r="AE212" i="6"/>
  <c r="AF212" i="6"/>
  <c r="AI212" i="6"/>
  <c r="AJ212" i="6"/>
  <c r="AK212" i="6"/>
  <c r="AL212" i="6"/>
  <c r="AA231" i="6"/>
  <c r="AB231" i="6"/>
  <c r="AC231" i="6"/>
  <c r="AD231" i="6"/>
  <c r="AE231" i="6"/>
  <c r="AF231" i="6"/>
  <c r="AI231" i="6"/>
  <c r="AJ231" i="6"/>
  <c r="AK231" i="6"/>
  <c r="AL231" i="6"/>
  <c r="AA176" i="6"/>
  <c r="AB176" i="6"/>
  <c r="AC176" i="6"/>
  <c r="AD176" i="6"/>
  <c r="AE176" i="6"/>
  <c r="AF176" i="6"/>
  <c r="AI176" i="6"/>
  <c r="AJ176" i="6"/>
  <c r="AK176" i="6"/>
  <c r="AL176" i="6"/>
  <c r="Z158" i="6"/>
  <c r="Z204" i="6"/>
  <c r="Z223" i="6"/>
  <c r="Z188" i="6"/>
  <c r="Z69" i="6"/>
  <c r="Z148" i="6"/>
  <c r="Z74" i="6"/>
  <c r="Z138" i="6"/>
  <c r="Z64" i="6"/>
  <c r="Z133" i="6"/>
  <c r="Z53" i="6"/>
  <c r="Z113" i="6"/>
  <c r="Z44" i="6"/>
  <c r="Z108" i="6"/>
  <c r="Z48" i="6"/>
  <c r="Z98" i="6"/>
  <c r="Z29" i="6"/>
  <c r="Z88" i="6"/>
  <c r="Z154" i="6"/>
  <c r="Z199" i="6"/>
  <c r="Z218" i="6"/>
  <c r="Z179" i="6"/>
  <c r="Z163" i="6"/>
  <c r="Z194" i="6"/>
  <c r="Z213" i="6"/>
  <c r="Z184" i="6"/>
  <c r="Z59" i="6"/>
  <c r="Z144" i="6"/>
  <c r="Z254" i="6"/>
  <c r="Z234" i="6"/>
  <c r="Z239" i="6"/>
  <c r="Z244" i="6"/>
  <c r="Z248" i="6"/>
  <c r="Z274" i="6"/>
  <c r="Z268" i="6"/>
  <c r="Z259" i="6"/>
  <c r="Z263" i="6"/>
  <c r="Z279" i="6"/>
  <c r="Z39" i="6"/>
  <c r="Z124" i="6"/>
  <c r="Z24" i="6"/>
  <c r="Z119" i="6"/>
  <c r="Z18" i="6"/>
  <c r="Z84" i="6"/>
  <c r="Z284" i="6"/>
  <c r="Z299" i="6"/>
  <c r="Z303" i="6"/>
  <c r="Z288" i="6"/>
  <c r="Z294" i="6"/>
  <c r="Z4" i="6"/>
  <c r="Z103" i="6"/>
  <c r="Z34" i="6"/>
  <c r="Z128" i="6"/>
  <c r="Z9" i="6"/>
  <c r="Z79" i="6"/>
  <c r="Z13" i="6"/>
  <c r="Z94" i="6"/>
  <c r="Z169" i="6"/>
  <c r="Z209" i="6"/>
  <c r="Z228" i="6"/>
  <c r="Z173" i="6"/>
  <c r="Z159" i="6"/>
  <c r="Z205" i="6"/>
  <c r="Z224" i="6"/>
  <c r="Z189" i="6"/>
  <c r="Z70" i="6"/>
  <c r="Z149" i="6"/>
  <c r="Z75" i="6"/>
  <c r="Z139" i="6"/>
  <c r="Z65" i="6"/>
  <c r="Z134" i="6"/>
  <c r="Z54" i="6"/>
  <c r="Z114" i="6"/>
  <c r="Z45" i="6"/>
  <c r="Z109" i="6"/>
  <c r="Z49" i="6"/>
  <c r="Z99" i="6"/>
  <c r="Z30" i="6"/>
  <c r="Z89" i="6"/>
  <c r="Z155" i="6"/>
  <c r="Z200" i="6"/>
  <c r="Z219" i="6"/>
  <c r="Z180" i="6"/>
  <c r="Z164" i="6"/>
  <c r="Z195" i="6"/>
  <c r="Z214" i="6"/>
  <c r="Z185" i="6"/>
  <c r="Z60" i="6"/>
  <c r="Z145" i="6"/>
  <c r="Z255" i="6"/>
  <c r="Z235" i="6"/>
  <c r="Z240" i="6"/>
  <c r="Z245" i="6"/>
  <c r="Z249" i="6"/>
  <c r="Z275" i="6"/>
  <c r="Z269" i="6"/>
  <c r="Z260" i="6"/>
  <c r="Z264" i="6"/>
  <c r="Z280" i="6"/>
  <c r="Z40" i="6"/>
  <c r="Z125" i="6"/>
  <c r="Z25" i="6"/>
  <c r="Z120" i="6"/>
  <c r="Z19" i="6"/>
  <c r="Z85" i="6"/>
  <c r="Z285" i="6"/>
  <c r="Z300" i="6"/>
  <c r="Z304" i="6"/>
  <c r="Z289" i="6"/>
  <c r="Z295" i="6"/>
  <c r="Z5" i="6"/>
  <c r="Z104" i="6"/>
  <c r="Z35" i="6"/>
  <c r="Z129" i="6"/>
  <c r="Z10" i="6"/>
  <c r="Z80" i="6"/>
  <c r="Z14" i="6"/>
  <c r="Z95" i="6"/>
  <c r="Z170" i="6"/>
  <c r="Z210" i="6"/>
  <c r="Z229" i="6"/>
  <c r="Z174" i="6"/>
  <c r="Z160" i="6"/>
  <c r="Z206" i="6"/>
  <c r="Z225" i="6"/>
  <c r="Z190" i="6"/>
  <c r="Z71" i="6"/>
  <c r="Z150" i="6"/>
  <c r="Z76" i="6"/>
  <c r="Z140" i="6"/>
  <c r="Z66" i="6"/>
  <c r="Z135" i="6"/>
  <c r="Z55" i="6"/>
  <c r="Z115" i="6"/>
  <c r="Z46" i="6"/>
  <c r="Z110" i="6"/>
  <c r="Z50" i="6"/>
  <c r="Z100" i="6"/>
  <c r="Z31" i="6"/>
  <c r="Z90" i="6"/>
  <c r="Z156" i="6"/>
  <c r="Z201" i="6"/>
  <c r="Z220" i="6"/>
  <c r="Z181" i="6"/>
  <c r="Z165" i="6"/>
  <c r="Z196" i="6"/>
  <c r="Z215" i="6"/>
  <c r="Z186" i="6"/>
  <c r="Z61" i="6"/>
  <c r="Z146" i="6"/>
  <c r="Z256" i="6"/>
  <c r="Z236" i="6"/>
  <c r="Z241" i="6"/>
  <c r="Z246" i="6"/>
  <c r="Z250" i="6"/>
  <c r="Z276" i="6"/>
  <c r="Z270" i="6"/>
  <c r="Z261" i="6"/>
  <c r="Z265" i="6"/>
  <c r="Z281" i="6"/>
  <c r="Z41" i="6"/>
  <c r="Z126" i="6"/>
  <c r="Z26" i="6"/>
  <c r="Z121" i="6"/>
  <c r="Z20" i="6"/>
  <c r="Z86" i="6"/>
  <c r="Z286" i="6"/>
  <c r="Z301" i="6"/>
  <c r="Z305" i="6"/>
  <c r="Z290" i="6"/>
  <c r="Z296" i="6"/>
  <c r="Z6" i="6"/>
  <c r="Z105" i="6"/>
  <c r="Z36" i="6"/>
  <c r="Z130" i="6"/>
  <c r="Z11" i="6"/>
  <c r="Z81" i="6"/>
  <c r="Z15" i="6"/>
  <c r="Z96" i="6"/>
  <c r="Z171" i="6"/>
  <c r="Z211" i="6"/>
  <c r="Z230" i="6"/>
  <c r="Z175" i="6"/>
  <c r="Z161" i="6"/>
  <c r="Z207" i="6"/>
  <c r="Z226" i="6"/>
  <c r="Z191" i="6"/>
  <c r="Z72" i="6"/>
  <c r="Z151" i="6"/>
  <c r="Z77" i="6"/>
  <c r="Z141" i="6"/>
  <c r="Z67" i="6"/>
  <c r="Z136" i="6"/>
  <c r="Z56" i="6"/>
  <c r="Z116" i="6"/>
  <c r="Z47" i="6"/>
  <c r="Z111" i="6"/>
  <c r="Z51" i="6"/>
  <c r="Z101" i="6"/>
  <c r="Z32" i="6"/>
  <c r="Z91" i="6"/>
  <c r="Z157" i="6"/>
  <c r="Z202" i="6"/>
  <c r="Z221" i="6"/>
  <c r="Z182" i="6"/>
  <c r="Z166" i="6"/>
  <c r="Z197" i="6"/>
  <c r="Z216" i="6"/>
  <c r="Z187" i="6"/>
  <c r="Z62" i="6"/>
  <c r="Z147" i="6"/>
  <c r="Z257" i="6"/>
  <c r="Z237" i="6"/>
  <c r="Z242" i="6"/>
  <c r="Z247" i="6"/>
  <c r="Z251" i="6"/>
  <c r="Z277" i="6"/>
  <c r="Z271" i="6"/>
  <c r="Z262" i="6"/>
  <c r="Z266" i="6"/>
  <c r="Z282" i="6"/>
  <c r="Z42" i="6"/>
  <c r="Z127" i="6"/>
  <c r="Z27" i="6"/>
  <c r="Z122" i="6"/>
  <c r="Z21" i="6"/>
  <c r="Z87" i="6"/>
  <c r="Z287" i="6"/>
  <c r="Z302" i="6"/>
  <c r="Z306" i="6"/>
  <c r="Z291" i="6"/>
  <c r="Z297" i="6"/>
  <c r="Z7" i="6"/>
  <c r="Z106" i="6"/>
  <c r="Z37" i="6"/>
  <c r="Z131" i="6"/>
  <c r="Z12" i="6"/>
  <c r="Z82" i="6"/>
  <c r="Z16" i="6"/>
  <c r="Z97" i="6"/>
  <c r="Z172" i="6"/>
  <c r="Z212" i="6"/>
  <c r="Z231" i="6"/>
  <c r="Z176" i="6"/>
  <c r="Z307" i="6"/>
  <c r="J158" i="6"/>
  <c r="AG158" i="6" s="1"/>
  <c r="K158" i="6"/>
  <c r="AH158" i="6" s="1"/>
  <c r="J204" i="6"/>
  <c r="AG204" i="6" s="1"/>
  <c r="K204" i="6"/>
  <c r="AH204" i="6" s="1"/>
  <c r="J223" i="6"/>
  <c r="AG223" i="6" s="1"/>
  <c r="K223" i="6"/>
  <c r="AH223" i="6" s="1"/>
  <c r="J188" i="6"/>
  <c r="AG188" i="6" s="1"/>
  <c r="K188" i="6"/>
  <c r="AH188" i="6" s="1"/>
  <c r="J69" i="6"/>
  <c r="AG69" i="6" s="1"/>
  <c r="K69" i="6"/>
  <c r="AH69" i="6" s="1"/>
  <c r="J148" i="6"/>
  <c r="AG148" i="6" s="1"/>
  <c r="K148" i="6"/>
  <c r="AH148" i="6" s="1"/>
  <c r="J74" i="6"/>
  <c r="AG74" i="6" s="1"/>
  <c r="K74" i="6"/>
  <c r="AH74" i="6" s="1"/>
  <c r="J138" i="6"/>
  <c r="AG138" i="6" s="1"/>
  <c r="K138" i="6"/>
  <c r="AH138" i="6" s="1"/>
  <c r="J64" i="6"/>
  <c r="AG64" i="6" s="1"/>
  <c r="K64" i="6"/>
  <c r="AH64" i="6" s="1"/>
  <c r="J133" i="6"/>
  <c r="AG133" i="6" s="1"/>
  <c r="K133" i="6"/>
  <c r="AH133" i="6" s="1"/>
  <c r="J53" i="6"/>
  <c r="AG53" i="6" s="1"/>
  <c r="K53" i="6"/>
  <c r="AH53" i="6" s="1"/>
  <c r="J113" i="6"/>
  <c r="AG113" i="6" s="1"/>
  <c r="K113" i="6"/>
  <c r="AH113" i="6" s="1"/>
  <c r="J44" i="6"/>
  <c r="AG44" i="6" s="1"/>
  <c r="K44" i="6"/>
  <c r="AH44" i="6" s="1"/>
  <c r="J108" i="6"/>
  <c r="AG108" i="6" s="1"/>
  <c r="K108" i="6"/>
  <c r="AH108" i="6" s="1"/>
  <c r="J48" i="6"/>
  <c r="AG48" i="6" s="1"/>
  <c r="K48" i="6"/>
  <c r="AH48" i="6" s="1"/>
  <c r="J98" i="6"/>
  <c r="AG98" i="6" s="1"/>
  <c r="K98" i="6"/>
  <c r="AH98" i="6" s="1"/>
  <c r="J29" i="6"/>
  <c r="AG29" i="6" s="1"/>
  <c r="K29" i="6"/>
  <c r="AH29" i="6" s="1"/>
  <c r="J88" i="6"/>
  <c r="AG88" i="6" s="1"/>
  <c r="K88" i="6"/>
  <c r="AH88" i="6" s="1"/>
  <c r="J154" i="6"/>
  <c r="AG154" i="6" s="1"/>
  <c r="K154" i="6"/>
  <c r="AH154" i="6" s="1"/>
  <c r="J199" i="6"/>
  <c r="AG199" i="6" s="1"/>
  <c r="K199" i="6"/>
  <c r="AH199" i="6" s="1"/>
  <c r="J218" i="6"/>
  <c r="AG218" i="6" s="1"/>
  <c r="K218" i="6"/>
  <c r="AH218" i="6" s="1"/>
  <c r="J179" i="6"/>
  <c r="AG179" i="6" s="1"/>
  <c r="K179" i="6"/>
  <c r="AH179" i="6" s="1"/>
  <c r="J163" i="6"/>
  <c r="AG163" i="6" s="1"/>
  <c r="K163" i="6"/>
  <c r="AH163" i="6" s="1"/>
  <c r="J194" i="6"/>
  <c r="AG194" i="6" s="1"/>
  <c r="K194" i="6"/>
  <c r="AH194" i="6" s="1"/>
  <c r="J213" i="6"/>
  <c r="AG213" i="6" s="1"/>
  <c r="K213" i="6"/>
  <c r="AH213" i="6" s="1"/>
  <c r="J184" i="6"/>
  <c r="AG184" i="6" s="1"/>
  <c r="K184" i="6"/>
  <c r="AH184" i="6" s="1"/>
  <c r="J59" i="6"/>
  <c r="AG59" i="6" s="1"/>
  <c r="K59" i="6"/>
  <c r="AH59" i="6" s="1"/>
  <c r="J144" i="6"/>
  <c r="AG144" i="6" s="1"/>
  <c r="K144" i="6"/>
  <c r="AH144" i="6" s="1"/>
  <c r="J254" i="6"/>
  <c r="AG254" i="6" s="1"/>
  <c r="K254" i="6"/>
  <c r="AH254" i="6" s="1"/>
  <c r="J234" i="6"/>
  <c r="AG234" i="6" s="1"/>
  <c r="K234" i="6"/>
  <c r="AH234" i="6" s="1"/>
  <c r="J239" i="6"/>
  <c r="AG239" i="6" s="1"/>
  <c r="K239" i="6"/>
  <c r="AH239" i="6" s="1"/>
  <c r="J244" i="6"/>
  <c r="AG244" i="6" s="1"/>
  <c r="K244" i="6"/>
  <c r="AH244" i="6" s="1"/>
  <c r="J248" i="6"/>
  <c r="AG248" i="6" s="1"/>
  <c r="K248" i="6"/>
  <c r="AH248" i="6" s="1"/>
  <c r="J274" i="6"/>
  <c r="AG274" i="6" s="1"/>
  <c r="K274" i="6"/>
  <c r="AH274" i="6" s="1"/>
  <c r="J268" i="6"/>
  <c r="AG268" i="6" s="1"/>
  <c r="K268" i="6"/>
  <c r="AH268" i="6" s="1"/>
  <c r="J259" i="6"/>
  <c r="AG259" i="6" s="1"/>
  <c r="K259" i="6"/>
  <c r="AH259" i="6" s="1"/>
  <c r="J263" i="6"/>
  <c r="AG263" i="6" s="1"/>
  <c r="K263" i="6"/>
  <c r="AH263" i="6" s="1"/>
  <c r="J279" i="6"/>
  <c r="AG279" i="6" s="1"/>
  <c r="K279" i="6"/>
  <c r="AH279" i="6" s="1"/>
  <c r="J39" i="6"/>
  <c r="AG39" i="6" s="1"/>
  <c r="K39" i="6"/>
  <c r="AH39" i="6" s="1"/>
  <c r="J124" i="6"/>
  <c r="AG124" i="6" s="1"/>
  <c r="K124" i="6"/>
  <c r="AH124" i="6" s="1"/>
  <c r="J24" i="6"/>
  <c r="AG24" i="6" s="1"/>
  <c r="K24" i="6"/>
  <c r="AH24" i="6" s="1"/>
  <c r="J119" i="6"/>
  <c r="AG119" i="6" s="1"/>
  <c r="K119" i="6"/>
  <c r="AH119" i="6" s="1"/>
  <c r="J18" i="6"/>
  <c r="AG18" i="6" s="1"/>
  <c r="K18" i="6"/>
  <c r="AH18" i="6" s="1"/>
  <c r="J84" i="6"/>
  <c r="AG84" i="6" s="1"/>
  <c r="K84" i="6"/>
  <c r="AH84" i="6" s="1"/>
  <c r="J284" i="6"/>
  <c r="AG284" i="6" s="1"/>
  <c r="K284" i="6"/>
  <c r="AH284" i="6" s="1"/>
  <c r="J299" i="6"/>
  <c r="AG299" i="6" s="1"/>
  <c r="K299" i="6"/>
  <c r="AH299" i="6" s="1"/>
  <c r="J303" i="6"/>
  <c r="AG303" i="6" s="1"/>
  <c r="K303" i="6"/>
  <c r="AH303" i="6" s="1"/>
  <c r="J288" i="6"/>
  <c r="AG288" i="6" s="1"/>
  <c r="K288" i="6"/>
  <c r="AH288" i="6" s="1"/>
  <c r="J294" i="6"/>
  <c r="AG294" i="6" s="1"/>
  <c r="K294" i="6"/>
  <c r="AH294" i="6" s="1"/>
  <c r="J4" i="6"/>
  <c r="AG4" i="6" s="1"/>
  <c r="K4" i="6"/>
  <c r="AH4" i="6" s="1"/>
  <c r="J103" i="6"/>
  <c r="AG103" i="6" s="1"/>
  <c r="K103" i="6"/>
  <c r="AH103" i="6" s="1"/>
  <c r="J34" i="6"/>
  <c r="AG34" i="6" s="1"/>
  <c r="K34" i="6"/>
  <c r="AH34" i="6" s="1"/>
  <c r="J128" i="6"/>
  <c r="AG128" i="6" s="1"/>
  <c r="K128" i="6"/>
  <c r="AH128" i="6" s="1"/>
  <c r="J9" i="6"/>
  <c r="AG9" i="6" s="1"/>
  <c r="K9" i="6"/>
  <c r="AH9" i="6" s="1"/>
  <c r="J79" i="6"/>
  <c r="AG79" i="6" s="1"/>
  <c r="K79" i="6"/>
  <c r="AH79" i="6" s="1"/>
  <c r="J13" i="6"/>
  <c r="AG13" i="6" s="1"/>
  <c r="K13" i="6"/>
  <c r="AH13" i="6" s="1"/>
  <c r="J94" i="6"/>
  <c r="AG94" i="6" s="1"/>
  <c r="K94" i="6"/>
  <c r="AH94" i="6" s="1"/>
  <c r="J169" i="6"/>
  <c r="AG169" i="6" s="1"/>
  <c r="K169" i="6"/>
  <c r="AH169" i="6" s="1"/>
  <c r="J209" i="6"/>
  <c r="AG209" i="6" s="1"/>
  <c r="K209" i="6"/>
  <c r="AH209" i="6" s="1"/>
  <c r="J228" i="6"/>
  <c r="AG228" i="6" s="1"/>
  <c r="K228" i="6"/>
  <c r="AH228" i="6" s="1"/>
  <c r="J173" i="6"/>
  <c r="AG173" i="6" s="1"/>
  <c r="K173" i="6"/>
  <c r="AH173" i="6" s="1"/>
  <c r="J159" i="6"/>
  <c r="AG159" i="6" s="1"/>
  <c r="K159" i="6"/>
  <c r="AH159" i="6" s="1"/>
  <c r="J205" i="6"/>
  <c r="AG205" i="6" s="1"/>
  <c r="K205" i="6"/>
  <c r="AH205" i="6" s="1"/>
  <c r="J224" i="6"/>
  <c r="AG224" i="6" s="1"/>
  <c r="K224" i="6"/>
  <c r="AH224" i="6" s="1"/>
  <c r="J189" i="6"/>
  <c r="AG189" i="6" s="1"/>
  <c r="K189" i="6"/>
  <c r="AH189" i="6" s="1"/>
  <c r="J70" i="6"/>
  <c r="AG70" i="6" s="1"/>
  <c r="K70" i="6"/>
  <c r="AH70" i="6" s="1"/>
  <c r="J149" i="6"/>
  <c r="AG149" i="6" s="1"/>
  <c r="K149" i="6"/>
  <c r="AH149" i="6" s="1"/>
  <c r="J75" i="6"/>
  <c r="AG75" i="6" s="1"/>
  <c r="K75" i="6"/>
  <c r="AH75" i="6" s="1"/>
  <c r="J139" i="6"/>
  <c r="AG139" i="6" s="1"/>
  <c r="K139" i="6"/>
  <c r="AH139" i="6" s="1"/>
  <c r="J65" i="6"/>
  <c r="AG65" i="6" s="1"/>
  <c r="K65" i="6"/>
  <c r="AH65" i="6" s="1"/>
  <c r="J134" i="6"/>
  <c r="AG134" i="6" s="1"/>
  <c r="K134" i="6"/>
  <c r="AH134" i="6" s="1"/>
  <c r="J54" i="6"/>
  <c r="AG54" i="6" s="1"/>
  <c r="K54" i="6"/>
  <c r="AH54" i="6" s="1"/>
  <c r="J114" i="6"/>
  <c r="AG114" i="6" s="1"/>
  <c r="K114" i="6"/>
  <c r="AH114" i="6" s="1"/>
  <c r="J45" i="6"/>
  <c r="AG45" i="6" s="1"/>
  <c r="K45" i="6"/>
  <c r="AH45" i="6" s="1"/>
  <c r="J109" i="6"/>
  <c r="AG109" i="6" s="1"/>
  <c r="K109" i="6"/>
  <c r="AH109" i="6" s="1"/>
  <c r="J49" i="6"/>
  <c r="AG49" i="6" s="1"/>
  <c r="K49" i="6"/>
  <c r="AH49" i="6" s="1"/>
  <c r="J99" i="6"/>
  <c r="AG99" i="6" s="1"/>
  <c r="K99" i="6"/>
  <c r="AH99" i="6" s="1"/>
  <c r="J30" i="6"/>
  <c r="AG30" i="6" s="1"/>
  <c r="K30" i="6"/>
  <c r="AH30" i="6" s="1"/>
  <c r="J89" i="6"/>
  <c r="AG89" i="6" s="1"/>
  <c r="K89" i="6"/>
  <c r="AH89" i="6" s="1"/>
  <c r="J155" i="6"/>
  <c r="AG155" i="6" s="1"/>
  <c r="K155" i="6"/>
  <c r="AH155" i="6" s="1"/>
  <c r="J200" i="6"/>
  <c r="AG200" i="6" s="1"/>
  <c r="K200" i="6"/>
  <c r="AH200" i="6" s="1"/>
  <c r="J219" i="6"/>
  <c r="AG219" i="6" s="1"/>
  <c r="K219" i="6"/>
  <c r="AH219" i="6" s="1"/>
  <c r="J180" i="6"/>
  <c r="AG180" i="6" s="1"/>
  <c r="K180" i="6"/>
  <c r="AH180" i="6" s="1"/>
  <c r="J164" i="6"/>
  <c r="AG164" i="6" s="1"/>
  <c r="K164" i="6"/>
  <c r="AH164" i="6" s="1"/>
  <c r="J195" i="6"/>
  <c r="AG195" i="6" s="1"/>
  <c r="K195" i="6"/>
  <c r="AH195" i="6" s="1"/>
  <c r="J214" i="6"/>
  <c r="AG214" i="6" s="1"/>
  <c r="K214" i="6"/>
  <c r="AH214" i="6" s="1"/>
  <c r="J185" i="6"/>
  <c r="AG185" i="6" s="1"/>
  <c r="K185" i="6"/>
  <c r="AH185" i="6" s="1"/>
  <c r="J60" i="6"/>
  <c r="AG60" i="6" s="1"/>
  <c r="K60" i="6"/>
  <c r="AH60" i="6" s="1"/>
  <c r="J145" i="6"/>
  <c r="AG145" i="6" s="1"/>
  <c r="K145" i="6"/>
  <c r="AH145" i="6" s="1"/>
  <c r="J255" i="6"/>
  <c r="AG255" i="6" s="1"/>
  <c r="K255" i="6"/>
  <c r="AH255" i="6" s="1"/>
  <c r="J235" i="6"/>
  <c r="AG235" i="6" s="1"/>
  <c r="K235" i="6"/>
  <c r="AH235" i="6" s="1"/>
  <c r="J240" i="6"/>
  <c r="AG240" i="6" s="1"/>
  <c r="K240" i="6"/>
  <c r="AH240" i="6" s="1"/>
  <c r="J245" i="6"/>
  <c r="AG245" i="6" s="1"/>
  <c r="K245" i="6"/>
  <c r="AH245" i="6" s="1"/>
  <c r="J249" i="6"/>
  <c r="AG249" i="6" s="1"/>
  <c r="K249" i="6"/>
  <c r="AH249" i="6" s="1"/>
  <c r="J275" i="6"/>
  <c r="AG275" i="6" s="1"/>
  <c r="K275" i="6"/>
  <c r="AH275" i="6" s="1"/>
  <c r="J269" i="6"/>
  <c r="AG269" i="6" s="1"/>
  <c r="K269" i="6"/>
  <c r="AH269" i="6" s="1"/>
  <c r="J260" i="6"/>
  <c r="AG260" i="6" s="1"/>
  <c r="K260" i="6"/>
  <c r="AH260" i="6" s="1"/>
  <c r="J264" i="6"/>
  <c r="AG264" i="6" s="1"/>
  <c r="K264" i="6"/>
  <c r="AH264" i="6" s="1"/>
  <c r="J280" i="6"/>
  <c r="AG280" i="6" s="1"/>
  <c r="K280" i="6"/>
  <c r="AH280" i="6" s="1"/>
  <c r="J40" i="6"/>
  <c r="AG40" i="6" s="1"/>
  <c r="K40" i="6"/>
  <c r="AH40" i="6" s="1"/>
  <c r="J125" i="6"/>
  <c r="AG125" i="6" s="1"/>
  <c r="K125" i="6"/>
  <c r="AH125" i="6" s="1"/>
  <c r="J25" i="6"/>
  <c r="AG25" i="6" s="1"/>
  <c r="K25" i="6"/>
  <c r="AH25" i="6" s="1"/>
  <c r="J120" i="6"/>
  <c r="AG120" i="6" s="1"/>
  <c r="K120" i="6"/>
  <c r="AH120" i="6" s="1"/>
  <c r="J19" i="6"/>
  <c r="AG19" i="6" s="1"/>
  <c r="K19" i="6"/>
  <c r="AH19" i="6" s="1"/>
  <c r="J85" i="6"/>
  <c r="AG85" i="6" s="1"/>
  <c r="K85" i="6"/>
  <c r="AH85" i="6" s="1"/>
  <c r="J285" i="6"/>
  <c r="AG285" i="6" s="1"/>
  <c r="K285" i="6"/>
  <c r="AH285" i="6" s="1"/>
  <c r="J300" i="6"/>
  <c r="AG300" i="6" s="1"/>
  <c r="K300" i="6"/>
  <c r="AH300" i="6" s="1"/>
  <c r="J304" i="6"/>
  <c r="AG304" i="6" s="1"/>
  <c r="K304" i="6"/>
  <c r="AH304" i="6" s="1"/>
  <c r="J289" i="6"/>
  <c r="AG289" i="6" s="1"/>
  <c r="K289" i="6"/>
  <c r="AH289" i="6" s="1"/>
  <c r="J295" i="6"/>
  <c r="AG295" i="6" s="1"/>
  <c r="K295" i="6"/>
  <c r="AH295" i="6" s="1"/>
  <c r="J5" i="6"/>
  <c r="AG5" i="6" s="1"/>
  <c r="K5" i="6"/>
  <c r="AH5" i="6" s="1"/>
  <c r="J104" i="6"/>
  <c r="AG104" i="6" s="1"/>
  <c r="K104" i="6"/>
  <c r="AH104" i="6" s="1"/>
  <c r="J35" i="6"/>
  <c r="AG35" i="6" s="1"/>
  <c r="K35" i="6"/>
  <c r="AH35" i="6" s="1"/>
  <c r="J129" i="6"/>
  <c r="AG129" i="6" s="1"/>
  <c r="K129" i="6"/>
  <c r="AH129" i="6" s="1"/>
  <c r="J10" i="6"/>
  <c r="AG10" i="6" s="1"/>
  <c r="K10" i="6"/>
  <c r="AH10" i="6" s="1"/>
  <c r="J80" i="6"/>
  <c r="AG80" i="6" s="1"/>
  <c r="K80" i="6"/>
  <c r="AH80" i="6" s="1"/>
  <c r="J14" i="6"/>
  <c r="AG14" i="6" s="1"/>
  <c r="K14" i="6"/>
  <c r="AH14" i="6" s="1"/>
  <c r="J95" i="6"/>
  <c r="AG95" i="6" s="1"/>
  <c r="K95" i="6"/>
  <c r="AH95" i="6" s="1"/>
  <c r="J170" i="6"/>
  <c r="AG170" i="6" s="1"/>
  <c r="K170" i="6"/>
  <c r="AH170" i="6" s="1"/>
  <c r="J210" i="6"/>
  <c r="AG210" i="6" s="1"/>
  <c r="K210" i="6"/>
  <c r="AH210" i="6" s="1"/>
  <c r="J229" i="6"/>
  <c r="AG229" i="6" s="1"/>
  <c r="K229" i="6"/>
  <c r="AH229" i="6" s="1"/>
  <c r="J174" i="6"/>
  <c r="AG174" i="6" s="1"/>
  <c r="K174" i="6"/>
  <c r="AH174" i="6" s="1"/>
  <c r="J160" i="6"/>
  <c r="AG160" i="6" s="1"/>
  <c r="K160" i="6"/>
  <c r="AH160" i="6" s="1"/>
  <c r="J206" i="6"/>
  <c r="AG206" i="6" s="1"/>
  <c r="K206" i="6"/>
  <c r="AH206" i="6" s="1"/>
  <c r="J225" i="6"/>
  <c r="AG225" i="6" s="1"/>
  <c r="K225" i="6"/>
  <c r="AH225" i="6" s="1"/>
  <c r="J190" i="6"/>
  <c r="AG190" i="6" s="1"/>
  <c r="K190" i="6"/>
  <c r="AH190" i="6" s="1"/>
  <c r="J71" i="6"/>
  <c r="AG71" i="6" s="1"/>
  <c r="K71" i="6"/>
  <c r="AH71" i="6" s="1"/>
  <c r="J150" i="6"/>
  <c r="AG150" i="6" s="1"/>
  <c r="K150" i="6"/>
  <c r="AH150" i="6" s="1"/>
  <c r="J76" i="6"/>
  <c r="AG76" i="6" s="1"/>
  <c r="K76" i="6"/>
  <c r="AH76" i="6" s="1"/>
  <c r="J140" i="6"/>
  <c r="AG140" i="6" s="1"/>
  <c r="K140" i="6"/>
  <c r="AH140" i="6" s="1"/>
  <c r="J66" i="6"/>
  <c r="AG66" i="6" s="1"/>
  <c r="K66" i="6"/>
  <c r="AH66" i="6" s="1"/>
  <c r="J135" i="6"/>
  <c r="AG135" i="6" s="1"/>
  <c r="K135" i="6"/>
  <c r="AH135" i="6" s="1"/>
  <c r="J55" i="6"/>
  <c r="AG55" i="6" s="1"/>
  <c r="K55" i="6"/>
  <c r="AH55" i="6" s="1"/>
  <c r="J115" i="6"/>
  <c r="AG115" i="6" s="1"/>
  <c r="K115" i="6"/>
  <c r="AH115" i="6" s="1"/>
  <c r="J46" i="6"/>
  <c r="AG46" i="6" s="1"/>
  <c r="K46" i="6"/>
  <c r="AH46" i="6" s="1"/>
  <c r="J110" i="6"/>
  <c r="AG110" i="6" s="1"/>
  <c r="K110" i="6"/>
  <c r="AH110" i="6" s="1"/>
  <c r="J50" i="6"/>
  <c r="AG50" i="6" s="1"/>
  <c r="K50" i="6"/>
  <c r="AH50" i="6" s="1"/>
  <c r="J100" i="6"/>
  <c r="AG100" i="6" s="1"/>
  <c r="K100" i="6"/>
  <c r="AH100" i="6" s="1"/>
  <c r="J31" i="6"/>
  <c r="AG31" i="6" s="1"/>
  <c r="K31" i="6"/>
  <c r="AH31" i="6" s="1"/>
  <c r="J90" i="6"/>
  <c r="AG90" i="6" s="1"/>
  <c r="K90" i="6"/>
  <c r="AH90" i="6" s="1"/>
  <c r="J156" i="6"/>
  <c r="AG156" i="6" s="1"/>
  <c r="K156" i="6"/>
  <c r="AH156" i="6" s="1"/>
  <c r="J201" i="6"/>
  <c r="AG201" i="6" s="1"/>
  <c r="K201" i="6"/>
  <c r="AH201" i="6" s="1"/>
  <c r="J220" i="6"/>
  <c r="AG220" i="6" s="1"/>
  <c r="K220" i="6"/>
  <c r="AH220" i="6" s="1"/>
  <c r="J181" i="6"/>
  <c r="AG181" i="6" s="1"/>
  <c r="K181" i="6"/>
  <c r="AH181" i="6" s="1"/>
  <c r="J165" i="6"/>
  <c r="AG165" i="6" s="1"/>
  <c r="K165" i="6"/>
  <c r="AH165" i="6" s="1"/>
  <c r="J196" i="6"/>
  <c r="AG196" i="6" s="1"/>
  <c r="K196" i="6"/>
  <c r="AH196" i="6" s="1"/>
  <c r="J215" i="6"/>
  <c r="AG215" i="6" s="1"/>
  <c r="K215" i="6"/>
  <c r="AH215" i="6" s="1"/>
  <c r="J186" i="6"/>
  <c r="AG186" i="6" s="1"/>
  <c r="K186" i="6"/>
  <c r="AH186" i="6" s="1"/>
  <c r="J61" i="6"/>
  <c r="AG61" i="6" s="1"/>
  <c r="K61" i="6"/>
  <c r="AH61" i="6" s="1"/>
  <c r="J146" i="6"/>
  <c r="AG146" i="6" s="1"/>
  <c r="K146" i="6"/>
  <c r="AH146" i="6" s="1"/>
  <c r="J256" i="6"/>
  <c r="AG256" i="6" s="1"/>
  <c r="K256" i="6"/>
  <c r="AH256" i="6" s="1"/>
  <c r="J236" i="6"/>
  <c r="AG236" i="6" s="1"/>
  <c r="K236" i="6"/>
  <c r="AH236" i="6" s="1"/>
  <c r="J241" i="6"/>
  <c r="AG241" i="6" s="1"/>
  <c r="K241" i="6"/>
  <c r="AH241" i="6" s="1"/>
  <c r="J246" i="6"/>
  <c r="AG246" i="6" s="1"/>
  <c r="K246" i="6"/>
  <c r="AH246" i="6" s="1"/>
  <c r="J250" i="6"/>
  <c r="AG250" i="6" s="1"/>
  <c r="K250" i="6"/>
  <c r="AH250" i="6" s="1"/>
  <c r="J276" i="6"/>
  <c r="AG276" i="6" s="1"/>
  <c r="K276" i="6"/>
  <c r="AH276" i="6" s="1"/>
  <c r="J270" i="6"/>
  <c r="AG270" i="6" s="1"/>
  <c r="K270" i="6"/>
  <c r="AH270" i="6" s="1"/>
  <c r="J261" i="6"/>
  <c r="AG261" i="6" s="1"/>
  <c r="K261" i="6"/>
  <c r="AH261" i="6" s="1"/>
  <c r="J265" i="6"/>
  <c r="AG265" i="6" s="1"/>
  <c r="K265" i="6"/>
  <c r="AH265" i="6" s="1"/>
  <c r="J281" i="6"/>
  <c r="AG281" i="6" s="1"/>
  <c r="K281" i="6"/>
  <c r="AH281" i="6" s="1"/>
  <c r="J41" i="6"/>
  <c r="AG41" i="6" s="1"/>
  <c r="K41" i="6"/>
  <c r="AH41" i="6" s="1"/>
  <c r="J126" i="6"/>
  <c r="AG126" i="6" s="1"/>
  <c r="K126" i="6"/>
  <c r="AH126" i="6" s="1"/>
  <c r="J26" i="6"/>
  <c r="AG26" i="6" s="1"/>
  <c r="K26" i="6"/>
  <c r="AH26" i="6" s="1"/>
  <c r="J121" i="6"/>
  <c r="AG121" i="6" s="1"/>
  <c r="K121" i="6"/>
  <c r="AH121" i="6" s="1"/>
  <c r="J20" i="6"/>
  <c r="AG20" i="6" s="1"/>
  <c r="K20" i="6"/>
  <c r="AH20" i="6" s="1"/>
  <c r="J86" i="6"/>
  <c r="AG86" i="6" s="1"/>
  <c r="K86" i="6"/>
  <c r="AH86" i="6" s="1"/>
  <c r="J286" i="6"/>
  <c r="AG286" i="6" s="1"/>
  <c r="K286" i="6"/>
  <c r="AH286" i="6" s="1"/>
  <c r="J301" i="6"/>
  <c r="AG301" i="6" s="1"/>
  <c r="K301" i="6"/>
  <c r="AH301" i="6" s="1"/>
  <c r="J305" i="6"/>
  <c r="AG305" i="6" s="1"/>
  <c r="K305" i="6"/>
  <c r="AH305" i="6" s="1"/>
  <c r="J290" i="6"/>
  <c r="AG290" i="6" s="1"/>
  <c r="K290" i="6"/>
  <c r="AH290" i="6" s="1"/>
  <c r="J296" i="6"/>
  <c r="AG296" i="6" s="1"/>
  <c r="K296" i="6"/>
  <c r="AH296" i="6" s="1"/>
  <c r="J6" i="6"/>
  <c r="AG6" i="6" s="1"/>
  <c r="K6" i="6"/>
  <c r="AH6" i="6" s="1"/>
  <c r="J105" i="6"/>
  <c r="AG105" i="6" s="1"/>
  <c r="K105" i="6"/>
  <c r="AH105" i="6" s="1"/>
  <c r="J36" i="6"/>
  <c r="AG36" i="6" s="1"/>
  <c r="K36" i="6"/>
  <c r="AH36" i="6" s="1"/>
  <c r="J130" i="6"/>
  <c r="AG130" i="6" s="1"/>
  <c r="K130" i="6"/>
  <c r="AH130" i="6" s="1"/>
  <c r="J11" i="6"/>
  <c r="AG11" i="6" s="1"/>
  <c r="K11" i="6"/>
  <c r="AH11" i="6" s="1"/>
  <c r="J81" i="6"/>
  <c r="AG81" i="6" s="1"/>
  <c r="K81" i="6"/>
  <c r="AH81" i="6" s="1"/>
  <c r="J15" i="6"/>
  <c r="AG15" i="6" s="1"/>
  <c r="K15" i="6"/>
  <c r="AH15" i="6" s="1"/>
  <c r="J96" i="6"/>
  <c r="AG96" i="6" s="1"/>
  <c r="K96" i="6"/>
  <c r="AH96" i="6" s="1"/>
  <c r="J171" i="6"/>
  <c r="AG171" i="6" s="1"/>
  <c r="K171" i="6"/>
  <c r="AH171" i="6" s="1"/>
  <c r="J211" i="6"/>
  <c r="AG211" i="6" s="1"/>
  <c r="K211" i="6"/>
  <c r="AH211" i="6" s="1"/>
  <c r="J230" i="6"/>
  <c r="AG230" i="6" s="1"/>
  <c r="K230" i="6"/>
  <c r="AH230" i="6" s="1"/>
  <c r="J175" i="6"/>
  <c r="AG175" i="6" s="1"/>
  <c r="K175" i="6"/>
  <c r="AH175" i="6" s="1"/>
  <c r="J161" i="6"/>
  <c r="AG161" i="6" s="1"/>
  <c r="K161" i="6"/>
  <c r="AH161" i="6" s="1"/>
  <c r="J207" i="6"/>
  <c r="AG207" i="6" s="1"/>
  <c r="K207" i="6"/>
  <c r="AH207" i="6" s="1"/>
  <c r="J226" i="6"/>
  <c r="AG226" i="6" s="1"/>
  <c r="K226" i="6"/>
  <c r="AH226" i="6" s="1"/>
  <c r="J191" i="6"/>
  <c r="AG191" i="6" s="1"/>
  <c r="K191" i="6"/>
  <c r="AH191" i="6" s="1"/>
  <c r="J72" i="6"/>
  <c r="AG72" i="6" s="1"/>
  <c r="K72" i="6"/>
  <c r="AH72" i="6" s="1"/>
  <c r="J151" i="6"/>
  <c r="AG151" i="6" s="1"/>
  <c r="K151" i="6"/>
  <c r="AH151" i="6" s="1"/>
  <c r="J77" i="6"/>
  <c r="AG77" i="6" s="1"/>
  <c r="K77" i="6"/>
  <c r="AH77" i="6" s="1"/>
  <c r="J141" i="6"/>
  <c r="AG141" i="6" s="1"/>
  <c r="K141" i="6"/>
  <c r="AH141" i="6" s="1"/>
  <c r="J67" i="6"/>
  <c r="AG67" i="6" s="1"/>
  <c r="K67" i="6"/>
  <c r="AH67" i="6" s="1"/>
  <c r="J136" i="6"/>
  <c r="AG136" i="6" s="1"/>
  <c r="K136" i="6"/>
  <c r="AH136" i="6" s="1"/>
  <c r="J56" i="6"/>
  <c r="AG56" i="6" s="1"/>
  <c r="K56" i="6"/>
  <c r="AH56" i="6" s="1"/>
  <c r="J116" i="6"/>
  <c r="AG116" i="6" s="1"/>
  <c r="K116" i="6"/>
  <c r="AH116" i="6" s="1"/>
  <c r="J47" i="6"/>
  <c r="AG47" i="6" s="1"/>
  <c r="K47" i="6"/>
  <c r="AH47" i="6" s="1"/>
  <c r="J111" i="6"/>
  <c r="AG111" i="6" s="1"/>
  <c r="K111" i="6"/>
  <c r="AH111" i="6" s="1"/>
  <c r="J51" i="6"/>
  <c r="AG51" i="6" s="1"/>
  <c r="K51" i="6"/>
  <c r="AH51" i="6" s="1"/>
  <c r="J101" i="6"/>
  <c r="AG101" i="6" s="1"/>
  <c r="K101" i="6"/>
  <c r="AH101" i="6" s="1"/>
  <c r="J32" i="6"/>
  <c r="AG32" i="6" s="1"/>
  <c r="K32" i="6"/>
  <c r="AH32" i="6" s="1"/>
  <c r="J91" i="6"/>
  <c r="AG91" i="6" s="1"/>
  <c r="K91" i="6"/>
  <c r="AH91" i="6" s="1"/>
  <c r="J157" i="6"/>
  <c r="AG157" i="6" s="1"/>
  <c r="K157" i="6"/>
  <c r="AH157" i="6" s="1"/>
  <c r="J202" i="6"/>
  <c r="AG202" i="6" s="1"/>
  <c r="K202" i="6"/>
  <c r="AH202" i="6" s="1"/>
  <c r="J221" i="6"/>
  <c r="AG221" i="6" s="1"/>
  <c r="K221" i="6"/>
  <c r="AH221" i="6" s="1"/>
  <c r="J182" i="6"/>
  <c r="AG182" i="6" s="1"/>
  <c r="K182" i="6"/>
  <c r="AH182" i="6" s="1"/>
  <c r="J166" i="6"/>
  <c r="AG166" i="6" s="1"/>
  <c r="K166" i="6"/>
  <c r="AH166" i="6" s="1"/>
  <c r="J197" i="6"/>
  <c r="AG197" i="6" s="1"/>
  <c r="K197" i="6"/>
  <c r="AH197" i="6" s="1"/>
  <c r="J216" i="6"/>
  <c r="AG216" i="6" s="1"/>
  <c r="K216" i="6"/>
  <c r="AH216" i="6" s="1"/>
  <c r="J187" i="6"/>
  <c r="AG187" i="6" s="1"/>
  <c r="K187" i="6"/>
  <c r="AH187" i="6" s="1"/>
  <c r="J62" i="6"/>
  <c r="AG62" i="6" s="1"/>
  <c r="K62" i="6"/>
  <c r="AH62" i="6" s="1"/>
  <c r="J147" i="6"/>
  <c r="AG147" i="6" s="1"/>
  <c r="K147" i="6"/>
  <c r="AH147" i="6" s="1"/>
  <c r="J257" i="6"/>
  <c r="AG257" i="6" s="1"/>
  <c r="K257" i="6"/>
  <c r="AH257" i="6" s="1"/>
  <c r="J237" i="6"/>
  <c r="AG237" i="6" s="1"/>
  <c r="K237" i="6"/>
  <c r="AH237" i="6" s="1"/>
  <c r="J242" i="6"/>
  <c r="AG242" i="6" s="1"/>
  <c r="K242" i="6"/>
  <c r="AH242" i="6" s="1"/>
  <c r="J247" i="6"/>
  <c r="AG247" i="6" s="1"/>
  <c r="K247" i="6"/>
  <c r="AH247" i="6" s="1"/>
  <c r="J251" i="6"/>
  <c r="AG251" i="6" s="1"/>
  <c r="K251" i="6"/>
  <c r="AH251" i="6" s="1"/>
  <c r="J277" i="6"/>
  <c r="AG277" i="6" s="1"/>
  <c r="K277" i="6"/>
  <c r="AH277" i="6" s="1"/>
  <c r="J271" i="6"/>
  <c r="AG271" i="6" s="1"/>
  <c r="K271" i="6"/>
  <c r="AH271" i="6" s="1"/>
  <c r="J262" i="6"/>
  <c r="AG262" i="6" s="1"/>
  <c r="K262" i="6"/>
  <c r="AH262" i="6" s="1"/>
  <c r="J266" i="6"/>
  <c r="AG266" i="6" s="1"/>
  <c r="K266" i="6"/>
  <c r="AH266" i="6" s="1"/>
  <c r="J282" i="6"/>
  <c r="AG282" i="6" s="1"/>
  <c r="K282" i="6"/>
  <c r="AH282" i="6" s="1"/>
  <c r="J42" i="6"/>
  <c r="AG42" i="6" s="1"/>
  <c r="K42" i="6"/>
  <c r="AH42" i="6" s="1"/>
  <c r="J127" i="6"/>
  <c r="AG127" i="6" s="1"/>
  <c r="K127" i="6"/>
  <c r="AH127" i="6" s="1"/>
  <c r="J27" i="6"/>
  <c r="AG27" i="6" s="1"/>
  <c r="K27" i="6"/>
  <c r="AH27" i="6" s="1"/>
  <c r="J122" i="6"/>
  <c r="AG122" i="6" s="1"/>
  <c r="K122" i="6"/>
  <c r="AH122" i="6" s="1"/>
  <c r="J21" i="6"/>
  <c r="AG21" i="6" s="1"/>
  <c r="K21" i="6"/>
  <c r="AH21" i="6" s="1"/>
  <c r="J87" i="6"/>
  <c r="AG87" i="6" s="1"/>
  <c r="K87" i="6"/>
  <c r="AH87" i="6" s="1"/>
  <c r="J287" i="6"/>
  <c r="AG287" i="6" s="1"/>
  <c r="K287" i="6"/>
  <c r="AH287" i="6" s="1"/>
  <c r="J302" i="6"/>
  <c r="AG302" i="6" s="1"/>
  <c r="K302" i="6"/>
  <c r="AH302" i="6" s="1"/>
  <c r="J306" i="6"/>
  <c r="AG306" i="6" s="1"/>
  <c r="K306" i="6"/>
  <c r="AH306" i="6" s="1"/>
  <c r="J291" i="6"/>
  <c r="AG291" i="6" s="1"/>
  <c r="K291" i="6"/>
  <c r="AH291" i="6" s="1"/>
  <c r="J297" i="6"/>
  <c r="AG297" i="6" s="1"/>
  <c r="K297" i="6"/>
  <c r="AH297" i="6" s="1"/>
  <c r="J7" i="6"/>
  <c r="AG7" i="6" s="1"/>
  <c r="K7" i="6"/>
  <c r="AH7" i="6" s="1"/>
  <c r="J106" i="6"/>
  <c r="AG106" i="6" s="1"/>
  <c r="K106" i="6"/>
  <c r="AH106" i="6" s="1"/>
  <c r="J37" i="6"/>
  <c r="AG37" i="6" s="1"/>
  <c r="K37" i="6"/>
  <c r="AH37" i="6" s="1"/>
  <c r="J131" i="6"/>
  <c r="AG131" i="6" s="1"/>
  <c r="K131" i="6"/>
  <c r="AH131" i="6" s="1"/>
  <c r="J12" i="6"/>
  <c r="AG12" i="6" s="1"/>
  <c r="K12" i="6"/>
  <c r="AH12" i="6" s="1"/>
  <c r="J82" i="6"/>
  <c r="AG82" i="6" s="1"/>
  <c r="K82" i="6"/>
  <c r="AH82" i="6" s="1"/>
  <c r="J16" i="6"/>
  <c r="AG16" i="6" s="1"/>
  <c r="K16" i="6"/>
  <c r="AH16" i="6" s="1"/>
  <c r="J97" i="6"/>
  <c r="AG97" i="6" s="1"/>
  <c r="K97" i="6"/>
  <c r="AH97" i="6" s="1"/>
  <c r="J172" i="6"/>
  <c r="AG172" i="6" s="1"/>
  <c r="K172" i="6"/>
  <c r="AH172" i="6" s="1"/>
  <c r="J212" i="6"/>
  <c r="AG212" i="6" s="1"/>
  <c r="K212" i="6"/>
  <c r="AH212" i="6" s="1"/>
  <c r="J231" i="6"/>
  <c r="AG231" i="6" s="1"/>
  <c r="K231" i="6"/>
  <c r="AH231" i="6" s="1"/>
  <c r="J176" i="6"/>
  <c r="AG176" i="6" s="1"/>
  <c r="K176" i="6"/>
  <c r="AH176" i="6" s="1"/>
  <c r="J17" i="6"/>
  <c r="K17" i="6"/>
  <c r="J28" i="6"/>
  <c r="K28" i="6"/>
  <c r="J43" i="6"/>
  <c r="K43" i="6"/>
  <c r="J3" i="6"/>
  <c r="K3" i="6"/>
  <c r="J52" i="6"/>
  <c r="K52" i="6"/>
  <c r="J57" i="6"/>
  <c r="K57" i="6"/>
  <c r="J22" i="6"/>
  <c r="K22" i="6"/>
  <c r="J23" i="6"/>
  <c r="K23" i="6"/>
  <c r="J33" i="6"/>
  <c r="K33" i="6"/>
  <c r="J38" i="6"/>
  <c r="K38" i="6"/>
  <c r="J58" i="6"/>
  <c r="K58" i="6"/>
  <c r="J63" i="6"/>
  <c r="K63" i="6"/>
  <c r="J73" i="6"/>
  <c r="K73" i="6"/>
  <c r="J68" i="6"/>
  <c r="K68" i="6"/>
  <c r="J78" i="6"/>
  <c r="K78" i="6"/>
  <c r="J83" i="6"/>
  <c r="K83" i="6"/>
  <c r="J93" i="6"/>
  <c r="K93" i="6"/>
  <c r="J92" i="6"/>
  <c r="K92" i="6"/>
  <c r="J102" i="6"/>
  <c r="K102" i="6"/>
  <c r="J107" i="6"/>
  <c r="K107" i="6"/>
  <c r="J112" i="6"/>
  <c r="K112" i="6"/>
  <c r="J117" i="6"/>
  <c r="K117" i="6"/>
  <c r="J118" i="6"/>
  <c r="K118" i="6"/>
  <c r="J132" i="6"/>
  <c r="K132" i="6"/>
  <c r="J123" i="6"/>
  <c r="K123" i="6"/>
  <c r="J137" i="6"/>
  <c r="K137" i="6"/>
  <c r="J143" i="6"/>
  <c r="K143" i="6"/>
  <c r="J142" i="6"/>
  <c r="K142" i="6"/>
  <c r="J152" i="6"/>
  <c r="K152" i="6"/>
  <c r="J153" i="6"/>
  <c r="K153" i="6"/>
  <c r="J162" i="6"/>
  <c r="K162" i="6"/>
  <c r="J167" i="6"/>
  <c r="K167" i="6"/>
  <c r="J168" i="6"/>
  <c r="K168" i="6"/>
  <c r="J178" i="6"/>
  <c r="K178" i="6"/>
  <c r="J177" i="6"/>
  <c r="K177" i="6"/>
  <c r="J183" i="6"/>
  <c r="K183" i="6"/>
  <c r="J192" i="6"/>
  <c r="K192" i="6"/>
  <c r="J198" i="6"/>
  <c r="K198" i="6"/>
  <c r="J222" i="6"/>
  <c r="K222" i="6"/>
  <c r="J203" i="6"/>
  <c r="K203" i="6"/>
  <c r="J193" i="6"/>
  <c r="K193" i="6"/>
  <c r="J227" i="6"/>
  <c r="K227" i="6"/>
  <c r="J217" i="6"/>
  <c r="K217" i="6"/>
  <c r="J208" i="6"/>
  <c r="K208" i="6"/>
  <c r="J232" i="6"/>
  <c r="K232" i="6"/>
  <c r="J243" i="6"/>
  <c r="K243" i="6"/>
  <c r="J233" i="6"/>
  <c r="K233" i="6"/>
  <c r="J238" i="6"/>
  <c r="K238" i="6"/>
  <c r="J252" i="6"/>
  <c r="K252" i="6"/>
  <c r="J253" i="6"/>
  <c r="K253" i="6"/>
  <c r="J272" i="6"/>
  <c r="K272" i="6"/>
  <c r="J258" i="6"/>
  <c r="K258" i="6"/>
  <c r="J267" i="6"/>
  <c r="K267" i="6"/>
  <c r="J273" i="6"/>
  <c r="K273" i="6"/>
  <c r="J278" i="6"/>
  <c r="K278" i="6"/>
  <c r="J283" i="6"/>
  <c r="K283" i="6"/>
  <c r="J292" i="6"/>
  <c r="K292" i="6"/>
  <c r="J293" i="6"/>
  <c r="K293" i="6"/>
  <c r="J298" i="6"/>
  <c r="K298" i="6"/>
  <c r="J307" i="6"/>
  <c r="K307" i="6"/>
  <c r="K8" i="6"/>
  <c r="J8" i="6"/>
  <c r="Z17" i="6"/>
  <c r="Z28" i="6"/>
  <c r="Z43" i="6"/>
  <c r="Z3" i="6"/>
  <c r="Z52" i="6"/>
  <c r="Z57" i="6"/>
  <c r="Z22" i="6"/>
  <c r="Z23" i="6"/>
  <c r="Z33" i="6"/>
  <c r="Z38" i="6"/>
  <c r="Z58" i="6"/>
  <c r="Z63" i="6"/>
  <c r="Z73" i="6"/>
  <c r="Z68" i="6"/>
  <c r="Z78" i="6"/>
  <c r="Z83" i="6"/>
  <c r="Z93" i="6"/>
  <c r="Z92" i="6"/>
  <c r="Z102" i="6"/>
  <c r="Z107" i="6"/>
  <c r="Z112" i="6"/>
  <c r="Z117" i="6"/>
  <c r="Z118" i="6"/>
  <c r="Z132" i="6"/>
  <c r="Z123" i="6"/>
  <c r="Z137" i="6"/>
  <c r="Z143" i="6"/>
  <c r="Z142" i="6"/>
  <c r="Z152" i="6"/>
  <c r="Z153" i="6"/>
  <c r="Z162" i="6"/>
  <c r="Z167" i="6"/>
  <c r="Z168" i="6"/>
  <c r="Z178" i="6"/>
  <c r="Z177" i="6"/>
  <c r="Z183" i="6"/>
  <c r="Z192" i="6"/>
  <c r="Z198" i="6"/>
  <c r="Z222" i="6"/>
  <c r="Z203" i="6"/>
  <c r="Z193" i="6"/>
  <c r="Z227" i="6"/>
  <c r="Z217" i="6"/>
  <c r="Z208" i="6"/>
  <c r="Z232" i="6"/>
  <c r="Z243" i="6"/>
  <c r="Z233" i="6"/>
  <c r="Z238" i="6"/>
  <c r="Z252" i="6"/>
  <c r="Z253" i="6"/>
  <c r="Z272" i="6"/>
  <c r="Z258" i="6"/>
  <c r="Z267" i="6"/>
  <c r="Z273" i="6"/>
  <c r="Z278" i="6"/>
  <c r="Z283" i="6"/>
  <c r="Z292" i="6"/>
  <c r="Z293" i="6"/>
  <c r="Z298" i="6"/>
  <c r="Z8" i="6"/>
  <c r="E64" i="7"/>
  <c r="E55" i="7"/>
  <c r="E52" i="7"/>
  <c r="E51" i="7"/>
  <c r="E50" i="7"/>
  <c r="E49" i="7"/>
  <c r="E48" i="7"/>
  <c r="E47" i="7"/>
  <c r="D52" i="7"/>
  <c r="D51" i="7"/>
  <c r="D50" i="7"/>
  <c r="D49" i="7"/>
  <c r="D48" i="7"/>
  <c r="D47" i="7"/>
  <c r="C44" i="7"/>
  <c r="C52" i="7"/>
  <c r="C51" i="7"/>
  <c r="E60" i="7"/>
  <c r="D60" i="7"/>
  <c r="D26" i="7"/>
  <c r="E26" i="7"/>
  <c r="D13" i="7"/>
  <c r="C17" i="7"/>
  <c r="C18" i="7" s="1"/>
  <c r="C30" i="7" s="1"/>
  <c r="D16" i="7"/>
  <c r="C32" i="7" l="1"/>
  <c r="E13" i="7"/>
  <c r="E16" i="7"/>
  <c r="D15" i="7"/>
  <c r="E54" i="7"/>
  <c r="D54" i="7"/>
  <c r="E20" i="7"/>
  <c r="D20" i="7"/>
  <c r="E15" i="7"/>
  <c r="E14" i="7"/>
  <c r="D14" i="7"/>
  <c r="AG272" i="6" l="1"/>
  <c r="AL217" i="6"/>
  <c r="AJ217" i="6"/>
  <c r="AK217" i="6"/>
  <c r="AI217" i="6"/>
  <c r="AL267" i="6"/>
  <c r="AJ267" i="6"/>
  <c r="AK267" i="6"/>
  <c r="AI267" i="6"/>
  <c r="AI252" i="6"/>
  <c r="AK252" i="6"/>
  <c r="AJ252" i="6"/>
  <c r="AL252" i="6"/>
  <c r="AI162" i="6"/>
  <c r="AK162" i="6"/>
  <c r="AJ162" i="6"/>
  <c r="AL162" i="6"/>
  <c r="AK153" i="6"/>
  <c r="AI153" i="6"/>
  <c r="AJ153" i="6"/>
  <c r="AL153" i="6"/>
  <c r="AL52" i="6"/>
  <c r="AJ52" i="6"/>
  <c r="AI52" i="6"/>
  <c r="AK52" i="6"/>
  <c r="AI177" i="6"/>
  <c r="AJ177" i="6"/>
  <c r="AK177" i="6"/>
  <c r="AL177" i="6"/>
  <c r="AI117" i="6"/>
  <c r="AK117" i="6"/>
  <c r="AJ117" i="6"/>
  <c r="AL117" i="6"/>
  <c r="AK73" i="6"/>
  <c r="AI73" i="6"/>
  <c r="AJ73" i="6"/>
  <c r="AL73" i="6"/>
  <c r="AL118" i="6"/>
  <c r="AI118" i="6"/>
  <c r="AJ118" i="6"/>
  <c r="AK118" i="6"/>
  <c r="AL137" i="6"/>
  <c r="AI137" i="6"/>
  <c r="AJ137" i="6"/>
  <c r="AK137" i="6"/>
  <c r="AI8" i="6"/>
  <c r="AK8" i="6"/>
  <c r="AJ8" i="6"/>
  <c r="AL8" i="6"/>
  <c r="AL107" i="6"/>
  <c r="AI107" i="6"/>
  <c r="AJ107" i="6"/>
  <c r="AK107" i="6"/>
  <c r="AI293" i="6"/>
  <c r="AJ293" i="6"/>
  <c r="AK293" i="6"/>
  <c r="AL293" i="6"/>
  <c r="AI292" i="6"/>
  <c r="AK292" i="6"/>
  <c r="AJ292" i="6"/>
  <c r="AL292" i="6"/>
  <c r="AL283" i="6"/>
  <c r="AK283" i="6"/>
  <c r="AJ283" i="6"/>
  <c r="AI283" i="6"/>
  <c r="AL273" i="6"/>
  <c r="AK273" i="6"/>
  <c r="AJ273" i="6"/>
  <c r="AI273" i="6"/>
  <c r="AK222" i="6"/>
  <c r="AI222" i="6"/>
  <c r="AJ222" i="6"/>
  <c r="AL222" i="6"/>
  <c r="AI253" i="6"/>
  <c r="AK253" i="6"/>
  <c r="AJ253" i="6"/>
  <c r="AL253" i="6"/>
  <c r="AL167" i="6"/>
  <c r="AJ167" i="6"/>
  <c r="AK167" i="6"/>
  <c r="AI167" i="6"/>
  <c r="AI193" i="6"/>
  <c r="AJ193" i="6"/>
  <c r="AK193" i="6"/>
  <c r="AL193" i="6"/>
  <c r="AL178" i="6"/>
  <c r="AJ178" i="6"/>
  <c r="AI178" i="6"/>
  <c r="AK178" i="6"/>
  <c r="AL57" i="6"/>
  <c r="AK57" i="6"/>
  <c r="AI57" i="6"/>
  <c r="AJ57" i="6"/>
  <c r="AK92" i="6"/>
  <c r="AI92" i="6"/>
  <c r="AJ92" i="6"/>
  <c r="AL92" i="6"/>
  <c r="AI33" i="6"/>
  <c r="AK33" i="6"/>
  <c r="AJ33" i="6"/>
  <c r="AL33" i="6"/>
  <c r="AL68" i="6"/>
  <c r="AK68" i="6"/>
  <c r="AJ68" i="6"/>
  <c r="AI68" i="6"/>
  <c r="AI22" i="6"/>
  <c r="AJ22" i="6"/>
  <c r="AK22" i="6"/>
  <c r="AL22" i="6"/>
  <c r="AL123" i="6"/>
  <c r="AI123" i="6"/>
  <c r="AJ123" i="6"/>
  <c r="AK123" i="6"/>
  <c r="AI83" i="6"/>
  <c r="AK83" i="6"/>
  <c r="AJ83" i="6"/>
  <c r="AL83" i="6"/>
  <c r="AK298" i="6"/>
  <c r="AI298" i="6"/>
  <c r="AJ298" i="6"/>
  <c r="AL298" i="6"/>
  <c r="AL307" i="6"/>
  <c r="AI307" i="6"/>
  <c r="AJ307" i="6"/>
  <c r="AK307" i="6"/>
  <c r="AI258" i="6"/>
  <c r="AJ258" i="6"/>
  <c r="AK258" i="6"/>
  <c r="AL258" i="6"/>
  <c r="AI227" i="6"/>
  <c r="AK227" i="6"/>
  <c r="AJ227" i="6"/>
  <c r="AL227" i="6"/>
  <c r="AL238" i="6"/>
  <c r="AJ238" i="6"/>
  <c r="AI238" i="6"/>
  <c r="AK238" i="6"/>
  <c r="AI233" i="6"/>
  <c r="AJ233" i="6"/>
  <c r="AK233" i="6"/>
  <c r="AL233" i="6"/>
  <c r="AL198" i="6"/>
  <c r="AJ198" i="6"/>
  <c r="AI198" i="6"/>
  <c r="AK198" i="6"/>
  <c r="AK192" i="6"/>
  <c r="AI192" i="6"/>
  <c r="AJ192" i="6"/>
  <c r="AL192" i="6"/>
  <c r="AI28" i="6"/>
  <c r="AJ28" i="6"/>
  <c r="AK28" i="6"/>
  <c r="AL28" i="6"/>
  <c r="AK132" i="6"/>
  <c r="AI132" i="6"/>
  <c r="AJ132" i="6"/>
  <c r="AL132" i="6"/>
  <c r="AL168" i="6"/>
  <c r="AJ168" i="6"/>
  <c r="AK168" i="6"/>
  <c r="AI168" i="6"/>
  <c r="AL63" i="6"/>
  <c r="AJ63" i="6"/>
  <c r="AI63" i="6"/>
  <c r="AK63" i="6"/>
  <c r="AL38" i="6"/>
  <c r="AK38" i="6"/>
  <c r="AI38" i="6"/>
  <c r="AJ38" i="6"/>
  <c r="AK23" i="6"/>
  <c r="AI23" i="6"/>
  <c r="AJ23" i="6"/>
  <c r="AL23" i="6"/>
  <c r="AL58" i="6"/>
  <c r="AK58" i="6"/>
  <c r="AI58" i="6"/>
  <c r="AJ58" i="6"/>
  <c r="AL93" i="6"/>
  <c r="AI93" i="6"/>
  <c r="AK93" i="6"/>
  <c r="AJ93" i="6"/>
  <c r="AI143" i="6"/>
  <c r="AJ143" i="6"/>
  <c r="AK143" i="6"/>
  <c r="AL143" i="6"/>
  <c r="AL272" i="6"/>
  <c r="AJ272" i="6"/>
  <c r="AI272" i="6"/>
  <c r="AK272" i="6"/>
  <c r="AL278" i="6"/>
  <c r="AJ278" i="6"/>
  <c r="AI278" i="6"/>
  <c r="AK278" i="6"/>
  <c r="AK243" i="6"/>
  <c r="AI243" i="6"/>
  <c r="AJ243" i="6"/>
  <c r="AL243" i="6"/>
  <c r="AL203" i="6"/>
  <c r="AI203" i="6"/>
  <c r="AK203" i="6"/>
  <c r="AJ203" i="6"/>
  <c r="AL183" i="6"/>
  <c r="AJ183" i="6"/>
  <c r="AI183" i="6"/>
  <c r="AK183" i="6"/>
  <c r="AL43" i="6"/>
  <c r="AK43" i="6"/>
  <c r="AI43" i="6"/>
  <c r="AJ43" i="6"/>
  <c r="AK112" i="6"/>
  <c r="AI112" i="6"/>
  <c r="AJ112" i="6"/>
  <c r="AL112" i="6"/>
  <c r="AL102" i="6"/>
  <c r="AI102" i="6"/>
  <c r="AJ102" i="6"/>
  <c r="AK102" i="6"/>
  <c r="AL232" i="6"/>
  <c r="AI232" i="6"/>
  <c r="AJ232" i="6"/>
  <c r="AK232" i="6"/>
  <c r="AL152" i="6"/>
  <c r="AI152" i="6"/>
  <c r="AJ152" i="6"/>
  <c r="AK152" i="6"/>
  <c r="AL142" i="6"/>
  <c r="AJ142" i="6"/>
  <c r="AI142" i="6"/>
  <c r="AK142" i="6"/>
  <c r="AL17" i="6"/>
  <c r="AJ17" i="6"/>
  <c r="AI17" i="6"/>
  <c r="AK17" i="6"/>
  <c r="AI78" i="6"/>
  <c r="AK78" i="6"/>
  <c r="AJ78" i="6"/>
  <c r="AL78" i="6"/>
  <c r="AI208" i="6"/>
  <c r="AJ208" i="6"/>
  <c r="AK208" i="6"/>
  <c r="AL208" i="6"/>
  <c r="AI3" i="6"/>
  <c r="AK3" i="6"/>
  <c r="AJ3" i="6"/>
  <c r="AL3" i="6"/>
  <c r="C21" i="7"/>
  <c r="AH222" i="6"/>
  <c r="AH193" i="6"/>
  <c r="AH57" i="6"/>
  <c r="AH68" i="6"/>
  <c r="AH298" i="6"/>
  <c r="AH167" i="6"/>
  <c r="AH178" i="6"/>
  <c r="AH33" i="6"/>
  <c r="AH273" i="6"/>
  <c r="AH92" i="6"/>
  <c r="AH22" i="6"/>
  <c r="AH123" i="6"/>
  <c r="AH307" i="6"/>
  <c r="AH253" i="6"/>
  <c r="AH83" i="6"/>
  <c r="AH258" i="6"/>
  <c r="AH238" i="6"/>
  <c r="AH233" i="6"/>
  <c r="AH198" i="6"/>
  <c r="AH192" i="6"/>
  <c r="AG43" i="6"/>
  <c r="AH132" i="6"/>
  <c r="AG152" i="6"/>
  <c r="AG142" i="6"/>
  <c r="AH58" i="6"/>
  <c r="AG78" i="6"/>
  <c r="AH93" i="6"/>
  <c r="AH143" i="6"/>
  <c r="AH217" i="6"/>
  <c r="AH267" i="6"/>
  <c r="AH162" i="6"/>
  <c r="AH153" i="6"/>
  <c r="AH52" i="6"/>
  <c r="AG57" i="6"/>
  <c r="AH177" i="6"/>
  <c r="AH117" i="6"/>
  <c r="AH73" i="6"/>
  <c r="AH118" i="6"/>
  <c r="AH137" i="6"/>
  <c r="AG123" i="6"/>
  <c r="AH8" i="6"/>
  <c r="AG298" i="6"/>
  <c r="AH283" i="6"/>
  <c r="AG63" i="6"/>
  <c r="AG278" i="6"/>
  <c r="AG112" i="6"/>
  <c r="AH168" i="6"/>
  <c r="AH63" i="6"/>
  <c r="AH38" i="6"/>
  <c r="AH23" i="6"/>
  <c r="AH272" i="6"/>
  <c r="AH278" i="6"/>
  <c r="AH243" i="6"/>
  <c r="AH183" i="6"/>
  <c r="AH43" i="6"/>
  <c r="AH227" i="6"/>
  <c r="AG243" i="6"/>
  <c r="AG203" i="6"/>
  <c r="AG183" i="6"/>
  <c r="AH28" i="6"/>
  <c r="AG102" i="6"/>
  <c r="AG232" i="6"/>
  <c r="AG17" i="6"/>
  <c r="AG208" i="6"/>
  <c r="AG3" i="6"/>
  <c r="AG258" i="6"/>
  <c r="AG217" i="6"/>
  <c r="AH252" i="6"/>
  <c r="AH203" i="6"/>
  <c r="AG177" i="6"/>
  <c r="AG117" i="6"/>
  <c r="AH17" i="6"/>
  <c r="AG267" i="6"/>
  <c r="AG252" i="6"/>
  <c r="AG162" i="6"/>
  <c r="AG153" i="6"/>
  <c r="AG52" i="6"/>
  <c r="AH112" i="6"/>
  <c r="AH102" i="6"/>
  <c r="AG73" i="6"/>
  <c r="AH232" i="6"/>
  <c r="AG118" i="6"/>
  <c r="AH152" i="6"/>
  <c r="AG137" i="6"/>
  <c r="AH142" i="6"/>
  <c r="AG8" i="6"/>
  <c r="AG107" i="6"/>
  <c r="AH78" i="6"/>
  <c r="AG293" i="6"/>
  <c r="AH208" i="6"/>
  <c r="AG292" i="6"/>
  <c r="AH3" i="6"/>
  <c r="AG273" i="6"/>
  <c r="AG222" i="6"/>
  <c r="AG253" i="6"/>
  <c r="AG167" i="6"/>
  <c r="AG193" i="6"/>
  <c r="AG178" i="6"/>
  <c r="AG92" i="6"/>
  <c r="AG33" i="6"/>
  <c r="AG68" i="6"/>
  <c r="AG22" i="6"/>
  <c r="AG83" i="6"/>
  <c r="AH107" i="6"/>
  <c r="AH293" i="6"/>
  <c r="AG307" i="6"/>
  <c r="AH292" i="6"/>
  <c r="AG227" i="6"/>
  <c r="AG238" i="6"/>
  <c r="AG233" i="6"/>
  <c r="AG198" i="6"/>
  <c r="AG192" i="6"/>
  <c r="AG28" i="6"/>
  <c r="AG132" i="6"/>
  <c r="AG168" i="6"/>
  <c r="AG38" i="6"/>
  <c r="AG23" i="6"/>
  <c r="AG58" i="6"/>
  <c r="AG93" i="6"/>
  <c r="AG143" i="6"/>
  <c r="AG283" i="6"/>
  <c r="D17" i="7"/>
  <c r="E17" i="7"/>
  <c r="E18" i="7" s="1"/>
  <c r="C64" i="7" l="1"/>
  <c r="C66" i="7" s="1"/>
  <c r="E66" i="7"/>
  <c r="E21" i="7"/>
  <c r="E30" i="7"/>
  <c r="E32" i="7" s="1"/>
  <c r="D18" i="7"/>
  <c r="AF153" i="6"/>
  <c r="AE153" i="6"/>
  <c r="AD153" i="6"/>
  <c r="AC153" i="6"/>
  <c r="AB153" i="6"/>
  <c r="AA153" i="6"/>
  <c r="AF198" i="6"/>
  <c r="AE198" i="6"/>
  <c r="AD198" i="6"/>
  <c r="AC198" i="6"/>
  <c r="AB198" i="6"/>
  <c r="AA198" i="6"/>
  <c r="AF193" i="6"/>
  <c r="AE193" i="6"/>
  <c r="AD193" i="6"/>
  <c r="AC193" i="6"/>
  <c r="AB193" i="6"/>
  <c r="AA193" i="6"/>
  <c r="AF183" i="6"/>
  <c r="AE183" i="6"/>
  <c r="AD183" i="6"/>
  <c r="AC183" i="6"/>
  <c r="AB183" i="6"/>
  <c r="AA183" i="6"/>
  <c r="AF192" i="6"/>
  <c r="AE192" i="6"/>
  <c r="AD192" i="6"/>
  <c r="AC192" i="6"/>
  <c r="AB192" i="6"/>
  <c r="AA192" i="6"/>
  <c r="AF293" i="6"/>
  <c r="AE293" i="6"/>
  <c r="AD293" i="6"/>
  <c r="AC293" i="6"/>
  <c r="AB293" i="6"/>
  <c r="AA293" i="6"/>
  <c r="AF307" i="6"/>
  <c r="AE307" i="6"/>
  <c r="AD307" i="6"/>
  <c r="AC307" i="6"/>
  <c r="AB307" i="6"/>
  <c r="AA307" i="6"/>
  <c r="AF292" i="6"/>
  <c r="AE292" i="6"/>
  <c r="AD292" i="6"/>
  <c r="AC292" i="6"/>
  <c r="AB292" i="6"/>
  <c r="AA292" i="6"/>
  <c r="AF298" i="6"/>
  <c r="AE298" i="6"/>
  <c r="AD298" i="6"/>
  <c r="AC298" i="6"/>
  <c r="AB298" i="6"/>
  <c r="AA298" i="6"/>
  <c r="AF8" i="6"/>
  <c r="AE8" i="6"/>
  <c r="AD8" i="6"/>
  <c r="AC8" i="6"/>
  <c r="AB8" i="6"/>
  <c r="AA8" i="6"/>
  <c r="AF283" i="6"/>
  <c r="AE283" i="6"/>
  <c r="AD283" i="6"/>
  <c r="AC283" i="6"/>
  <c r="AB283" i="6"/>
  <c r="AA283" i="6"/>
  <c r="AF143" i="6"/>
  <c r="AE143" i="6"/>
  <c r="AD143" i="6"/>
  <c r="AC143" i="6"/>
  <c r="AB143" i="6"/>
  <c r="AA143" i="6"/>
  <c r="AF3" i="6"/>
  <c r="AE3" i="6"/>
  <c r="AD3" i="6"/>
  <c r="AC3" i="6"/>
  <c r="AB3" i="6"/>
  <c r="AA3" i="6"/>
  <c r="AF17" i="6"/>
  <c r="AE17" i="6"/>
  <c r="AD17" i="6"/>
  <c r="AC17" i="6"/>
  <c r="AB17" i="6"/>
  <c r="AA17" i="6"/>
  <c r="AF208" i="6"/>
  <c r="AE208" i="6"/>
  <c r="AD208" i="6"/>
  <c r="AC208" i="6"/>
  <c r="AB208" i="6"/>
  <c r="AA208" i="6"/>
  <c r="AF38" i="6"/>
  <c r="AE38" i="6"/>
  <c r="AD38" i="6"/>
  <c r="AC38" i="6"/>
  <c r="AB38" i="6"/>
  <c r="AA38" i="6"/>
  <c r="AF112" i="6"/>
  <c r="AE112" i="6"/>
  <c r="AD112" i="6"/>
  <c r="AC112" i="6"/>
  <c r="AB112" i="6"/>
  <c r="AA112" i="6"/>
  <c r="AF132" i="6"/>
  <c r="AE132" i="6"/>
  <c r="AD132" i="6"/>
  <c r="AC132" i="6"/>
  <c r="AB132" i="6"/>
  <c r="AA132" i="6"/>
  <c r="AF177" i="6"/>
  <c r="AE177" i="6"/>
  <c r="AD177" i="6"/>
  <c r="AC177" i="6"/>
  <c r="AB177" i="6"/>
  <c r="AA177" i="6"/>
  <c r="AF22" i="6"/>
  <c r="AE22" i="6"/>
  <c r="AD22" i="6"/>
  <c r="AC22" i="6"/>
  <c r="AB22" i="6"/>
  <c r="AA22" i="6"/>
  <c r="AF102" i="6"/>
  <c r="AE102" i="6"/>
  <c r="AD102" i="6"/>
  <c r="AC102" i="6"/>
  <c r="AB102" i="6"/>
  <c r="AA102" i="6"/>
  <c r="AF168" i="6"/>
  <c r="AE168" i="6"/>
  <c r="AD168" i="6"/>
  <c r="AC168" i="6"/>
  <c r="AB168" i="6"/>
  <c r="AA168" i="6"/>
  <c r="AF33" i="6"/>
  <c r="AE33" i="6"/>
  <c r="AD33" i="6"/>
  <c r="AC33" i="6"/>
  <c r="AB33" i="6"/>
  <c r="AA33" i="6"/>
  <c r="AF63" i="6"/>
  <c r="AE63" i="6"/>
  <c r="AD63" i="6"/>
  <c r="AC63" i="6"/>
  <c r="AB63" i="6"/>
  <c r="AA63" i="6"/>
  <c r="AF232" i="6"/>
  <c r="AE232" i="6"/>
  <c r="AD232" i="6"/>
  <c r="AC232" i="6"/>
  <c r="AB232" i="6"/>
  <c r="AA232" i="6"/>
  <c r="AF68" i="6"/>
  <c r="AE68" i="6"/>
  <c r="AD68" i="6"/>
  <c r="AC68" i="6"/>
  <c r="AB68" i="6"/>
  <c r="AA68" i="6"/>
  <c r="AF118" i="6"/>
  <c r="AE118" i="6"/>
  <c r="AD118" i="6"/>
  <c r="AC118" i="6"/>
  <c r="AB118" i="6"/>
  <c r="AA118" i="6"/>
  <c r="AF152" i="6"/>
  <c r="AE152" i="6"/>
  <c r="AD152" i="6"/>
  <c r="AC152" i="6"/>
  <c r="AB152" i="6"/>
  <c r="AA152" i="6"/>
  <c r="AF92" i="6"/>
  <c r="AE92" i="6"/>
  <c r="AD92" i="6"/>
  <c r="AC92" i="6"/>
  <c r="AB92" i="6"/>
  <c r="AA92" i="6"/>
  <c r="AF117" i="6"/>
  <c r="AE117" i="6"/>
  <c r="AD117" i="6"/>
  <c r="AC117" i="6"/>
  <c r="AB117" i="6"/>
  <c r="AA117" i="6"/>
  <c r="AF73" i="6"/>
  <c r="AE73" i="6"/>
  <c r="AD73" i="6"/>
  <c r="AC73" i="6"/>
  <c r="AB73" i="6"/>
  <c r="AA73" i="6"/>
  <c r="AF278" i="6"/>
  <c r="AE278" i="6"/>
  <c r="AD278" i="6"/>
  <c r="AC278" i="6"/>
  <c r="AB278" i="6"/>
  <c r="AA278" i="6"/>
  <c r="AF258" i="6"/>
  <c r="AE258" i="6"/>
  <c r="AD258" i="6"/>
  <c r="AC258" i="6"/>
  <c r="AB258" i="6"/>
  <c r="AA258" i="6"/>
  <c r="AF253" i="6"/>
  <c r="AE253" i="6"/>
  <c r="AD253" i="6"/>
  <c r="AC253" i="6"/>
  <c r="AB253" i="6"/>
  <c r="AA253" i="6"/>
  <c r="AF238" i="6"/>
  <c r="AE238" i="6"/>
  <c r="AD238" i="6"/>
  <c r="AC238" i="6"/>
  <c r="AB238" i="6"/>
  <c r="AA238" i="6"/>
  <c r="AF162" i="6"/>
  <c r="AE162" i="6"/>
  <c r="AD162" i="6"/>
  <c r="AC162" i="6"/>
  <c r="AB162" i="6"/>
  <c r="AA162" i="6"/>
  <c r="AF272" i="6"/>
  <c r="AE272" i="6"/>
  <c r="AD272" i="6"/>
  <c r="AC272" i="6"/>
  <c r="AB272" i="6"/>
  <c r="AA272" i="6"/>
  <c r="AF217" i="6"/>
  <c r="AE217" i="6"/>
  <c r="AD217" i="6"/>
  <c r="AC217" i="6"/>
  <c r="AB217" i="6"/>
  <c r="AA217" i="6"/>
  <c r="AF233" i="6"/>
  <c r="AE233" i="6"/>
  <c r="AD233" i="6"/>
  <c r="AC233" i="6"/>
  <c r="AB233" i="6"/>
  <c r="AA233" i="6"/>
  <c r="AF252" i="6"/>
  <c r="AE252" i="6"/>
  <c r="AD252" i="6"/>
  <c r="AC252" i="6"/>
  <c r="AB252" i="6"/>
  <c r="AA252" i="6"/>
  <c r="AF267" i="6"/>
  <c r="AE267" i="6"/>
  <c r="AD267" i="6"/>
  <c r="AC267" i="6"/>
  <c r="AB267" i="6"/>
  <c r="AA267" i="6"/>
  <c r="AF167" i="6"/>
  <c r="AE167" i="6"/>
  <c r="AD167" i="6"/>
  <c r="AC167" i="6"/>
  <c r="AB167" i="6"/>
  <c r="AA167" i="6"/>
  <c r="AF222" i="6"/>
  <c r="AE222" i="6"/>
  <c r="AD222" i="6"/>
  <c r="AC222" i="6"/>
  <c r="AB222" i="6"/>
  <c r="AA222" i="6"/>
  <c r="AF243" i="6"/>
  <c r="AE243" i="6"/>
  <c r="AD243" i="6"/>
  <c r="AC243" i="6"/>
  <c r="AB243" i="6"/>
  <c r="AA243" i="6"/>
  <c r="AF227" i="6"/>
  <c r="AE227" i="6"/>
  <c r="AD227" i="6"/>
  <c r="AC227" i="6"/>
  <c r="AB227" i="6"/>
  <c r="AA227" i="6"/>
  <c r="AF273" i="6"/>
  <c r="AE273" i="6"/>
  <c r="AD273" i="6"/>
  <c r="AC273" i="6"/>
  <c r="AB273" i="6"/>
  <c r="AA273" i="6"/>
  <c r="AF178" i="6"/>
  <c r="AE178" i="6"/>
  <c r="AD178" i="6"/>
  <c r="AC178" i="6"/>
  <c r="AB178" i="6"/>
  <c r="AA178" i="6"/>
  <c r="AF43" i="6"/>
  <c r="AE43" i="6"/>
  <c r="AD43" i="6"/>
  <c r="AC43" i="6"/>
  <c r="AB43" i="6"/>
  <c r="AA43" i="6"/>
  <c r="AF52" i="6"/>
  <c r="AE52" i="6"/>
  <c r="AD52" i="6"/>
  <c r="AC52" i="6"/>
  <c r="AB52" i="6"/>
  <c r="AA52" i="6"/>
  <c r="AF203" i="6"/>
  <c r="AE203" i="6"/>
  <c r="AD203" i="6"/>
  <c r="AC203" i="6"/>
  <c r="AB203" i="6"/>
  <c r="AA203" i="6"/>
  <c r="AF93" i="6"/>
  <c r="AE93" i="6"/>
  <c r="AD93" i="6"/>
  <c r="AC93" i="6"/>
  <c r="AB93" i="6"/>
  <c r="AA93" i="6"/>
  <c r="AF83" i="6"/>
  <c r="AE83" i="6"/>
  <c r="AD83" i="6"/>
  <c r="AC83" i="6"/>
  <c r="AB83" i="6"/>
  <c r="AA83" i="6"/>
  <c r="AF107" i="6"/>
  <c r="AE107" i="6"/>
  <c r="AD107" i="6"/>
  <c r="AC107" i="6"/>
  <c r="AB107" i="6"/>
  <c r="AA107" i="6"/>
  <c r="AF23" i="6"/>
  <c r="AE23" i="6"/>
  <c r="AD23" i="6"/>
  <c r="AC23" i="6"/>
  <c r="AB23" i="6"/>
  <c r="AA23" i="6"/>
  <c r="AF58" i="6"/>
  <c r="AE58" i="6"/>
  <c r="AD58" i="6"/>
  <c r="AC58" i="6"/>
  <c r="AB58" i="6"/>
  <c r="AA58" i="6"/>
  <c r="AF78" i="6"/>
  <c r="AE78" i="6"/>
  <c r="AD78" i="6"/>
  <c r="AC78" i="6"/>
  <c r="AB78" i="6"/>
  <c r="AA78" i="6"/>
  <c r="AF123" i="6"/>
  <c r="AE123" i="6"/>
  <c r="AD123" i="6"/>
  <c r="AC123" i="6"/>
  <c r="AB123" i="6"/>
  <c r="AA123" i="6"/>
  <c r="AF28" i="6"/>
  <c r="AE28" i="6"/>
  <c r="AD28" i="6"/>
  <c r="AC28" i="6"/>
  <c r="AB28" i="6"/>
  <c r="AA28" i="6"/>
  <c r="AF137" i="6"/>
  <c r="AE137" i="6"/>
  <c r="AD137" i="6"/>
  <c r="AC137" i="6"/>
  <c r="AB137" i="6"/>
  <c r="AA137" i="6"/>
  <c r="AF142" i="6"/>
  <c r="AE142" i="6"/>
  <c r="AD142" i="6"/>
  <c r="AC142" i="6"/>
  <c r="AB142" i="6"/>
  <c r="AA142" i="6"/>
  <c r="AF57" i="6"/>
  <c r="AE57" i="6"/>
  <c r="AD57" i="6"/>
  <c r="AC57" i="6"/>
  <c r="AB57" i="6"/>
  <c r="AA57" i="6"/>
  <c r="D55" i="7" l="1"/>
  <c r="D64" i="7"/>
  <c r="D66" i="7" s="1"/>
  <c r="D21" i="7"/>
  <c r="D30" i="7"/>
  <c r="D32" i="7" s="1"/>
</calcChain>
</file>

<file path=xl/sharedStrings.xml><?xml version="1.0" encoding="utf-8"?>
<sst xmlns="http://schemas.openxmlformats.org/spreadsheetml/2006/main" count="784" uniqueCount="466">
  <si>
    <t>NGCC (M$/yr)</t>
  </si>
  <si>
    <t>SOFC (M$/yr)</t>
  </si>
  <si>
    <t>NGCC + SOEC (M$/yr)</t>
  </si>
  <si>
    <t>rSOC (M$/yr)</t>
  </si>
  <si>
    <t>SOFC+SOEC (M$/yr)</t>
  </si>
  <si>
    <t>SOEC (M$/yr)</t>
  </si>
  <si>
    <t>Natural Gas Price ($/MMBtu)</t>
  </si>
  <si>
    <t>Carbon Tax ($/tonne)</t>
  </si>
  <si>
    <t>Hydrogen Price ($/kg)</t>
  </si>
  <si>
    <t>Mean LMP ($/MWh)</t>
  </si>
  <si>
    <t>Minimum LMP ($/MWh)</t>
  </si>
  <si>
    <t>25th Percentile ($/MWh)</t>
  </si>
  <si>
    <t>50th Percentile ($/MWh)</t>
  </si>
  <si>
    <t>75th Percentile ($/MWh)</t>
  </si>
  <si>
    <t>Maximum LMP ($/MWh)</t>
  </si>
  <si>
    <t>Standard Deviation ($/MWh)</t>
  </si>
  <si>
    <t>Skewness</t>
  </si>
  <si>
    <t>Kurtosis</t>
  </si>
  <si>
    <t>Bimodality Coefficient</t>
  </si>
  <si>
    <t>Dip Test Statistic</t>
  </si>
  <si>
    <t>BaseCaseCapRes_2030_10</t>
  </si>
  <si>
    <t>BaseCaseTaxCapRes_2030_10</t>
  </si>
  <si>
    <t>BaseCaseTax_2030_10</t>
  </si>
  <si>
    <t>BaseCase_2030_10</t>
  </si>
  <si>
    <t>CAISO_NP15_2019_10</t>
  </si>
  <si>
    <t>CAISO_NP15_2022_10</t>
  </si>
  <si>
    <t>CAISO_SP15_2019_10</t>
  </si>
  <si>
    <t>CAISO_SP15_2022_10</t>
  </si>
  <si>
    <t>CAISO_ZP26_2019_10</t>
  </si>
  <si>
    <t>CAISO_ZP26_2022_10</t>
  </si>
  <si>
    <t>ERCOT_HOUSTON_2019_10</t>
  </si>
  <si>
    <t>ERCOT_HOUSTON_2022_10</t>
  </si>
  <si>
    <t>ERCOT_NORTH_2019_10</t>
  </si>
  <si>
    <t>ERCOT_NORTH_2022_10</t>
  </si>
  <si>
    <t>ERCOT_SOUTH_2019_10</t>
  </si>
  <si>
    <t>ERCOT_SOUTH_2022_10</t>
  </si>
  <si>
    <t>ERCOT_WEST_2019_10</t>
  </si>
  <si>
    <t>ERCOT_WEST_2022_10</t>
  </si>
  <si>
    <t>HighSolarCapRes_2030_10</t>
  </si>
  <si>
    <t>HighSolarTaxCapRes_2030_10</t>
  </si>
  <si>
    <t>HighSolarTax_2030_10</t>
  </si>
  <si>
    <t>HighSolar_2030_10</t>
  </si>
  <si>
    <t>HighWindCapRes_2030_10</t>
  </si>
  <si>
    <t>HighWindTaxCapRes_2030_10</t>
  </si>
  <si>
    <t>HighWindTax_2030_10</t>
  </si>
  <si>
    <t>HighWind_2030_10</t>
  </si>
  <si>
    <t>ISO_NE_2019_10</t>
  </si>
  <si>
    <t>ISO_NE_2022_10</t>
  </si>
  <si>
    <t>MiNg_$100_CAISO_2035_10</t>
  </si>
  <si>
    <t>MiNg_$100_ERCOT_2035_10</t>
  </si>
  <si>
    <t>MiNg_$100_MISO-W_2035_10</t>
  </si>
  <si>
    <t>MiNg_$100_NYISO_2035_10</t>
  </si>
  <si>
    <t>MiNg_$100_PJM-W_2035_10</t>
  </si>
  <si>
    <t>MiNg_$150_CAISO_2035_10</t>
  </si>
  <si>
    <t>MiNg_$150_ERCOT_2035_10</t>
  </si>
  <si>
    <t>MiNg_$150_MISO-W_2035_10</t>
  </si>
  <si>
    <t>MiNg_$150_NYISO_2035_10</t>
  </si>
  <si>
    <t>MiNg_$150_PJM-W_2035_10</t>
  </si>
  <si>
    <t>MISO_INDIANA_2019_10</t>
  </si>
  <si>
    <t>MISO_INDIANA_2022_10</t>
  </si>
  <si>
    <t>MISO_LOUISIANA_2019_10</t>
  </si>
  <si>
    <t>MISO_LOUISIANA_2022_10</t>
  </si>
  <si>
    <t>MISO_MINNESOTA_2019_10</t>
  </si>
  <si>
    <t>MISO_MINNESOTA_2022_10</t>
  </si>
  <si>
    <t>NETL_ERCOT_GEN_0_10</t>
  </si>
  <si>
    <t>NETL_ERCOT_GEN_100_10</t>
  </si>
  <si>
    <t>NETL_ERCOT_GEN_250_10</t>
  </si>
  <si>
    <t>NETL_ERCOT_GEN_25_10</t>
  </si>
  <si>
    <t>NETL_ERCOT_GEN_50_10</t>
  </si>
  <si>
    <t>NYISO_2019_10</t>
  </si>
  <si>
    <t>NYISO_2022_10</t>
  </si>
  <si>
    <t>PJM_WEST_2019_10</t>
  </si>
  <si>
    <t>PJM_WEST_2022_10</t>
  </si>
  <si>
    <t>SPP_NORTH_2019_10</t>
  </si>
  <si>
    <t>SPP_NORTH_2022_10</t>
  </si>
  <si>
    <t>SPP_SOUTH_2019_10</t>
  </si>
  <si>
    <t>SPP_SOUTH_2022_10</t>
  </si>
  <si>
    <t>WinterNYCapRes_2030_10</t>
  </si>
  <si>
    <t>WinterNYTaxCapRes_2030_10</t>
  </si>
  <si>
    <t>WinterNYTax_2030_10</t>
  </si>
  <si>
    <t>WinterNY_2030_10</t>
  </si>
  <si>
    <t>BaseCaseCapRes_2030_15</t>
  </si>
  <si>
    <t>BaseCaseTaxCapRes_2030_15</t>
  </si>
  <si>
    <t>BaseCaseTax_2030_15</t>
  </si>
  <si>
    <t>BaseCase_2030_15</t>
  </si>
  <si>
    <t>CAISO_NP15_2019_15</t>
  </si>
  <si>
    <t>CAISO_NP15_2022_15</t>
  </si>
  <si>
    <t>CAISO_SP15_2019_15</t>
  </si>
  <si>
    <t>CAISO_SP15_2022_15</t>
  </si>
  <si>
    <t>CAISO_ZP26_2019_15</t>
  </si>
  <si>
    <t>CAISO_ZP26_2022_15</t>
  </si>
  <si>
    <t>ERCOT_HOUSTON_2019_15</t>
  </si>
  <si>
    <t>ERCOT_HOUSTON_2022_15</t>
  </si>
  <si>
    <t>ERCOT_NORTH_2019_15</t>
  </si>
  <si>
    <t>ERCOT_NORTH_2022_15</t>
  </si>
  <si>
    <t>ERCOT_SOUTH_2019_15</t>
  </si>
  <si>
    <t>ERCOT_SOUTH_2022_15</t>
  </si>
  <si>
    <t>ERCOT_WEST_2019_15</t>
  </si>
  <si>
    <t>ERCOT_WEST_2022_15</t>
  </si>
  <si>
    <t>HighSolarCapRes_2030_15</t>
  </si>
  <si>
    <t>HighSolarTaxCapRes_2030_15</t>
  </si>
  <si>
    <t>HighSolarTax_2030_15</t>
  </si>
  <si>
    <t>HighSolar_2030_15</t>
  </si>
  <si>
    <t>HighWindCapRes_2030_15</t>
  </si>
  <si>
    <t>HighWindTaxCapRes_2030_15</t>
  </si>
  <si>
    <t>HighWindTax_2030_15</t>
  </si>
  <si>
    <t>HighWind_2030_15</t>
  </si>
  <si>
    <t>ISO_NE_2019_15</t>
  </si>
  <si>
    <t>ISO_NE_2022_15</t>
  </si>
  <si>
    <t>MiNg_$100_CAISO_2035_15</t>
  </si>
  <si>
    <t>MiNg_$100_ERCOT_2035_15</t>
  </si>
  <si>
    <t>MiNg_$100_MISO-W_2035_15</t>
  </si>
  <si>
    <t>MiNg_$100_NYISO_2035_15</t>
  </si>
  <si>
    <t>MiNg_$100_PJM-W_2035_15</t>
  </si>
  <si>
    <t>MiNg_$150_CAISO_2035_15</t>
  </si>
  <si>
    <t>MiNg_$150_ERCOT_2035_15</t>
  </si>
  <si>
    <t>MiNg_$150_MISO-W_2035_15</t>
  </si>
  <si>
    <t>MiNg_$150_NYISO_2035_15</t>
  </si>
  <si>
    <t>MiNg_$150_PJM-W_2035_15</t>
  </si>
  <si>
    <t>MISO_INDIANA_2019_15</t>
  </si>
  <si>
    <t>MISO_INDIANA_2022_15</t>
  </si>
  <si>
    <t>MISO_LOUISIANA_2019_15</t>
  </si>
  <si>
    <t>MISO_LOUISIANA_2022_15</t>
  </si>
  <si>
    <t>MISO_MINNESOTA_2019_15</t>
  </si>
  <si>
    <t>MISO_MINNESOTA_2022_15</t>
  </si>
  <si>
    <t>NETL_ERCOT_GEN_0_15</t>
  </si>
  <si>
    <t>NETL_ERCOT_GEN_100_15</t>
  </si>
  <si>
    <t>NETL_ERCOT_GEN_250_15</t>
  </si>
  <si>
    <t>NETL_ERCOT_GEN_25_15</t>
  </si>
  <si>
    <t>NETL_ERCOT_GEN_50_15</t>
  </si>
  <si>
    <t>NYISO_2019_15</t>
  </si>
  <si>
    <t>NYISO_2022_15</t>
  </si>
  <si>
    <t>PJM_WEST_2019_15</t>
  </si>
  <si>
    <t>PJM_WEST_2022_15</t>
  </si>
  <si>
    <t>SPP_NORTH_2019_15</t>
  </si>
  <si>
    <t>SPP_NORTH_2022_15</t>
  </si>
  <si>
    <t>SPP_SOUTH_2019_15</t>
  </si>
  <si>
    <t>SPP_SOUTH_2022_15</t>
  </si>
  <si>
    <t>WinterNYCapRes_2030_15</t>
  </si>
  <si>
    <t>WinterNYTaxCapRes_2030_15</t>
  </si>
  <si>
    <t>WinterNYTax_2030_15</t>
  </si>
  <si>
    <t>WinterNY_2030_15</t>
  </si>
  <si>
    <t>BaseCaseCapRes_2030_20</t>
  </si>
  <si>
    <t>BaseCaseTaxCapRes_2030_20</t>
  </si>
  <si>
    <t>BaseCaseTax_2030_20</t>
  </si>
  <si>
    <t>BaseCase_2030_20</t>
  </si>
  <si>
    <t>CAISO_NP15_2019_20</t>
  </si>
  <si>
    <t>CAISO_NP15_2022_20</t>
  </si>
  <si>
    <t>CAISO_SP15_2019_20</t>
  </si>
  <si>
    <t>CAISO_SP15_2022_20</t>
  </si>
  <si>
    <t>CAISO_ZP26_2019_20</t>
  </si>
  <si>
    <t>CAISO_ZP26_2022_20</t>
  </si>
  <si>
    <t>ERCOT_HOUSTON_2019_20</t>
  </si>
  <si>
    <t>ERCOT_HOUSTON_2022_20</t>
  </si>
  <si>
    <t>ERCOT_NORTH_2019_20</t>
  </si>
  <si>
    <t>ERCOT_NORTH_2022_20</t>
  </si>
  <si>
    <t>ERCOT_SOUTH_2019_20</t>
  </si>
  <si>
    <t>ERCOT_SOUTH_2022_20</t>
  </si>
  <si>
    <t>ERCOT_WEST_2019_20</t>
  </si>
  <si>
    <t>ERCOT_WEST_2022_20</t>
  </si>
  <si>
    <t>HighSolarCapRes_2030_20</t>
  </si>
  <si>
    <t>HighSolarTaxCapRes_2030_20</t>
  </si>
  <si>
    <t>HighSolarTax_2030_20</t>
  </si>
  <si>
    <t>HighSolar_2030_20</t>
  </si>
  <si>
    <t>HighWindCapRes_2030_20</t>
  </si>
  <si>
    <t>HighWindTaxCapRes_2030_20</t>
  </si>
  <si>
    <t>HighWindTax_2030_20</t>
  </si>
  <si>
    <t>HighWind_2030_20</t>
  </si>
  <si>
    <t>ISO_NE_2019_20</t>
  </si>
  <si>
    <t>ISO_NE_2022_20</t>
  </si>
  <si>
    <t>MiNg_$100_CAISO_2035_20</t>
  </si>
  <si>
    <t>MiNg_$100_ERCOT_2035_20</t>
  </si>
  <si>
    <t>MiNg_$100_MISO-W_2035_20</t>
  </si>
  <si>
    <t>MiNg_$100_NYISO_2035_20</t>
  </si>
  <si>
    <t>MiNg_$100_PJM-W_2035_20</t>
  </si>
  <si>
    <t>MiNg_$150_CAISO_2035_20</t>
  </si>
  <si>
    <t>MiNg_$150_ERCOT_2035_20</t>
  </si>
  <si>
    <t>MiNg_$150_MISO-W_2035_20</t>
  </si>
  <si>
    <t>MiNg_$150_NYISO_2035_20</t>
  </si>
  <si>
    <t>MiNg_$150_PJM-W_2035_20</t>
  </si>
  <si>
    <t>MISO_INDIANA_2019_20</t>
  </si>
  <si>
    <t>MISO_INDIANA_2022_20</t>
  </si>
  <si>
    <t>MISO_LOUISIANA_2019_20</t>
  </si>
  <si>
    <t>MISO_LOUISIANA_2022_20</t>
  </si>
  <si>
    <t>MISO_MINNESOTA_2019_20</t>
  </si>
  <si>
    <t>MISO_MINNESOTA_2022_20</t>
  </si>
  <si>
    <t>NETL_ERCOT_GEN_0_20</t>
  </si>
  <si>
    <t>NETL_ERCOT_GEN_100_20</t>
  </si>
  <si>
    <t>NETL_ERCOT_GEN_250_20</t>
  </si>
  <si>
    <t>NETL_ERCOT_GEN_25_20</t>
  </si>
  <si>
    <t>NETL_ERCOT_GEN_50_20</t>
  </si>
  <si>
    <t>NYISO_2019_20</t>
  </si>
  <si>
    <t>NYISO_2022_20</t>
  </si>
  <si>
    <t>PJM_WEST_2019_20</t>
  </si>
  <si>
    <t>PJM_WEST_2022_20</t>
  </si>
  <si>
    <t>SPP_NORTH_2019_20</t>
  </si>
  <si>
    <t>SPP_NORTH_2022_20</t>
  </si>
  <si>
    <t>SPP_SOUTH_2019_20</t>
  </si>
  <si>
    <t>SPP_SOUTH_2022_20</t>
  </si>
  <si>
    <t>WinterNYCapRes_2030_20</t>
  </si>
  <si>
    <t>WinterNYTaxCapRes_2030_20</t>
  </si>
  <si>
    <t>WinterNYTax_2030_20</t>
  </si>
  <si>
    <t>WinterNY_2030_20</t>
  </si>
  <si>
    <t>BaseCaseCapRes_2030_25</t>
  </si>
  <si>
    <t>BaseCaseTaxCapRes_2030_25</t>
  </si>
  <si>
    <t>BaseCaseTax_2030_25</t>
  </si>
  <si>
    <t>BaseCase_2030_25</t>
  </si>
  <si>
    <t>CAISO_NP15_2019_25</t>
  </si>
  <si>
    <t>CAISO_NP15_2022_25</t>
  </si>
  <si>
    <t>CAISO_SP15_2019_25</t>
  </si>
  <si>
    <t>CAISO_SP15_2022_25</t>
  </si>
  <si>
    <t>CAISO_ZP26_2019_25</t>
  </si>
  <si>
    <t>CAISO_ZP26_2022_25</t>
  </si>
  <si>
    <t>ERCOT_HOUSTON_2019_25</t>
  </si>
  <si>
    <t>ERCOT_HOUSTON_2022_25</t>
  </si>
  <si>
    <t>ERCOT_NORTH_2019_25</t>
  </si>
  <si>
    <t>ERCOT_NORTH_2022_25</t>
  </si>
  <si>
    <t>ERCOT_SOUTH_2019_25</t>
  </si>
  <si>
    <t>ERCOT_SOUTH_2022_25</t>
  </si>
  <si>
    <t>ERCOT_WEST_2019_25</t>
  </si>
  <si>
    <t>ERCOT_WEST_2022_25</t>
  </si>
  <si>
    <t>HighSolarCapRes_2030_25</t>
  </si>
  <si>
    <t>HighSolarTaxCapRes_2030_25</t>
  </si>
  <si>
    <t>HighSolarTax_2030_25</t>
  </si>
  <si>
    <t>HighSolar_2030_25</t>
  </si>
  <si>
    <t>HighWindCapRes_2030_25</t>
  </si>
  <si>
    <t>HighWindTaxCapRes_2030_25</t>
  </si>
  <si>
    <t>HighWindTax_2030_25</t>
  </si>
  <si>
    <t>HighWind_2030_25</t>
  </si>
  <si>
    <t>ISO_NE_2019_25</t>
  </si>
  <si>
    <t>ISO_NE_2022_25</t>
  </si>
  <si>
    <t>MiNg_$100_CAISO_2035_25</t>
  </si>
  <si>
    <t>MiNg_$100_ERCOT_2035_25</t>
  </si>
  <si>
    <t>MiNg_$100_MISO-W_2035_25</t>
  </si>
  <si>
    <t>MiNg_$100_NYISO_2035_25</t>
  </si>
  <si>
    <t>MiNg_$100_PJM-W_2035_25</t>
  </si>
  <si>
    <t>MiNg_$150_CAISO_2035_25</t>
  </si>
  <si>
    <t>MiNg_$150_ERCOT_2035_25</t>
  </si>
  <si>
    <t>MiNg_$150_MISO-W_2035_25</t>
  </si>
  <si>
    <t>MiNg_$150_NYISO_2035_25</t>
  </si>
  <si>
    <t>MiNg_$150_PJM-W_2035_25</t>
  </si>
  <si>
    <t>MISO_INDIANA_2019_25</t>
  </si>
  <si>
    <t>MISO_INDIANA_2022_25</t>
  </si>
  <si>
    <t>MISO_LOUISIANA_2019_25</t>
  </si>
  <si>
    <t>MISO_LOUISIANA_2022_25</t>
  </si>
  <si>
    <t>MISO_MINNESOTA_2019_25</t>
  </si>
  <si>
    <t>MISO_MINNESOTA_2022_25</t>
  </si>
  <si>
    <t>NETL_ERCOT_GEN_0_25</t>
  </si>
  <si>
    <t>NETL_ERCOT_GEN_100_25</t>
  </si>
  <si>
    <t>NETL_ERCOT_GEN_250_25</t>
  </si>
  <si>
    <t>NETL_ERCOT_GEN_25_25</t>
  </si>
  <si>
    <t>NETL_ERCOT_GEN_50_25</t>
  </si>
  <si>
    <t>NYISO_2019_25</t>
  </si>
  <si>
    <t>NYISO_2022_25</t>
  </si>
  <si>
    <t>PJM_WEST_2019_25</t>
  </si>
  <si>
    <t>PJM_WEST_2022_25</t>
  </si>
  <si>
    <t>SPP_NORTH_2019_25</t>
  </si>
  <si>
    <t>SPP_NORTH_2022_25</t>
  </si>
  <si>
    <t>SPP_SOUTH_2019_25</t>
  </si>
  <si>
    <t>SPP_SOUTH_2022_25</t>
  </si>
  <si>
    <t>WinterNYCapRes_2030_25</t>
  </si>
  <si>
    <t>WinterNYTaxCapRes_2030_25</t>
  </si>
  <si>
    <t>WinterNYTax_2030_25</t>
  </si>
  <si>
    <t>WinterNY_2030_25</t>
  </si>
  <si>
    <t>BaseCaseCapRes_2030_30</t>
  </si>
  <si>
    <t>BaseCaseTaxCapRes_2030_30</t>
  </si>
  <si>
    <t>BaseCaseTax_2030_30</t>
  </si>
  <si>
    <t>BaseCase_2030_30</t>
  </si>
  <si>
    <t>CAISO_NP15_2019_30</t>
  </si>
  <si>
    <t>CAISO_NP15_2022_30</t>
  </si>
  <si>
    <t>CAISO_SP15_2019_30</t>
  </si>
  <si>
    <t>CAISO_SP15_2022_30</t>
  </si>
  <si>
    <t>CAISO_ZP26_2019_30</t>
  </si>
  <si>
    <t>CAISO_ZP26_2022_30</t>
  </si>
  <si>
    <t>ERCOT_HOUSTON_2019_30</t>
  </si>
  <si>
    <t>ERCOT_HOUSTON_2022_30</t>
  </si>
  <si>
    <t>ERCOT_NORTH_2019_30</t>
  </si>
  <si>
    <t>ERCOT_NORTH_2022_30</t>
  </si>
  <si>
    <t>ERCOT_SOUTH_2019_30</t>
  </si>
  <si>
    <t>ERCOT_SOUTH_2022_30</t>
  </si>
  <si>
    <t>ERCOT_WEST_2019_30</t>
  </si>
  <si>
    <t>ERCOT_WEST_2022_30</t>
  </si>
  <si>
    <t>HighSolarCapRes_2030_30</t>
  </si>
  <si>
    <t>HighSolarTaxCapRes_2030_30</t>
  </si>
  <si>
    <t>HighSolarTax_2030_30</t>
  </si>
  <si>
    <t>HighSolar_2030_30</t>
  </si>
  <si>
    <t>HighWindCapRes_2030_30</t>
  </si>
  <si>
    <t>HighWindTaxCapRes_2030_30</t>
  </si>
  <si>
    <t>HighWindTax_2030_30</t>
  </si>
  <si>
    <t>HighWind_2030_30</t>
  </si>
  <si>
    <t>ISO_NE_2019_30</t>
  </si>
  <si>
    <t>ISO_NE_2022_30</t>
  </si>
  <si>
    <t>MiNg_$100_CAISO_2035_30</t>
  </si>
  <si>
    <t>MiNg_$100_ERCOT_2035_30</t>
  </si>
  <si>
    <t>MiNg_$100_MISO-W_2035_30</t>
  </si>
  <si>
    <t>MiNg_$100_NYISO_2035_30</t>
  </si>
  <si>
    <t>MiNg_$100_PJM-W_2035_30</t>
  </si>
  <si>
    <t>MiNg_$150_CAISO_2035_30</t>
  </si>
  <si>
    <t>MiNg_$150_ERCOT_2035_30</t>
  </si>
  <si>
    <t>MiNg_$150_MISO-W_2035_30</t>
  </si>
  <si>
    <t>MiNg_$150_NYISO_2035_30</t>
  </si>
  <si>
    <t>MiNg_$150_PJM-W_2035_30</t>
  </si>
  <si>
    <t>MISO_INDIANA_2019_30</t>
  </si>
  <si>
    <t>MISO_INDIANA_2022_30</t>
  </si>
  <si>
    <t>MISO_LOUISIANA_2019_30</t>
  </si>
  <si>
    <t>MISO_LOUISIANA_2022_30</t>
  </si>
  <si>
    <t>MISO_MINNESOTA_2019_30</t>
  </si>
  <si>
    <t>MISO_MINNESOTA_2022_30</t>
  </si>
  <si>
    <t>NETL_ERCOT_GEN_0_30</t>
  </si>
  <si>
    <t>NETL_ERCOT_GEN_100_30</t>
  </si>
  <si>
    <t>NETL_ERCOT_GEN_250_30</t>
  </si>
  <si>
    <t>NETL_ERCOT_GEN_25_30</t>
  </si>
  <si>
    <t>NETL_ERCOT_GEN_50_30</t>
  </si>
  <si>
    <t>NYISO_2019_30</t>
  </si>
  <si>
    <t>NYISO_2022_30</t>
  </si>
  <si>
    <t>PJM_WEST_2019_30</t>
  </si>
  <si>
    <t>PJM_WEST_2022_30</t>
  </si>
  <si>
    <t>SPP_NORTH_2019_30</t>
  </si>
  <si>
    <t>SPP_NORTH_2022_30</t>
  </si>
  <si>
    <t>SPP_SOUTH_2019_30</t>
  </si>
  <si>
    <t>SPP_SOUTH_2022_30</t>
  </si>
  <si>
    <t>WinterNYCapRes_2030_30</t>
  </si>
  <si>
    <t>WinterNYTaxCapRes_2030_30</t>
  </si>
  <si>
    <t>WinterNYTax_2030_30</t>
  </si>
  <si>
    <t>WinterNY_2030_30</t>
  </si>
  <si>
    <t>*** Data best viewed by filtering out all but one hydrogen price in column N ***</t>
  </si>
  <si>
    <t>(M$/yr)</t>
  </si>
  <si>
    <t>($/MMBtu)</t>
  </si>
  <si>
    <t>($/tonne)</t>
  </si>
  <si>
    <t xml:space="preserve"> ($/kg)</t>
  </si>
  <si>
    <t>($/MWh)</t>
  </si>
  <si>
    <t>Name</t>
  </si>
  <si>
    <t>Year</t>
  </si>
  <si>
    <t>Reference</t>
  </si>
  <si>
    <t>NGCC</t>
  </si>
  <si>
    <t>SOFC</t>
  </si>
  <si>
    <t>NGCC + SOEC</t>
  </si>
  <si>
    <t>rSOC</t>
  </si>
  <si>
    <t>SOFC+SOEC</t>
  </si>
  <si>
    <t>SOEC</t>
  </si>
  <si>
    <t>SMR</t>
  </si>
  <si>
    <t>ATR</t>
  </si>
  <si>
    <t>Natural Gas Price</t>
  </si>
  <si>
    <t>Carbon Tax</t>
  </si>
  <si>
    <t>Hydrogen Price</t>
  </si>
  <si>
    <t>Mean LMP</t>
  </si>
  <si>
    <t>Minimum LMP</t>
  </si>
  <si>
    <t>25th Percentile</t>
  </si>
  <si>
    <t>50th Percentile</t>
  </si>
  <si>
    <t xml:space="preserve">75th Percentile </t>
  </si>
  <si>
    <t>Maximum LMP</t>
  </si>
  <si>
    <t>Standard Deviation</t>
  </si>
  <si>
    <t>Data labels</t>
  </si>
  <si>
    <t>SOFC + SOEC</t>
  </si>
  <si>
    <t>Passes Neither Test</t>
  </si>
  <si>
    <t>Passes Bimodality Test Only</t>
  </si>
  <si>
    <t>Passes Dip Test Only</t>
  </si>
  <si>
    <t>Passes both tests. Bimodal.</t>
  </si>
  <si>
    <t>NYISO_2019</t>
  </si>
  <si>
    <t>SPP_NORTH_2019</t>
  </si>
  <si>
    <t>SPP_SOUTH_2019</t>
  </si>
  <si>
    <t>MISO_MINNESOTA_2019</t>
  </si>
  <si>
    <t>MISO_LOUISIANA_2019</t>
  </si>
  <si>
    <t>ERCOT_WEST_2019</t>
  </si>
  <si>
    <t>PJM_WEST_2019</t>
  </si>
  <si>
    <t>MISO_INDIANA_2019</t>
  </si>
  <si>
    <t>ERCOT_NORTH_2019</t>
  </si>
  <si>
    <t>ERCOT_SOUTH_2019</t>
  </si>
  <si>
    <t>ERCOT_HOUSTON_2019</t>
  </si>
  <si>
    <t>ISO_NE_2019</t>
  </si>
  <si>
    <t>CAISO_ZP26_2019</t>
  </si>
  <si>
    <t>CAISO_NP15_2019</t>
  </si>
  <si>
    <t>CAISO_SP15_2019</t>
  </si>
  <si>
    <t>SPP_NORTH_2022</t>
  </si>
  <si>
    <t>MISO_MINNESOTA_2022</t>
  </si>
  <si>
    <t>ERCOT_WEST_2022</t>
  </si>
  <si>
    <t>SPP_SOUTH_2022</t>
  </si>
  <si>
    <t>ERCOT_SOUTH_2022</t>
  </si>
  <si>
    <t>NYISO_2022</t>
  </si>
  <si>
    <t>ERCOT_NORTH_2022</t>
  </si>
  <si>
    <t>ERCOT_HOUSTON_2022</t>
  </si>
  <si>
    <t>MISO_LOUISIANA_2022</t>
  </si>
  <si>
    <t>MISO_INDIANA_2022</t>
  </si>
  <si>
    <t>PJM_WEST_2022</t>
  </si>
  <si>
    <t>CAISO_ZP26_2022</t>
  </si>
  <si>
    <t>CAISO_SP15_2022</t>
  </si>
  <si>
    <t>ISO_NE_2022</t>
  </si>
  <si>
    <t>CAISO_NP15_2022</t>
  </si>
  <si>
    <t>HighSolarCapRes_2030</t>
  </si>
  <si>
    <t>BaseCaseCapRes_2030</t>
  </si>
  <si>
    <t>HighWindCapRes_2030</t>
  </si>
  <si>
    <t>WinterNYCapRes_2030</t>
  </si>
  <si>
    <t>WinterNY_2030</t>
  </si>
  <si>
    <t>HighSolar_2030</t>
  </si>
  <si>
    <t>HighWind_2030</t>
  </si>
  <si>
    <t>BaseCase_2030</t>
  </si>
  <si>
    <t>HighWindTaxCapRes_2030</t>
  </si>
  <si>
    <t>HighSolarTaxCapRes_2030</t>
  </si>
  <si>
    <t>BaseCaseTaxCapRes_2030</t>
  </si>
  <si>
    <t>WinterNYTaxCapRes_2030</t>
  </si>
  <si>
    <t>HighWindTax_2030</t>
  </si>
  <si>
    <t>HighSolarTax_2030</t>
  </si>
  <si>
    <t>BaseCaseTax_2030</t>
  </si>
  <si>
    <t>WinterNYTax_2030</t>
  </si>
  <si>
    <t>MiNg_$100_ERCOT_2035</t>
  </si>
  <si>
    <t>MiNg_$100_MISO-W_2035</t>
  </si>
  <si>
    <t>MiNg_$100_NYISO_2035</t>
  </si>
  <si>
    <t>MiNg_$100_PJM-W_2035</t>
  </si>
  <si>
    <t>MiNg_$100_CAISO_2035</t>
  </si>
  <si>
    <t>MiNg_$150_MISO-W_2035</t>
  </si>
  <si>
    <t>MiNg_$150_NYISO_2035</t>
  </si>
  <si>
    <t>MiNg_$150_ERCOT_2035</t>
  </si>
  <si>
    <t>MiNg_$150_CAISO_2035</t>
  </si>
  <si>
    <t>MiNg_$150_PJM-W_2035</t>
  </si>
  <si>
    <t>NETL_ERCOT_GEN_0</t>
  </si>
  <si>
    <t>NETL_ERCOT_GEN_25</t>
  </si>
  <si>
    <t>NETL_ERCOT_GEN_50</t>
  </si>
  <si>
    <t>NETL_ERCOT_GEN_100</t>
  </si>
  <si>
    <t>NETL_ERCOT_GEN_250</t>
  </si>
  <si>
    <t>*** Sphere size is proportional to: Profit(SOFC + SOEC) - max(Profit(SOFC), Profit(SOEC)). This is a proxy for the benefit of integration. Blue = +ive. White = -ive.</t>
  </si>
  <si>
    <t>SMR Hydrogen Cost with Capture</t>
  </si>
  <si>
    <t>Source:</t>
  </si>
  <si>
    <t>Lewis, Eric, McNaul, Shannon, Jamieson, Matthew, Henriksen, Megan S., Matthews, H. Scott, Walsh, Liam, Grove, Jadon, Shultz, Travis, Skone, Timothy J., and Stevens, Robert. Comparison of Commercial, State-of-the-Art, Fossil-Based Hydrogen Production Technologies. United States: N. p., 2022. Web. doi:10.2172/1862910.</t>
  </si>
  <si>
    <t>Comparison of Commercial, State-of-the-Art, Fossil-Based Hydrogen Production Technologies (Technical Report) | OSTI.GOV</t>
  </si>
  <si>
    <t>See:</t>
  </si>
  <si>
    <t>Case 2</t>
  </si>
  <si>
    <t>Original</t>
  </si>
  <si>
    <t>Adjusted 1</t>
  </si>
  <si>
    <t>Adjusted 2 (MiNg_$150_ERCOT_2035)</t>
  </si>
  <si>
    <t>Exhibit 3-33</t>
  </si>
  <si>
    <t>Power Cost ($/MWhr)</t>
  </si>
  <si>
    <t>Fuel Cost ($/MBTU)</t>
  </si>
  <si>
    <t>Exhibit ES-2</t>
  </si>
  <si>
    <t>Capacity Factor</t>
  </si>
  <si>
    <t>Exhibit 3-23</t>
  </si>
  <si>
    <t>Capacity (kg/s)</t>
  </si>
  <si>
    <t>Capacity Scaling Exponent</t>
  </si>
  <si>
    <t>-</t>
  </si>
  <si>
    <t>Exhibit 3-34</t>
  </si>
  <si>
    <t>Fixed Cost ($/kg)</t>
  </si>
  <si>
    <t>Capital Cost ($/kg)</t>
  </si>
  <si>
    <t>Fuel Cost ($/kg)</t>
  </si>
  <si>
    <t>Electricity Cost ($/kg)</t>
  </si>
  <si>
    <t>Calculated</t>
  </si>
  <si>
    <t>Other Variable Cost ($/kg)</t>
  </si>
  <si>
    <t>Total excluding T&amp;S ($/kg)</t>
  </si>
  <si>
    <t>CO2 T&amp;S ($/kg)</t>
  </si>
  <si>
    <t>Total with T&amp;S ($/kg)</t>
  </si>
  <si>
    <t>Total Variable Operating Cost ($/kg)</t>
  </si>
  <si>
    <t>CO2 Capture</t>
  </si>
  <si>
    <t>Exhibit 3-25</t>
  </si>
  <si>
    <t>CO2 stack emissions (tonne/yr)</t>
  </si>
  <si>
    <t>at 90% CF</t>
  </si>
  <si>
    <t>at 100% CF</t>
  </si>
  <si>
    <t>H2 Selling Price ($/kg)</t>
  </si>
  <si>
    <t>Net Profit w/o Carbon Tax ($/yr)</t>
  </si>
  <si>
    <t>Net Profit With Carbon Tax ($/yr)</t>
  </si>
  <si>
    <t>ATR Hydrogen Cost with Capture</t>
  </si>
  <si>
    <t>Case 3</t>
  </si>
  <si>
    <t>Exhibit 3-48</t>
  </si>
  <si>
    <t>Exhibit 3-38</t>
  </si>
  <si>
    <t>Exhibit 3-49</t>
  </si>
  <si>
    <t>Exhibit 3-40</t>
  </si>
  <si>
    <t>CO2 stack emissions</t>
  </si>
  <si>
    <t xml:space="preserve"> 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</si>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</sst>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"/>
    <numFmt numFmtId="167" formatCode="0.00000"/>
    <numFmt numFmtId="168" formatCode="0.0%"/>
    <numFmt numFmtId="169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11" fontId="0" fillId="0" borderId="0" xfId="0" applyNumberFormat="1"/>
    <xf numFmtId="0" fontId="1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0" fillId="0" borderId="0" xfId="0" applyFont="1"/>
    <xf numFmtId="0" fontId="18" fillId="0" borderId="0" xfId="43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165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5" fontId="0" fillId="0" borderId="0" xfId="0" applyNumberFormat="1" applyFont="1"/>
    <xf numFmtId="168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10" xfId="0" applyFont="1" applyBorder="1"/>
    <xf numFmtId="9" fontId="22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/>
    </xf>
    <xf numFmtId="2" fontId="22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166" fontId="2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2" fillId="0" borderId="0" xfId="0" applyNumberFormat="1" applyFont="1"/>
    <xf numFmtId="167" fontId="0" fillId="0" borderId="0" xfId="0" applyNumberFormat="1" applyAlignment="1">
      <alignment horizontal="center"/>
    </xf>
    <xf numFmtId="166" fontId="22" fillId="0" borderId="10" xfId="0" applyNumberFormat="1" applyFont="1" applyBorder="1"/>
    <xf numFmtId="0" fontId="21" fillId="33" borderId="0" xfId="0" applyFont="1" applyFill="1" applyAlignment="1">
      <alignment horizontal="left"/>
    </xf>
    <xf numFmtId="0" fontId="21" fillId="33" borderId="0" xfId="0" applyFont="1" applyFill="1" applyAlignment="1">
      <alignment horizontal="center"/>
    </xf>
    <xf numFmtId="0" fontId="23" fillId="0" borderId="11" xfId="0" applyFont="1" applyBorder="1" applyAlignment="1">
      <alignment horizontal="center" vertical="top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8958301635101"/>
          <c:y val="0.12137049313799626"/>
          <c:w val="0.7814980847618872"/>
          <c:h val="0.77091300983208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'Filterable Sortable Data'!$D$2</c:f>
              <c:strCache>
                <c:ptCount val="1"/>
                <c:pt idx="0">
                  <c:v>NGCC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Data'!$D$3:$D$307</c:f>
              <c:numCache>
                <c:formatCode>0.00</c:formatCode>
                <c:ptCount val="61"/>
                <c:pt idx="0">
                  <c:v>-161.28156475446801</c:v>
                </c:pt>
                <c:pt idx="1">
                  <c:v>-146.352960407116</c:v>
                </c:pt>
                <c:pt idx="2">
                  <c:v>-140.97900149089199</c:v>
                </c:pt>
                <c:pt idx="3">
                  <c:v>-164.40968098624799</c:v>
                </c:pt>
                <c:pt idx="4">
                  <c:v>-156.59276541469001</c:v>
                </c:pt>
                <c:pt idx="5">
                  <c:v>-120.39178199457299</c:v>
                </c:pt>
                <c:pt idx="6">
                  <c:v>-142.65907022748101</c:v>
                </c:pt>
                <c:pt idx="7">
                  <c:v>-150.72909329946</c:v>
                </c:pt>
                <c:pt idx="8">
                  <c:v>-121.254932017443</c:v>
                </c:pt>
                <c:pt idx="9">
                  <c:v>-123.4373278099</c:v>
                </c:pt>
                <c:pt idx="10">
                  <c:v>-120.26231960060301</c:v>
                </c:pt>
                <c:pt idx="11">
                  <c:v>-145.36755608085301</c:v>
                </c:pt>
                <c:pt idx="12">
                  <c:v>-122.772681978032</c:v>
                </c:pt>
                <c:pt idx="13">
                  <c:v>-123.19540360773399</c:v>
                </c:pt>
                <c:pt idx="14">
                  <c:v>-120.500801643754</c:v>
                </c:pt>
                <c:pt idx="15">
                  <c:v>-127.54311112261099</c:v>
                </c:pt>
                <c:pt idx="16">
                  <c:v>-134.56654783826099</c:v>
                </c:pt>
                <c:pt idx="17">
                  <c:v>-89.412815608527296</c:v>
                </c:pt>
                <c:pt idx="18">
                  <c:v>-76.788429229545898</c:v>
                </c:pt>
                <c:pt idx="19">
                  <c:v>-96.2236540920522</c:v>
                </c:pt>
                <c:pt idx="20">
                  <c:v>-86.489051512682806</c:v>
                </c:pt>
                <c:pt idx="21">
                  <c:v>-90.434646375300204</c:v>
                </c:pt>
                <c:pt idx="22">
                  <c:v>-60.982136397414799</c:v>
                </c:pt>
                <c:pt idx="23">
                  <c:v>-105.228501541738</c:v>
                </c:pt>
                <c:pt idx="24">
                  <c:v>-69.1609264270936</c:v>
                </c:pt>
                <c:pt idx="25">
                  <c:v>-33.757658761843302</c:v>
                </c:pt>
                <c:pt idx="26">
                  <c:v>11.413636224504501</c:v>
                </c:pt>
                <c:pt idx="27">
                  <c:v>24.561324029507698</c:v>
                </c:pt>
                <c:pt idx="28">
                  <c:v>-51.452119004952898</c:v>
                </c:pt>
                <c:pt idx="29">
                  <c:v>37.504785631106003</c:v>
                </c:pt>
                <c:pt idx="30">
                  <c:v>-169.621771863145</c:v>
                </c:pt>
                <c:pt idx="31">
                  <c:v>-170.99930686333099</c:v>
                </c:pt>
                <c:pt idx="32">
                  <c:v>-170.99930696289201</c:v>
                </c:pt>
                <c:pt idx="33">
                  <c:v>-165.42342907170499</c:v>
                </c:pt>
                <c:pt idx="34">
                  <c:v>-141.78677978246299</c:v>
                </c:pt>
                <c:pt idx="35">
                  <c:v>-116.87344373369901</c:v>
                </c:pt>
                <c:pt idx="36">
                  <c:v>-120.260871972064</c:v>
                </c:pt>
                <c:pt idx="37">
                  <c:v>-120.260873806338</c:v>
                </c:pt>
                <c:pt idx="38">
                  <c:v>-81.820944883402703</c:v>
                </c:pt>
                <c:pt idx="39">
                  <c:v>-78.339709472288803</c:v>
                </c:pt>
                <c:pt idx="40">
                  <c:v>-73.768368966189598</c:v>
                </c:pt>
                <c:pt idx="41">
                  <c:v>-70.734213556867999</c:v>
                </c:pt>
                <c:pt idx="42">
                  <c:v>-36.9098018653807</c:v>
                </c:pt>
                <c:pt idx="43">
                  <c:v>-37.866584520615604</c:v>
                </c:pt>
                <c:pt idx="44">
                  <c:v>-34.416760425407602</c:v>
                </c:pt>
                <c:pt idx="45">
                  <c:v>-38.101933823239101</c:v>
                </c:pt>
                <c:pt idx="46">
                  <c:v>-55.7335471127722</c:v>
                </c:pt>
                <c:pt idx="47">
                  <c:v>-27.1757132074016</c:v>
                </c:pt>
                <c:pt idx="48">
                  <c:v>-8.5658122989352794</c:v>
                </c:pt>
                <c:pt idx="49">
                  <c:v>32.0509853948735</c:v>
                </c:pt>
                <c:pt idx="50">
                  <c:v>51.866189450914099</c:v>
                </c:pt>
                <c:pt idx="51">
                  <c:v>-53.106318392563601</c:v>
                </c:pt>
                <c:pt idx="52">
                  <c:v>-8.2822075364679701</c:v>
                </c:pt>
                <c:pt idx="53">
                  <c:v>-23.281303795660499</c:v>
                </c:pt>
                <c:pt idx="54">
                  <c:v>31.380780230803001</c:v>
                </c:pt>
                <c:pt idx="55">
                  <c:v>52.563386347324602</c:v>
                </c:pt>
                <c:pt idx="56">
                  <c:v>-166.350017959545</c:v>
                </c:pt>
                <c:pt idx="57">
                  <c:v>-139.08315840900599</c:v>
                </c:pt>
                <c:pt idx="58">
                  <c:v>-98.091943540793693</c:v>
                </c:pt>
                <c:pt idx="59">
                  <c:v>-9.8019108237482797</c:v>
                </c:pt>
                <c:pt idx="60">
                  <c:v>257.29250175646803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1-47C7-922D-6269673E791B}"/>
            </c:ext>
          </c:extLst>
        </c:ser>
        <c:ser>
          <c:idx val="1"/>
          <c:order val="1"/>
          <c:tx>
            <c:strRef>
              <c:f>'Filterable Sortable Data'!$E$2</c:f>
              <c:strCache>
                <c:ptCount val="1"/>
                <c:pt idx="0">
                  <c:v>SOFC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Data'!$E$3:$E$307</c:f>
              <c:numCache>
                <c:formatCode>0.00</c:formatCode>
                <c:ptCount val="61"/>
                <c:pt idx="0">
                  <c:v>-90.532323498310902</c:v>
                </c:pt>
                <c:pt idx="1">
                  <c:v>-79.348689244401896</c:v>
                </c:pt>
                <c:pt idx="2">
                  <c:v>-71.775544397956097</c:v>
                </c:pt>
                <c:pt idx="3">
                  <c:v>-101.965709106242</c:v>
                </c:pt>
                <c:pt idx="4">
                  <c:v>-64.408773493276499</c:v>
                </c:pt>
                <c:pt idx="5">
                  <c:v>-41.007298999102296</c:v>
                </c:pt>
                <c:pt idx="6">
                  <c:v>-46.963423020428898</c:v>
                </c:pt>
                <c:pt idx="7">
                  <c:v>-55.762367872880702</c:v>
                </c:pt>
                <c:pt idx="8">
                  <c:v>-37.580609749111801</c:v>
                </c:pt>
                <c:pt idx="9">
                  <c:v>-37.608790093520099</c:v>
                </c:pt>
                <c:pt idx="10">
                  <c:v>-34.1253877876686</c:v>
                </c:pt>
                <c:pt idx="11">
                  <c:v>-70.770956278009606</c:v>
                </c:pt>
                <c:pt idx="12">
                  <c:v>-30.7760511624016</c:v>
                </c:pt>
                <c:pt idx="13">
                  <c:v>-30.011957932364901</c:v>
                </c:pt>
                <c:pt idx="14">
                  <c:v>-28.435169881633598</c:v>
                </c:pt>
                <c:pt idx="15">
                  <c:v>-60.098010055848299</c:v>
                </c:pt>
                <c:pt idx="16">
                  <c:v>-60.261502895334502</c:v>
                </c:pt>
                <c:pt idx="17">
                  <c:v>0.85422714690246504</c:v>
                </c:pt>
                <c:pt idx="18">
                  <c:v>7.5066863971789504</c:v>
                </c:pt>
                <c:pt idx="19">
                  <c:v>-2.5402048989077901</c:v>
                </c:pt>
                <c:pt idx="20">
                  <c:v>4.0224289470381001</c:v>
                </c:pt>
                <c:pt idx="21">
                  <c:v>4.8131354758352698</c:v>
                </c:pt>
                <c:pt idx="22">
                  <c:v>38.605122119960299</c:v>
                </c:pt>
                <c:pt idx="23">
                  <c:v>2.38653455225205</c:v>
                </c:pt>
                <c:pt idx="24">
                  <c:v>49.432414457678497</c:v>
                </c:pt>
                <c:pt idx="25">
                  <c:v>91.281482573817698</c:v>
                </c:pt>
                <c:pt idx="26">
                  <c:v>132.76127748869499</c:v>
                </c:pt>
                <c:pt idx="27">
                  <c:v>147.88321201710701</c:v>
                </c:pt>
                <c:pt idx="28">
                  <c:v>63.647419113819701</c:v>
                </c:pt>
                <c:pt idx="29">
                  <c:v>170.80638141284899</c:v>
                </c:pt>
                <c:pt idx="30">
                  <c:v>-95.799282276929105</c:v>
                </c:pt>
                <c:pt idx="31">
                  <c:v>-95.568419066557993</c:v>
                </c:pt>
                <c:pt idx="32">
                  <c:v>-95.568417703513404</c:v>
                </c:pt>
                <c:pt idx="33">
                  <c:v>-84.338708140170297</c:v>
                </c:pt>
                <c:pt idx="34">
                  <c:v>-46.950155612156699</c:v>
                </c:pt>
                <c:pt idx="35">
                  <c:v>-33.568981574472502</c:v>
                </c:pt>
                <c:pt idx="36">
                  <c:v>-33.203220624746599</c:v>
                </c:pt>
                <c:pt idx="37">
                  <c:v>-33.203220030622496</c:v>
                </c:pt>
                <c:pt idx="38">
                  <c:v>12.627052689241999</c:v>
                </c:pt>
                <c:pt idx="39">
                  <c:v>16.0838859636191</c:v>
                </c:pt>
                <c:pt idx="40">
                  <c:v>26.819588039775098</c:v>
                </c:pt>
                <c:pt idx="41">
                  <c:v>30.975359627074901</c:v>
                </c:pt>
                <c:pt idx="42">
                  <c:v>56.435733779742698</c:v>
                </c:pt>
                <c:pt idx="43">
                  <c:v>56.667700775654303</c:v>
                </c:pt>
                <c:pt idx="44">
                  <c:v>65.852145423713495</c:v>
                </c:pt>
                <c:pt idx="45">
                  <c:v>65.167227568931807</c:v>
                </c:pt>
                <c:pt idx="46">
                  <c:v>18.5091321857895</c:v>
                </c:pt>
                <c:pt idx="47">
                  <c:v>44.048113224145098</c:v>
                </c:pt>
                <c:pt idx="48">
                  <c:v>56.644868396938399</c:v>
                </c:pt>
                <c:pt idx="49">
                  <c:v>111.552739649079</c:v>
                </c:pt>
                <c:pt idx="50">
                  <c:v>130.84383012055599</c:v>
                </c:pt>
                <c:pt idx="51">
                  <c:v>10.386699738332201</c:v>
                </c:pt>
                <c:pt idx="52">
                  <c:v>52.421281590463202</c:v>
                </c:pt>
                <c:pt idx="53">
                  <c:v>45.596501856267302</c:v>
                </c:pt>
                <c:pt idx="54">
                  <c:v>101.135101020726</c:v>
                </c:pt>
                <c:pt idx="55">
                  <c:v>126.74671411360799</c:v>
                </c:pt>
                <c:pt idx="56">
                  <c:v>-76.371921279971701</c:v>
                </c:pt>
                <c:pt idx="57">
                  <c:v>-23.670688955695599</c:v>
                </c:pt>
                <c:pt idx="58">
                  <c:v>20.3876062570247</c:v>
                </c:pt>
                <c:pt idx="59">
                  <c:v>110.845153735569</c:v>
                </c:pt>
                <c:pt idx="60">
                  <c:v>377.951042471356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1-47C7-922D-6269673E791B}"/>
            </c:ext>
          </c:extLst>
        </c:ser>
        <c:ser>
          <c:idx val="2"/>
          <c:order val="2"/>
          <c:tx>
            <c:strRef>
              <c:f>'Filterable Sortable Data'!$F$2</c:f>
              <c:strCache>
                <c:ptCount val="1"/>
                <c:pt idx="0">
                  <c:v>NGCC + SOEC</c:v>
                </c:pt>
              </c:strCache>
            </c:strRef>
          </c:tx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Data'!$F$3:$F$307</c:f>
              <c:numCache>
                <c:formatCode>0.00</c:formatCode>
                <c:ptCount val="61"/>
                <c:pt idx="0">
                  <c:v>85.375150410896495</c:v>
                </c:pt>
                <c:pt idx="1">
                  <c:v>107.53980545488299</c:v>
                </c:pt>
                <c:pt idx="2">
                  <c:v>106.135577516428</c:v>
                </c:pt>
                <c:pt idx="3">
                  <c:v>58.062663053812003</c:v>
                </c:pt>
                <c:pt idx="4">
                  <c:v>98.447575176318296</c:v>
                </c:pt>
                <c:pt idx="5">
                  <c:v>140.94232272715701</c:v>
                </c:pt>
                <c:pt idx="6">
                  <c:v>112.305777438812</c:v>
                </c:pt>
                <c:pt idx="7">
                  <c:v>99.376484060183699</c:v>
                </c:pt>
                <c:pt idx="8">
                  <c:v>139.68141325206599</c:v>
                </c:pt>
                <c:pt idx="9">
                  <c:v>138.183492694585</c:v>
                </c:pt>
                <c:pt idx="10">
                  <c:v>139.838645004829</c:v>
                </c:pt>
                <c:pt idx="11">
                  <c:v>26.059587629116699</c:v>
                </c:pt>
                <c:pt idx="12">
                  <c:v>58.450442590995003</c:v>
                </c:pt>
                <c:pt idx="13">
                  <c:v>57.993208003551501</c:v>
                </c:pt>
                <c:pt idx="14">
                  <c:v>59.031932140973701</c:v>
                </c:pt>
                <c:pt idx="15">
                  <c:v>-96.994693027806903</c:v>
                </c:pt>
                <c:pt idx="16">
                  <c:v>-102.11685299611</c:v>
                </c:pt>
                <c:pt idx="17">
                  <c:v>-32.852338608421</c:v>
                </c:pt>
                <c:pt idx="18">
                  <c:v>-40.051727583884201</c:v>
                </c:pt>
                <c:pt idx="19">
                  <c:v>-40.457159416634397</c:v>
                </c:pt>
                <c:pt idx="20">
                  <c:v>-47.759108685619097</c:v>
                </c:pt>
                <c:pt idx="21">
                  <c:v>-36.484543515239103</c:v>
                </c:pt>
                <c:pt idx="22">
                  <c:v>-12.036188328295999</c:v>
                </c:pt>
                <c:pt idx="23">
                  <c:v>-88.9868782353428</c:v>
                </c:pt>
                <c:pt idx="24">
                  <c:v>-61.423643866898097</c:v>
                </c:pt>
                <c:pt idx="25">
                  <c:v>-4.3420068970222703</c:v>
                </c:pt>
                <c:pt idx="26">
                  <c:v>24.172837447334601</c:v>
                </c:pt>
                <c:pt idx="27">
                  <c:v>35.751707297838898</c:v>
                </c:pt>
                <c:pt idx="28">
                  <c:v>-108.50746961923301</c:v>
                </c:pt>
                <c:pt idx="29">
                  <c:v>41.215072465482002</c:v>
                </c:pt>
                <c:pt idx="30">
                  <c:v>88.590904670675499</c:v>
                </c:pt>
                <c:pt idx="31">
                  <c:v>88.2003050760718</c:v>
                </c:pt>
                <c:pt idx="32">
                  <c:v>88.200304958354494</c:v>
                </c:pt>
                <c:pt idx="33">
                  <c:v>88.365598899446894</c:v>
                </c:pt>
                <c:pt idx="34">
                  <c:v>104.94225811704101</c:v>
                </c:pt>
                <c:pt idx="35">
                  <c:v>125.98010148137899</c:v>
                </c:pt>
                <c:pt idx="36">
                  <c:v>120.966683968577</c:v>
                </c:pt>
                <c:pt idx="37">
                  <c:v>120.96655447216401</c:v>
                </c:pt>
                <c:pt idx="38">
                  <c:v>87.346231088663302</c:v>
                </c:pt>
                <c:pt idx="39">
                  <c:v>88.033308839117595</c:v>
                </c:pt>
                <c:pt idx="40">
                  <c:v>87.910869926792998</c:v>
                </c:pt>
                <c:pt idx="41">
                  <c:v>86.506963254709106</c:v>
                </c:pt>
                <c:pt idx="42">
                  <c:v>118.898885036523</c:v>
                </c:pt>
                <c:pt idx="43">
                  <c:v>120.24730391547</c:v>
                </c:pt>
                <c:pt idx="44">
                  <c:v>116.237812121451</c:v>
                </c:pt>
                <c:pt idx="45">
                  <c:v>93.8405488342528</c:v>
                </c:pt>
                <c:pt idx="46">
                  <c:v>103.63992531388</c:v>
                </c:pt>
                <c:pt idx="47">
                  <c:v>136.78228954003001</c:v>
                </c:pt>
                <c:pt idx="48">
                  <c:v>171.73887768729099</c:v>
                </c:pt>
                <c:pt idx="49">
                  <c:v>145.81647125949399</c:v>
                </c:pt>
                <c:pt idx="50">
                  <c:v>147.39020386849899</c:v>
                </c:pt>
                <c:pt idx="51">
                  <c:v>146.24600919342001</c:v>
                </c:pt>
                <c:pt idx="52">
                  <c:v>206.16806371158199</c:v>
                </c:pt>
                <c:pt idx="53">
                  <c:v>139.764300743295</c:v>
                </c:pt>
                <c:pt idx="54">
                  <c:v>184.83106659682201</c:v>
                </c:pt>
                <c:pt idx="55">
                  <c:v>194.54256778217101</c:v>
                </c:pt>
                <c:pt idx="56">
                  <c:v>22.4652368946305</c:v>
                </c:pt>
                <c:pt idx="57">
                  <c:v>18.3799123493705</c:v>
                </c:pt>
                <c:pt idx="58">
                  <c:v>16.773054451457401</c:v>
                </c:pt>
                <c:pt idx="59">
                  <c:v>27.295593379130398</c:v>
                </c:pt>
                <c:pt idx="60">
                  <c:v>257.53455937611602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71-47C7-922D-6269673E791B}"/>
            </c:ext>
          </c:extLst>
        </c:ser>
        <c:ser>
          <c:idx val="3"/>
          <c:order val="3"/>
          <c:tx>
            <c:strRef>
              <c:f>'Filterable Sortable Data'!$G$2</c:f>
              <c:strCache>
                <c:ptCount val="1"/>
                <c:pt idx="0">
                  <c:v>rSOC</c:v>
                </c:pt>
              </c:strCache>
            </c:strRef>
          </c:tx>
          <c:spPr>
            <a:ln w="25400" cap="flat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Data'!$G$3:$G$307</c:f>
              <c:numCache>
                <c:formatCode>0.00</c:formatCode>
                <c:ptCount val="61"/>
                <c:pt idx="0">
                  <c:v>219.31443503792599</c:v>
                </c:pt>
                <c:pt idx="1">
                  <c:v>245.970096764781</c:v>
                </c:pt>
                <c:pt idx="2">
                  <c:v>245.12176009530799</c:v>
                </c:pt>
                <c:pt idx="3">
                  <c:v>206.16040166277301</c:v>
                </c:pt>
                <c:pt idx="4">
                  <c:v>198.33205807066099</c:v>
                </c:pt>
                <c:pt idx="5">
                  <c:v>253.413369189381</c:v>
                </c:pt>
                <c:pt idx="6">
                  <c:v>198.81384757656599</c:v>
                </c:pt>
                <c:pt idx="7">
                  <c:v>194.893922903977</c:v>
                </c:pt>
                <c:pt idx="8">
                  <c:v>244.43143719447201</c:v>
                </c:pt>
                <c:pt idx="9">
                  <c:v>240.40197664771199</c:v>
                </c:pt>
                <c:pt idx="10">
                  <c:v>241.312461786646</c:v>
                </c:pt>
                <c:pt idx="11">
                  <c:v>173.01190971343101</c:v>
                </c:pt>
                <c:pt idx="12">
                  <c:v>170.37447854422999</c:v>
                </c:pt>
                <c:pt idx="13">
                  <c:v>167.808313971611</c:v>
                </c:pt>
                <c:pt idx="14">
                  <c:v>170.42792540334901</c:v>
                </c:pt>
                <c:pt idx="15">
                  <c:v>193.762617564274</c:v>
                </c:pt>
                <c:pt idx="16">
                  <c:v>130.77563553708799</c:v>
                </c:pt>
                <c:pt idx="17">
                  <c:v>179.70540797256501</c:v>
                </c:pt>
                <c:pt idx="18">
                  <c:v>200.61472081458601</c:v>
                </c:pt>
                <c:pt idx="19">
                  <c:v>147.90079233807199</c:v>
                </c:pt>
                <c:pt idx="20">
                  <c:v>173.44202802471099</c:v>
                </c:pt>
                <c:pt idx="21">
                  <c:v>150.609379342766</c:v>
                </c:pt>
                <c:pt idx="22">
                  <c:v>170.01882505940799</c:v>
                </c:pt>
                <c:pt idx="23">
                  <c:v>93.263411842771006</c:v>
                </c:pt>
                <c:pt idx="24">
                  <c:v>119.81506749067999</c:v>
                </c:pt>
                <c:pt idx="25">
                  <c:v>154.06175918541501</c:v>
                </c:pt>
                <c:pt idx="26">
                  <c:v>216.62990153419599</c:v>
                </c:pt>
                <c:pt idx="27">
                  <c:v>225.92364880442699</c:v>
                </c:pt>
                <c:pt idx="28">
                  <c:v>125.529696424337</c:v>
                </c:pt>
                <c:pt idx="29">
                  <c:v>222.98117408597</c:v>
                </c:pt>
                <c:pt idx="30">
                  <c:v>215.86040143291601</c:v>
                </c:pt>
                <c:pt idx="31">
                  <c:v>213.29206185335499</c:v>
                </c:pt>
                <c:pt idx="32">
                  <c:v>213.292060209677</c:v>
                </c:pt>
                <c:pt idx="33">
                  <c:v>206.058791377722</c:v>
                </c:pt>
                <c:pt idx="34">
                  <c:v>204.62113665599699</c:v>
                </c:pt>
                <c:pt idx="35">
                  <c:v>244.055473349647</c:v>
                </c:pt>
                <c:pt idx="36">
                  <c:v>232.13649161268299</c:v>
                </c:pt>
                <c:pt idx="37">
                  <c:v>232.13649156967901</c:v>
                </c:pt>
                <c:pt idx="38">
                  <c:v>149.466509334362</c:v>
                </c:pt>
                <c:pt idx="39">
                  <c:v>158.92379921857199</c:v>
                </c:pt>
                <c:pt idx="40">
                  <c:v>138.557039849392</c:v>
                </c:pt>
                <c:pt idx="41">
                  <c:v>125.809636869576</c:v>
                </c:pt>
                <c:pt idx="42">
                  <c:v>187.76810263726901</c:v>
                </c:pt>
                <c:pt idx="43">
                  <c:v>192.61037328454799</c:v>
                </c:pt>
                <c:pt idx="44">
                  <c:v>168.536861450553</c:v>
                </c:pt>
                <c:pt idx="45">
                  <c:v>130.78858366842201</c:v>
                </c:pt>
                <c:pt idx="46">
                  <c:v>254.0462476747</c:v>
                </c:pt>
                <c:pt idx="47">
                  <c:v>264.53294259447603</c:v>
                </c:pt>
                <c:pt idx="48">
                  <c:v>310.45714925373602</c:v>
                </c:pt>
                <c:pt idx="49">
                  <c:v>259.85308164803001</c:v>
                </c:pt>
                <c:pt idx="50">
                  <c:v>308.18356248052999</c:v>
                </c:pt>
                <c:pt idx="51">
                  <c:v>314.95844795955202</c:v>
                </c:pt>
                <c:pt idx="52">
                  <c:v>360.40237725824198</c:v>
                </c:pt>
                <c:pt idx="53">
                  <c:v>323.59776983609902</c:v>
                </c:pt>
                <c:pt idx="54">
                  <c:v>363.338618746409</c:v>
                </c:pt>
                <c:pt idx="55">
                  <c:v>330.455466209902</c:v>
                </c:pt>
                <c:pt idx="56">
                  <c:v>141.13191625667901</c:v>
                </c:pt>
                <c:pt idx="57">
                  <c:v>97.100513808936697</c:v>
                </c:pt>
                <c:pt idx="58">
                  <c:v>85.693441385021202</c:v>
                </c:pt>
                <c:pt idx="59">
                  <c:v>146.230269670593</c:v>
                </c:pt>
                <c:pt idx="60">
                  <c:v>411.59947203988497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71-47C7-922D-6269673E791B}"/>
            </c:ext>
          </c:extLst>
        </c:ser>
        <c:ser>
          <c:idx val="4"/>
          <c:order val="4"/>
          <c:tx>
            <c:strRef>
              <c:f>'Filterable Sortable Data'!$H$2</c:f>
              <c:strCache>
                <c:ptCount val="1"/>
                <c:pt idx="0">
                  <c:v>SOFC+SOEC</c:v>
                </c:pt>
              </c:strCache>
            </c:strRef>
          </c:tx>
          <c:spPr>
            <a:ln w="25400" cap="flat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Data'!$H$3:$H$307</c:f>
              <c:numCache>
                <c:formatCode>0.00</c:formatCode>
                <c:ptCount val="61"/>
                <c:pt idx="0">
                  <c:v>224.71866967417</c:v>
                </c:pt>
                <c:pt idx="1">
                  <c:v>245.97811695604301</c:v>
                </c:pt>
                <c:pt idx="2">
                  <c:v>247.87902963201299</c:v>
                </c:pt>
                <c:pt idx="3">
                  <c:v>201.971182019194</c:v>
                </c:pt>
                <c:pt idx="4">
                  <c:v>233.068836452217</c:v>
                </c:pt>
                <c:pt idx="5">
                  <c:v>276.41171096202299</c:v>
                </c:pt>
                <c:pt idx="6">
                  <c:v>245.269734428248</c:v>
                </c:pt>
                <c:pt idx="7">
                  <c:v>234.698346416616</c:v>
                </c:pt>
                <c:pt idx="8">
                  <c:v>273.79414216982599</c:v>
                </c:pt>
                <c:pt idx="9">
                  <c:v>272.23941816000797</c:v>
                </c:pt>
                <c:pt idx="10">
                  <c:v>274.20629870801798</c:v>
                </c:pt>
                <c:pt idx="11">
                  <c:v>181.88806846323499</c:v>
                </c:pt>
                <c:pt idx="12">
                  <c:v>210.83000340129701</c:v>
                </c:pt>
                <c:pt idx="13">
                  <c:v>210.18618766234599</c:v>
                </c:pt>
                <c:pt idx="14">
                  <c:v>211.576504195284</c:v>
                </c:pt>
                <c:pt idx="15">
                  <c:v>128.05169328584299</c:v>
                </c:pt>
                <c:pt idx="16">
                  <c:v>103.151200594947</c:v>
                </c:pt>
                <c:pt idx="17">
                  <c:v>168.774295736179</c:v>
                </c:pt>
                <c:pt idx="18">
                  <c:v>173.498602459887</c:v>
                </c:pt>
                <c:pt idx="19">
                  <c:v>152.901064232393</c:v>
                </c:pt>
                <c:pt idx="20">
                  <c:v>160.06240736594</c:v>
                </c:pt>
                <c:pt idx="21">
                  <c:v>157.00905735972401</c:v>
                </c:pt>
                <c:pt idx="22">
                  <c:v>183.11056714228499</c:v>
                </c:pt>
                <c:pt idx="23">
                  <c:v>110.50612332878499</c:v>
                </c:pt>
                <c:pt idx="24">
                  <c:v>142.30014293114101</c:v>
                </c:pt>
                <c:pt idx="25">
                  <c:v>191.73793469017701</c:v>
                </c:pt>
                <c:pt idx="26">
                  <c:v>235.05449894360001</c:v>
                </c:pt>
                <c:pt idx="27">
                  <c:v>247.186762149092</c:v>
                </c:pt>
                <c:pt idx="28">
                  <c:v>122.260857695757</c:v>
                </c:pt>
                <c:pt idx="29">
                  <c:v>251.929446081815</c:v>
                </c:pt>
                <c:pt idx="30">
                  <c:v>223.90667049367499</c:v>
                </c:pt>
                <c:pt idx="31">
                  <c:v>223.37812466906499</c:v>
                </c:pt>
                <c:pt idx="32">
                  <c:v>223.37812465371201</c:v>
                </c:pt>
                <c:pt idx="33">
                  <c:v>223.70443841335199</c:v>
                </c:pt>
                <c:pt idx="34">
                  <c:v>243.31891390404499</c:v>
                </c:pt>
                <c:pt idx="35">
                  <c:v>269.13014846309102</c:v>
                </c:pt>
                <c:pt idx="36">
                  <c:v>264.23209027978902</c:v>
                </c:pt>
                <c:pt idx="37">
                  <c:v>264.23263976964301</c:v>
                </c:pt>
                <c:pt idx="38">
                  <c:v>235.68482262959799</c:v>
                </c:pt>
                <c:pt idx="39">
                  <c:v>236.03640024228099</c:v>
                </c:pt>
                <c:pt idx="40">
                  <c:v>235.36602045956599</c:v>
                </c:pt>
                <c:pt idx="41">
                  <c:v>233.56471947716699</c:v>
                </c:pt>
                <c:pt idx="42">
                  <c:v>271.661517169636</c:v>
                </c:pt>
                <c:pt idx="43">
                  <c:v>272.06755589366702</c:v>
                </c:pt>
                <c:pt idx="44">
                  <c:v>267.42593936694601</c:v>
                </c:pt>
                <c:pt idx="45">
                  <c:v>243.612695319956</c:v>
                </c:pt>
                <c:pt idx="46">
                  <c:v>255.44481622740599</c:v>
                </c:pt>
                <c:pt idx="47">
                  <c:v>276.22461348599802</c:v>
                </c:pt>
                <c:pt idx="48">
                  <c:v>305.36772571517599</c:v>
                </c:pt>
                <c:pt idx="49">
                  <c:v>284.66409466176401</c:v>
                </c:pt>
                <c:pt idx="50">
                  <c:v>302.86988583176202</c:v>
                </c:pt>
                <c:pt idx="51">
                  <c:v>290.67007484837899</c:v>
                </c:pt>
                <c:pt idx="52">
                  <c:v>341.50797224208799</c:v>
                </c:pt>
                <c:pt idx="53">
                  <c:v>297.51962010922102</c:v>
                </c:pt>
                <c:pt idx="54">
                  <c:v>340.91470385956399</c:v>
                </c:pt>
                <c:pt idx="55">
                  <c:v>337.49960150260398</c:v>
                </c:pt>
                <c:pt idx="56">
                  <c:v>174.63048876732799</c:v>
                </c:pt>
                <c:pt idx="57">
                  <c:v>174.58126352432899</c:v>
                </c:pt>
                <c:pt idx="58">
                  <c:v>176.87434694699101</c:v>
                </c:pt>
                <c:pt idx="59">
                  <c:v>196.176683341547</c:v>
                </c:pt>
                <c:pt idx="60">
                  <c:v>453.99731053901201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71-47C7-922D-6269673E791B}"/>
            </c:ext>
          </c:extLst>
        </c:ser>
        <c:ser>
          <c:idx val="5"/>
          <c:order val="5"/>
          <c:tx>
            <c:strRef>
              <c:f>'Filterable Sortable Data'!$I$2</c:f>
              <c:strCache>
                <c:ptCount val="1"/>
                <c:pt idx="0">
                  <c:v>SOEC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Data'!$I$3:$I$307</c:f>
              <c:numCache>
                <c:formatCode>0.00</c:formatCode>
                <c:ptCount val="61"/>
                <c:pt idx="0">
                  <c:v>279.56273651420202</c:v>
                </c:pt>
                <c:pt idx="1">
                  <c:v>287.26973975406099</c:v>
                </c:pt>
                <c:pt idx="2">
                  <c:v>281.171390831633</c:v>
                </c:pt>
                <c:pt idx="3">
                  <c:v>268.83740303716201</c:v>
                </c:pt>
                <c:pt idx="4">
                  <c:v>251.431271535485</c:v>
                </c:pt>
                <c:pt idx="5">
                  <c:v>268.462147288479</c:v>
                </c:pt>
                <c:pt idx="6">
                  <c:v>243.79580254201301</c:v>
                </c:pt>
                <c:pt idx="7">
                  <c:v>243.090560359427</c:v>
                </c:pt>
                <c:pt idx="8">
                  <c:v>259.57120451646898</c:v>
                </c:pt>
                <c:pt idx="9">
                  <c:v>258.068553554402</c:v>
                </c:pt>
                <c:pt idx="10">
                  <c:v>255.743683606057</c:v>
                </c:pt>
                <c:pt idx="11">
                  <c:v>217.939083699218</c:v>
                </c:pt>
                <c:pt idx="12">
                  <c:v>195.66054901595399</c:v>
                </c:pt>
                <c:pt idx="13">
                  <c:v>193.73966361771099</c:v>
                </c:pt>
                <c:pt idx="14">
                  <c:v>193.45843301196101</c:v>
                </c:pt>
                <c:pt idx="15">
                  <c:v>211.31158469309699</c:v>
                </c:pt>
                <c:pt idx="16">
                  <c:v>152.273143371597</c:v>
                </c:pt>
                <c:pt idx="17">
                  <c:v>145.40268357377099</c:v>
                </c:pt>
                <c:pt idx="18">
                  <c:v>141.13166218879499</c:v>
                </c:pt>
                <c:pt idx="19">
                  <c:v>118.866014760276</c:v>
                </c:pt>
                <c:pt idx="20">
                  <c:v>131.22470267182899</c:v>
                </c:pt>
                <c:pt idx="21">
                  <c:v>114.87914624592</c:v>
                </c:pt>
                <c:pt idx="22">
                  <c:v>97.686056430008307</c:v>
                </c:pt>
                <c:pt idx="23">
                  <c:v>57.389074596961997</c:v>
                </c:pt>
                <c:pt idx="24">
                  <c:v>31.482062800848698</c:v>
                </c:pt>
                <c:pt idx="25">
                  <c:v>32.902267043709003</c:v>
                </c:pt>
                <c:pt idx="26">
                  <c:v>43.097087306870499</c:v>
                </c:pt>
                <c:pt idx="27">
                  <c:v>36.643371437879701</c:v>
                </c:pt>
                <c:pt idx="28">
                  <c:v>16.313821714397299</c:v>
                </c:pt>
                <c:pt idx="29">
                  <c:v>12.885798768245699</c:v>
                </c:pt>
                <c:pt idx="30">
                  <c:v>279.27677244032799</c:v>
                </c:pt>
                <c:pt idx="31">
                  <c:v>278.05653460353398</c:v>
                </c:pt>
                <c:pt idx="32">
                  <c:v>278.05653305233199</c:v>
                </c:pt>
                <c:pt idx="33">
                  <c:v>264.97538882862</c:v>
                </c:pt>
                <c:pt idx="34">
                  <c:v>240.936279591969</c:v>
                </c:pt>
                <c:pt idx="35">
                  <c:v>250.11764044301</c:v>
                </c:pt>
                <c:pt idx="36">
                  <c:v>246.058672380861</c:v>
                </c:pt>
                <c:pt idx="37">
                  <c:v>246.05867191712599</c:v>
                </c:pt>
                <c:pt idx="38">
                  <c:v>174.86237604431599</c:v>
                </c:pt>
                <c:pt idx="39">
                  <c:v>170.72426119479599</c:v>
                </c:pt>
                <c:pt idx="40">
                  <c:v>155.504321468581</c:v>
                </c:pt>
                <c:pt idx="41">
                  <c:v>148.565351749901</c:v>
                </c:pt>
                <c:pt idx="42">
                  <c:v>159.62460648292799</c:v>
                </c:pt>
                <c:pt idx="43">
                  <c:v>155.787725388117</c:v>
                </c:pt>
                <c:pt idx="44">
                  <c:v>139.09404358643499</c:v>
                </c:pt>
                <c:pt idx="45">
                  <c:v>118.189488965314</c:v>
                </c:pt>
                <c:pt idx="46">
                  <c:v>201.462077767246</c:v>
                </c:pt>
                <c:pt idx="47">
                  <c:v>188.00384312896699</c:v>
                </c:pt>
                <c:pt idx="48">
                  <c:v>197.90324979398099</c:v>
                </c:pt>
                <c:pt idx="49">
                  <c:v>111.7117061167</c:v>
                </c:pt>
                <c:pt idx="50">
                  <c:v>113.64971433148</c:v>
                </c:pt>
                <c:pt idx="51">
                  <c:v>250.31967649938699</c:v>
                </c:pt>
                <c:pt idx="52">
                  <c:v>240.27805171921599</c:v>
                </c:pt>
                <c:pt idx="53">
                  <c:v>218.418468087598</c:v>
                </c:pt>
                <c:pt idx="54">
                  <c:v>194.90027955202299</c:v>
                </c:pt>
                <c:pt idx="55">
                  <c:v>146.46368703663401</c:v>
                </c:pt>
                <c:pt idx="56">
                  <c:v>208.528998720022</c:v>
                </c:pt>
                <c:pt idx="57">
                  <c:v>148.67028810694799</c:v>
                </c:pt>
                <c:pt idx="58">
                  <c:v>101.681104593063</c:v>
                </c:pt>
                <c:pt idx="59">
                  <c:v>19.788565468244101</c:v>
                </c:pt>
                <c:pt idx="60">
                  <c:v>-21.923588003315398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71-47C7-922D-6269673E791B}"/>
            </c:ext>
          </c:extLst>
        </c:ser>
        <c:ser>
          <c:idx val="6"/>
          <c:order val="6"/>
          <c:tx>
            <c:strRef>
              <c:f>'Filterable Sortable Data'!$J$2</c:f>
              <c:strCache>
                <c:ptCount val="1"/>
                <c:pt idx="0">
                  <c:v>SMR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Data'!$J$3:$J$307</c:f>
            </c:numRef>
          </c:yVal>
          <c:smooth val="0"/>
          <c:extLst>
            <c:ext xmlns:c16="http://schemas.microsoft.com/office/drawing/2014/chart" uri="{C3380CC4-5D6E-409C-BE32-E72D297353CC}">
              <c16:uniqueId val="{00000006-6E71-47C7-922D-6269673E791B}"/>
            </c:ext>
          </c:extLst>
        </c:ser>
        <c:ser>
          <c:idx val="7"/>
          <c:order val="7"/>
          <c:tx>
            <c:strRef>
              <c:f>'Filterable Sortable Data'!$K$2</c:f>
              <c:strCache>
                <c:ptCount val="1"/>
                <c:pt idx="0">
                  <c:v>ATR</c:v>
                </c:pt>
              </c:strCache>
            </c:strRef>
          </c:tx>
          <c:spPr>
            <a:ln w="25400" cap="flat" cmpd="dbl" algn="ctr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Data'!$K$3:$K$307</c:f>
            </c:numRef>
          </c:yVal>
          <c:smooth val="0"/>
          <c:extLst>
            <c:ext xmlns:c16="http://schemas.microsoft.com/office/drawing/2014/chart" uri="{C3380CC4-5D6E-409C-BE32-E72D297353CC}">
              <c16:uniqueId val="{00000007-6E71-47C7-922D-6269673E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29440"/>
        <c:axId val="1072929768"/>
      </c:scatterChart>
      <c:valAx>
        <c:axId val="1072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768"/>
        <c:crosses val="autoZero"/>
        <c:crossBetween val="midCat"/>
      </c:valAx>
      <c:valAx>
        <c:axId val="1072929768"/>
        <c:scaling>
          <c:orientation val="minMax"/>
          <c:max val="4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Annualized Profit (M$/yr)</a:t>
                </a:r>
              </a:p>
            </c:rich>
          </c:tx>
          <c:layout>
            <c:manualLayout>
              <c:xMode val="edge"/>
              <c:yMode val="edge"/>
              <c:x val="2.3716883149690678E-2"/>
              <c:y val="0.2919518810148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935355910463744E-2"/>
          <c:y val="1.9284605256559373E-3"/>
          <c:w val="0.89999991187737327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7406364807133"/>
          <c:y val="0.12137051618547681"/>
          <c:w val="0.78245566755719076"/>
          <c:h val="0.77091300983208066"/>
        </c:manualLayout>
      </c:layout>
      <c:scatterChart>
        <c:scatterStyle val="lineMarker"/>
        <c:varyColors val="0"/>
        <c:ser>
          <c:idx val="9"/>
          <c:order val="0"/>
          <c:tx>
            <c:strRef>
              <c:f>'Filterable Sortable Data'!$O$2</c:f>
              <c:strCache>
                <c:ptCount val="1"/>
                <c:pt idx="0">
                  <c:v>Mean LMP</c:v>
                </c:pt>
              </c:strCache>
            </c:strRef>
          </c:tx>
          <c:spPr>
            <a:ln w="25400" cap="flat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Data'!$O$3:$O$307</c:f>
              <c:numCache>
                <c:formatCode>0.0</c:formatCode>
                <c:ptCount val="61"/>
                <c:pt idx="0">
                  <c:v>20.090141552511401</c:v>
                </c:pt>
                <c:pt idx="1">
                  <c:v>20.186246324200901</c:v>
                </c:pt>
                <c:pt idx="2">
                  <c:v>21.483601278538799</c:v>
                </c:pt>
                <c:pt idx="3">
                  <c:v>21.971394977168899</c:v>
                </c:pt>
                <c:pt idx="4">
                  <c:v>24.858906392693999</c:v>
                </c:pt>
                <c:pt idx="5">
                  <c:v>26.201130353881201</c:v>
                </c:pt>
                <c:pt idx="6">
                  <c:v>26.379993972602701</c:v>
                </c:pt>
                <c:pt idx="7">
                  <c:v>26.4054349315068</c:v>
                </c:pt>
                <c:pt idx="8">
                  <c:v>27.531714474885799</c:v>
                </c:pt>
                <c:pt idx="9">
                  <c:v>27.5673573173516</c:v>
                </c:pt>
                <c:pt idx="10">
                  <c:v>28.1961726255707</c:v>
                </c:pt>
                <c:pt idx="11">
                  <c:v>30.675194063926899</c:v>
                </c:pt>
                <c:pt idx="12">
                  <c:v>35.316229783105001</c:v>
                </c:pt>
                <c:pt idx="13">
                  <c:v>35.594109143835603</c:v>
                </c:pt>
                <c:pt idx="14">
                  <c:v>35.762897043378999</c:v>
                </c:pt>
                <c:pt idx="15">
                  <c:v>35.714212933789902</c:v>
                </c:pt>
                <c:pt idx="16">
                  <c:v>44.097529680365298</c:v>
                </c:pt>
                <c:pt idx="17">
                  <c:v>50.380878059360697</c:v>
                </c:pt>
                <c:pt idx="18">
                  <c:v>52.442668401826403</c:v>
                </c:pt>
                <c:pt idx="19">
                  <c:v>53.508078458904102</c:v>
                </c:pt>
                <c:pt idx="20">
                  <c:v>53.644490867579897</c:v>
                </c:pt>
                <c:pt idx="21">
                  <c:v>55.060166598173502</c:v>
                </c:pt>
                <c:pt idx="22">
                  <c:v>61.975325445205399</c:v>
                </c:pt>
                <c:pt idx="23">
                  <c:v>62.4765102739726</c:v>
                </c:pt>
                <c:pt idx="24">
                  <c:v>71.463149543378904</c:v>
                </c:pt>
                <c:pt idx="25">
                  <c:v>74.252285285388098</c:v>
                </c:pt>
                <c:pt idx="26">
                  <c:v>81.301186175799003</c:v>
                </c:pt>
                <c:pt idx="27">
                  <c:v>84.298617499999906</c:v>
                </c:pt>
                <c:pt idx="28">
                  <c:v>84.915448630136893</c:v>
                </c:pt>
                <c:pt idx="29">
                  <c:v>89.633440045662098</c:v>
                </c:pt>
                <c:pt idx="30">
                  <c:v>19.960126513294099</c:v>
                </c:pt>
                <c:pt idx="31">
                  <c:v>20.109861079703801</c:v>
                </c:pt>
                <c:pt idx="32">
                  <c:v>20.109861325826799</c:v>
                </c:pt>
                <c:pt idx="33">
                  <c:v>22.356543163126201</c:v>
                </c:pt>
                <c:pt idx="34">
                  <c:v>29.087938995192999</c:v>
                </c:pt>
                <c:pt idx="35">
                  <c:v>30.128228974927101</c:v>
                </c:pt>
                <c:pt idx="36">
                  <c:v>30.249795971847099</c:v>
                </c:pt>
                <c:pt idx="37">
                  <c:v>30.249796108031401</c:v>
                </c:pt>
                <c:pt idx="38">
                  <c:v>37.489101373358999</c:v>
                </c:pt>
                <c:pt idx="39">
                  <c:v>38.284992194097697</c:v>
                </c:pt>
                <c:pt idx="40">
                  <c:v>40.852086753025297</c:v>
                </c:pt>
                <c:pt idx="41">
                  <c:v>41.825128801670097</c:v>
                </c:pt>
                <c:pt idx="42">
                  <c:v>45.0606318294166</c:v>
                </c:pt>
                <c:pt idx="43">
                  <c:v>45.433789177880698</c:v>
                </c:pt>
                <c:pt idx="44">
                  <c:v>47.687053709135498</c:v>
                </c:pt>
                <c:pt idx="45">
                  <c:v>48.003969956134299</c:v>
                </c:pt>
                <c:pt idx="46">
                  <c:v>33.6606112637362</c:v>
                </c:pt>
                <c:pt idx="47">
                  <c:v>35.123514194139098</c:v>
                </c:pt>
                <c:pt idx="48">
                  <c:v>35.218843864468802</c:v>
                </c:pt>
                <c:pt idx="49">
                  <c:v>48.011686126373597</c:v>
                </c:pt>
                <c:pt idx="50">
                  <c:v>52.9725766941391</c:v>
                </c:pt>
                <c:pt idx="51">
                  <c:v>28.1322516025641</c:v>
                </c:pt>
                <c:pt idx="52">
                  <c:v>33.672394688644602</c:v>
                </c:pt>
                <c:pt idx="53">
                  <c:v>36.184332646520097</c:v>
                </c:pt>
                <c:pt idx="54">
                  <c:v>45.346456043956003</c:v>
                </c:pt>
                <c:pt idx="55">
                  <c:v>49.814085393772899</c:v>
                </c:pt>
                <c:pt idx="56">
                  <c:v>31.139690334321401</c:v>
                </c:pt>
                <c:pt idx="57">
                  <c:v>40.702004439751398</c:v>
                </c:pt>
                <c:pt idx="58">
                  <c:v>48.4545526928881</c:v>
                </c:pt>
                <c:pt idx="59">
                  <c:v>64.340974980890095</c:v>
                </c:pt>
                <c:pt idx="60">
                  <c:v>111.26478318702701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49-4C8E-903C-4473D6E8F97E}"/>
            </c:ext>
          </c:extLst>
        </c:ser>
        <c:ser>
          <c:idx val="1"/>
          <c:order val="1"/>
          <c:tx>
            <c:v>Median LMP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Data'!$R$3:$R$307</c:f>
              <c:numCache>
                <c:formatCode>0.00</c:formatCode>
                <c:ptCount val="61"/>
                <c:pt idx="0">
                  <c:v>19.18</c:v>
                </c:pt>
                <c:pt idx="1">
                  <c:v>16.905049999999999</c:v>
                </c:pt>
                <c:pt idx="2">
                  <c:v>18.474250000000001</c:v>
                </c:pt>
                <c:pt idx="3">
                  <c:v>20.184999999999999</c:v>
                </c:pt>
                <c:pt idx="4">
                  <c:v>22.67</c:v>
                </c:pt>
                <c:pt idx="5">
                  <c:v>18.791450000000001</c:v>
                </c:pt>
                <c:pt idx="6">
                  <c:v>23.121500000000001</c:v>
                </c:pt>
                <c:pt idx="7">
                  <c:v>23.33</c:v>
                </c:pt>
                <c:pt idx="8">
                  <c:v>19.118200000000002</c:v>
                </c:pt>
                <c:pt idx="9">
                  <c:v>19.5852</c:v>
                </c:pt>
                <c:pt idx="10">
                  <c:v>19.634</c:v>
                </c:pt>
                <c:pt idx="11">
                  <c:v>24.55</c:v>
                </c:pt>
                <c:pt idx="12">
                  <c:v>30.680499999999999</c:v>
                </c:pt>
                <c:pt idx="13">
                  <c:v>30.83785</c:v>
                </c:pt>
                <c:pt idx="14">
                  <c:v>30.81345</c:v>
                </c:pt>
                <c:pt idx="15">
                  <c:v>25.563500000000001</c:v>
                </c:pt>
                <c:pt idx="16">
                  <c:v>36.914999999999999</c:v>
                </c:pt>
                <c:pt idx="17">
                  <c:v>42.129049999999999</c:v>
                </c:pt>
                <c:pt idx="18">
                  <c:v>40.440849999999998</c:v>
                </c:pt>
                <c:pt idx="19">
                  <c:v>43.377200000000002</c:v>
                </c:pt>
                <c:pt idx="20">
                  <c:v>43.98</c:v>
                </c:pt>
                <c:pt idx="21">
                  <c:v>44.232399999999998</c:v>
                </c:pt>
                <c:pt idx="22">
                  <c:v>46.517899999999997</c:v>
                </c:pt>
                <c:pt idx="23">
                  <c:v>52.905000000000001</c:v>
                </c:pt>
                <c:pt idx="24">
                  <c:v>58.255000000000003</c:v>
                </c:pt>
                <c:pt idx="25">
                  <c:v>58.148949999999999</c:v>
                </c:pt>
                <c:pt idx="26">
                  <c:v>65.306250000000006</c:v>
                </c:pt>
                <c:pt idx="27">
                  <c:v>65.969650000000001</c:v>
                </c:pt>
                <c:pt idx="28">
                  <c:v>65.87</c:v>
                </c:pt>
                <c:pt idx="29">
                  <c:v>69.976799999999997</c:v>
                </c:pt>
                <c:pt idx="30">
                  <c:v>19.618000559999999</c:v>
                </c:pt>
                <c:pt idx="31">
                  <c:v>19.980999969999999</c:v>
                </c:pt>
                <c:pt idx="32">
                  <c:v>19.980999990000001</c:v>
                </c:pt>
                <c:pt idx="33">
                  <c:v>20.52499997</c:v>
                </c:pt>
                <c:pt idx="34">
                  <c:v>23.72600036</c:v>
                </c:pt>
                <c:pt idx="35">
                  <c:v>22.773</c:v>
                </c:pt>
                <c:pt idx="36">
                  <c:v>24.129415560000002</c:v>
                </c:pt>
                <c:pt idx="37">
                  <c:v>24.129415569999999</c:v>
                </c:pt>
                <c:pt idx="38">
                  <c:v>40.100000029999997</c:v>
                </c:pt>
                <c:pt idx="39">
                  <c:v>39.911997409999998</c:v>
                </c:pt>
                <c:pt idx="40">
                  <c:v>40.100000020000003</c:v>
                </c:pt>
                <c:pt idx="41">
                  <c:v>43.683000159999999</c:v>
                </c:pt>
                <c:pt idx="42">
                  <c:v>43.400002600000001</c:v>
                </c:pt>
                <c:pt idx="43">
                  <c:v>40.09999998</c:v>
                </c:pt>
                <c:pt idx="44">
                  <c:v>43.400001320000001</c:v>
                </c:pt>
                <c:pt idx="45">
                  <c:v>46.224001260000001</c:v>
                </c:pt>
                <c:pt idx="46">
                  <c:v>30.385000000000002</c:v>
                </c:pt>
                <c:pt idx="47">
                  <c:v>42.12</c:v>
                </c:pt>
                <c:pt idx="48">
                  <c:v>1.41</c:v>
                </c:pt>
                <c:pt idx="49">
                  <c:v>63.575000000000003</c:v>
                </c:pt>
                <c:pt idx="50">
                  <c:v>73.584999999999994</c:v>
                </c:pt>
                <c:pt idx="51">
                  <c:v>0.25</c:v>
                </c:pt>
                <c:pt idx="52">
                  <c:v>0.27</c:v>
                </c:pt>
                <c:pt idx="53">
                  <c:v>0.18</c:v>
                </c:pt>
                <c:pt idx="54">
                  <c:v>1.53</c:v>
                </c:pt>
                <c:pt idx="55">
                  <c:v>47.84</c:v>
                </c:pt>
                <c:pt idx="56">
                  <c:v>30.139446155000002</c:v>
                </c:pt>
                <c:pt idx="57">
                  <c:v>40.66943741</c:v>
                </c:pt>
                <c:pt idx="58">
                  <c:v>50.322606729999997</c:v>
                </c:pt>
                <c:pt idx="59">
                  <c:v>67.534223220000001</c:v>
                </c:pt>
                <c:pt idx="60">
                  <c:v>125.2687055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49-4C8E-903C-4473D6E8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29440"/>
        <c:axId val="1072929768"/>
      </c:scatterChart>
      <c:scatterChart>
        <c:scatterStyle val="lineMarker"/>
        <c:varyColors val="0"/>
        <c:ser>
          <c:idx val="2"/>
          <c:order val="2"/>
          <c:tx>
            <c:strRef>
              <c:f>'Filterable Sortable Data'!$L$2</c:f>
              <c:strCache>
                <c:ptCount val="1"/>
                <c:pt idx="0">
                  <c:v>Natural Gas Price</c:v>
                </c:pt>
              </c:strCache>
            </c:strRef>
          </c:tx>
          <c:spPr>
            <a:ln w="254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Data'!$L$3:$L$307</c:f>
              <c:numCache>
                <c:formatCode>General</c:formatCode>
                <c:ptCount val="61"/>
                <c:pt idx="0">
                  <c:v>3.05</c:v>
                </c:pt>
                <c:pt idx="1">
                  <c:v>2.75</c:v>
                </c:pt>
                <c:pt idx="2">
                  <c:v>2.83</c:v>
                </c:pt>
                <c:pt idx="3">
                  <c:v>3.73</c:v>
                </c:pt>
                <c:pt idx="4">
                  <c:v>2.73</c:v>
                </c:pt>
                <c:pt idx="5">
                  <c:v>2.39</c:v>
                </c:pt>
                <c:pt idx="6">
                  <c:v>2.4300000000000002</c:v>
                </c:pt>
                <c:pt idx="7">
                  <c:v>2.73</c:v>
                </c:pt>
                <c:pt idx="8">
                  <c:v>2.39</c:v>
                </c:pt>
                <c:pt idx="9">
                  <c:v>2.39</c:v>
                </c:pt>
                <c:pt idx="10">
                  <c:v>2.39</c:v>
                </c:pt>
                <c:pt idx="11">
                  <c:v>4.5</c:v>
                </c:pt>
                <c:pt idx="12">
                  <c:v>3.87</c:v>
                </c:pt>
                <c:pt idx="13">
                  <c:v>3.87</c:v>
                </c:pt>
                <c:pt idx="14">
                  <c:v>3.87</c:v>
                </c:pt>
                <c:pt idx="15">
                  <c:v>8.2100000000000009</c:v>
                </c:pt>
                <c:pt idx="16">
                  <c:v>8.0399999999999991</c:v>
                </c:pt>
                <c:pt idx="17">
                  <c:v>7.05</c:v>
                </c:pt>
                <c:pt idx="18">
                  <c:v>7.61</c:v>
                </c:pt>
                <c:pt idx="19">
                  <c:v>7.05</c:v>
                </c:pt>
                <c:pt idx="20">
                  <c:v>7.57</c:v>
                </c:pt>
                <c:pt idx="21">
                  <c:v>7.05</c:v>
                </c:pt>
                <c:pt idx="22">
                  <c:v>7.05</c:v>
                </c:pt>
                <c:pt idx="23">
                  <c:v>8.0399999999999991</c:v>
                </c:pt>
                <c:pt idx="24">
                  <c:v>8.0399999999999991</c:v>
                </c:pt>
                <c:pt idx="25">
                  <c:v>7.04</c:v>
                </c:pt>
                <c:pt idx="26">
                  <c:v>7.47</c:v>
                </c:pt>
                <c:pt idx="27">
                  <c:v>7.47</c:v>
                </c:pt>
                <c:pt idx="28">
                  <c:v>10.76</c:v>
                </c:pt>
                <c:pt idx="29">
                  <c:v>7.47</c:v>
                </c:pt>
                <c:pt idx="30">
                  <c:v>2.94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2.94</c:v>
                </c:pt>
                <c:pt idx="38">
                  <c:v>2.94</c:v>
                </c:pt>
                <c:pt idx="39">
                  <c:v>2.94</c:v>
                </c:pt>
                <c:pt idx="40">
                  <c:v>2.94</c:v>
                </c:pt>
                <c:pt idx="41">
                  <c:v>2.94</c:v>
                </c:pt>
                <c:pt idx="42">
                  <c:v>2.94</c:v>
                </c:pt>
                <c:pt idx="43">
                  <c:v>2.94</c:v>
                </c:pt>
                <c:pt idx="44">
                  <c:v>2.94</c:v>
                </c:pt>
                <c:pt idx="45">
                  <c:v>2.94</c:v>
                </c:pt>
                <c:pt idx="46">
                  <c:v>2.64</c:v>
                </c:pt>
                <c:pt idx="47">
                  <c:v>1.69</c:v>
                </c:pt>
                <c:pt idx="48">
                  <c:v>1.1200000000000001</c:v>
                </c:pt>
                <c:pt idx="49">
                  <c:v>1.42</c:v>
                </c:pt>
                <c:pt idx="50">
                  <c:v>2.2599999999999998</c:v>
                </c:pt>
                <c:pt idx="51">
                  <c:v>2.0099999999999998</c:v>
                </c:pt>
                <c:pt idx="52">
                  <c:v>1.1399999999999999</c:v>
                </c:pt>
                <c:pt idx="53">
                  <c:v>2.64</c:v>
                </c:pt>
                <c:pt idx="54">
                  <c:v>2.2599999999999998</c:v>
                </c:pt>
                <c:pt idx="55">
                  <c:v>1.43</c:v>
                </c:pt>
                <c:pt idx="56">
                  <c:v>4.42</c:v>
                </c:pt>
                <c:pt idx="57">
                  <c:v>4.42</c:v>
                </c:pt>
                <c:pt idx="58">
                  <c:v>4.42</c:v>
                </c:pt>
                <c:pt idx="59">
                  <c:v>4.42</c:v>
                </c:pt>
                <c:pt idx="60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49-4C8E-903C-4473D6E8F97E}"/>
            </c:ext>
          </c:extLst>
        </c:ser>
        <c:ser>
          <c:idx val="0"/>
          <c:order val="3"/>
          <c:tx>
            <c:v>H2 Selling Price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Data'!$N$3:$N$307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A-4826-8B7B-0D366701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52176"/>
        <c:axId val="859558080"/>
      </c:scatterChart>
      <c:valAx>
        <c:axId val="1072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768"/>
        <c:crosses val="autoZero"/>
        <c:crossBetween val="midCat"/>
      </c:valAx>
      <c:valAx>
        <c:axId val="1072929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 price ($/mwh)</a:t>
                </a:r>
              </a:p>
            </c:rich>
          </c:tx>
          <c:layout>
            <c:manualLayout>
              <c:xMode val="edge"/>
              <c:yMode val="edge"/>
              <c:x val="1.8860592060680061E-2"/>
              <c:y val="0.30645888013998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440"/>
        <c:crosses val="autoZero"/>
        <c:crossBetween val="midCat"/>
      </c:valAx>
      <c:valAx>
        <c:axId val="859558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gas price ($/mmbtu), H2 Price ($/kg)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2176"/>
        <c:crosses val="max"/>
        <c:crossBetween val="midCat"/>
      </c:valAx>
      <c:valAx>
        <c:axId val="85955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713181685622632E-2"/>
          <c:y val="1.0261811023622048E-2"/>
          <c:w val="0.8287541140016677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0072907553222"/>
          <c:y val="0.12137049313799626"/>
          <c:w val="0.79396180824105189"/>
          <c:h val="0.77091300983208066"/>
        </c:manualLayout>
      </c:layout>
      <c:scatterChart>
        <c:scatterStyle val="lineMarker"/>
        <c:varyColors val="0"/>
        <c:ser>
          <c:idx val="2"/>
          <c:order val="1"/>
          <c:tx>
            <c:v>Reference</c:v>
          </c:tx>
          <c:spPr>
            <a:ln w="25400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Data'!$C$3:$C$307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62-4472-A180-09F875D8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29440"/>
        <c:axId val="1072929768"/>
      </c:scatterChart>
      <c:scatterChart>
        <c:scatterStyle val="lineMarker"/>
        <c:varyColors val="0"/>
        <c:ser>
          <c:idx val="0"/>
          <c:order val="0"/>
          <c:tx>
            <c:strRef>
              <c:f>'Filterable Sortable Data'!$M$2</c:f>
              <c:strCache>
                <c:ptCount val="1"/>
                <c:pt idx="0">
                  <c:v>Carbon Tax</c:v>
                </c:pt>
              </c:strCache>
            </c:strRef>
          </c:tx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Data'!$M$3:$M$307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0</c:v>
                </c:pt>
                <c:pt idx="57">
                  <c:v>25</c:v>
                </c:pt>
                <c:pt idx="58">
                  <c:v>50</c:v>
                </c:pt>
                <c:pt idx="59">
                  <c:v>100</c:v>
                </c:pt>
                <c:pt idx="6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2-4472-A180-09F875D8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86200"/>
        <c:axId val="847984560"/>
      </c:scatterChart>
      <c:valAx>
        <c:axId val="1072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768"/>
        <c:crosses val="autoZero"/>
        <c:crossBetween val="midCat"/>
      </c:valAx>
      <c:valAx>
        <c:axId val="10729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</a:p>
            </c:rich>
          </c:tx>
          <c:layout>
            <c:manualLayout>
              <c:xMode val="edge"/>
              <c:yMode val="edge"/>
              <c:x val="1.1031496062992125E-2"/>
              <c:y val="0.43363932633420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440"/>
        <c:crosses val="autoZero"/>
        <c:crossBetween val="midCat"/>
      </c:valAx>
      <c:valAx>
        <c:axId val="84798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986200"/>
        <c:crosses val="max"/>
        <c:crossBetween val="midCat"/>
      </c:valAx>
      <c:valAx>
        <c:axId val="84798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8479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67614464858557"/>
          <c:y val="1.3039588801399826E-2"/>
          <c:w val="0.7755463692038495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5425454573226"/>
          <c:y val="0.12137049313799626"/>
          <c:w val="0.79025816110989866"/>
          <c:h val="0.77091300983208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'Filterable Sortable Data'!$X$2</c:f>
              <c:strCache>
                <c:ptCount val="1"/>
                <c:pt idx="0">
                  <c:v>Bimodality Coefficient</c:v>
                </c:pt>
              </c:strCache>
            </c:strRef>
          </c:tx>
          <c:spPr>
            <a:ln w="25400" cap="flat" cmpd="sng" algn="ctr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Data'!$X$3:$X$307</c:f>
              <c:numCache>
                <c:formatCode>0.0000</c:formatCode>
                <c:ptCount val="61"/>
                <c:pt idx="0">
                  <c:v>0.141062817926177</c:v>
                </c:pt>
                <c:pt idx="1">
                  <c:v>0.56166483684347901</c:v>
                </c:pt>
                <c:pt idx="2">
                  <c:v>0.55403898466344603</c:v>
                </c:pt>
                <c:pt idx="3">
                  <c:v>0.64517056100145997</c:v>
                </c:pt>
                <c:pt idx="4">
                  <c:v>0.61297460561822403</c:v>
                </c:pt>
                <c:pt idx="5">
                  <c:v>0.86261228897123698</c:v>
                </c:pt>
                <c:pt idx="6">
                  <c:v>0.692834958761821</c:v>
                </c:pt>
                <c:pt idx="7">
                  <c:v>0.652833552818462</c:v>
                </c:pt>
                <c:pt idx="8">
                  <c:v>0.86754560912107503</c:v>
                </c:pt>
                <c:pt idx="9">
                  <c:v>0.87266772086010502</c:v>
                </c:pt>
                <c:pt idx="10">
                  <c:v>0.86186369395245599</c:v>
                </c:pt>
                <c:pt idx="11">
                  <c:v>0.55299673529314797</c:v>
                </c:pt>
                <c:pt idx="12">
                  <c:v>0.67819461452167995</c:v>
                </c:pt>
                <c:pt idx="13">
                  <c:v>0.67412591929168697</c:v>
                </c:pt>
                <c:pt idx="14">
                  <c:v>0.68621974279899101</c:v>
                </c:pt>
                <c:pt idx="15">
                  <c:v>0.40901522777615301</c:v>
                </c:pt>
                <c:pt idx="16">
                  <c:v>0.53470020621874603</c:v>
                </c:pt>
                <c:pt idx="17">
                  <c:v>0.80362166610756403</c:v>
                </c:pt>
                <c:pt idx="18">
                  <c:v>0.36943907270140502</c:v>
                </c:pt>
                <c:pt idx="19">
                  <c:v>0.77770350387043197</c:v>
                </c:pt>
                <c:pt idx="20">
                  <c:v>0.49797805374850601</c:v>
                </c:pt>
                <c:pt idx="21">
                  <c:v>0.81702237190668703</c:v>
                </c:pt>
                <c:pt idx="22">
                  <c:v>0.78943876111965405</c:v>
                </c:pt>
                <c:pt idx="23">
                  <c:v>0.67195930613635901</c:v>
                </c:pt>
                <c:pt idx="24">
                  <c:v>0.58268741765702503</c:v>
                </c:pt>
                <c:pt idx="25">
                  <c:v>0.81490187975527795</c:v>
                </c:pt>
                <c:pt idx="26">
                  <c:v>0.62793110605913005</c:v>
                </c:pt>
                <c:pt idx="27">
                  <c:v>0.62303554322507404</c:v>
                </c:pt>
                <c:pt idx="28">
                  <c:v>0.28935730502762502</c:v>
                </c:pt>
                <c:pt idx="29">
                  <c:v>0.65354455994264804</c:v>
                </c:pt>
                <c:pt idx="30">
                  <c:v>7.0915209638212795E-2</c:v>
                </c:pt>
                <c:pt idx="31">
                  <c:v>0.43968494880530201</c:v>
                </c:pt>
                <c:pt idx="32">
                  <c:v>0.43968495262144802</c:v>
                </c:pt>
                <c:pt idx="33">
                  <c:v>0.69532990069616696</c:v>
                </c:pt>
                <c:pt idx="34">
                  <c:v>0.81727937123838701</c:v>
                </c:pt>
                <c:pt idx="35">
                  <c:v>0.89829666799723096</c:v>
                </c:pt>
                <c:pt idx="36">
                  <c:v>0.95014208083637597</c:v>
                </c:pt>
                <c:pt idx="37">
                  <c:v>0.95014208038428005</c:v>
                </c:pt>
                <c:pt idx="38">
                  <c:v>0.23346309017560399</c:v>
                </c:pt>
                <c:pt idx="39">
                  <c:v>0.29437589315519402</c:v>
                </c:pt>
                <c:pt idx="40">
                  <c:v>0.35209529320189997</c:v>
                </c:pt>
                <c:pt idx="41">
                  <c:v>0.306064936576326</c:v>
                </c:pt>
                <c:pt idx="42">
                  <c:v>0.86282078858034394</c:v>
                </c:pt>
                <c:pt idx="43">
                  <c:v>0.83305724734280096</c:v>
                </c:pt>
                <c:pt idx="44">
                  <c:v>0.85054276188067202</c:v>
                </c:pt>
                <c:pt idx="45">
                  <c:v>0.68451290981832402</c:v>
                </c:pt>
                <c:pt idx="46">
                  <c:v>0.59971658851874099</c:v>
                </c:pt>
                <c:pt idx="47">
                  <c:v>0.79329476850997105</c:v>
                </c:pt>
                <c:pt idx="48">
                  <c:v>0.68560303717514803</c:v>
                </c:pt>
                <c:pt idx="49">
                  <c:v>0.70242073434615804</c:v>
                </c:pt>
                <c:pt idx="50">
                  <c:v>0.72579260535589396</c:v>
                </c:pt>
                <c:pt idx="51">
                  <c:v>0.88873880046185105</c:v>
                </c:pt>
                <c:pt idx="52">
                  <c:v>0.83219720727816304</c:v>
                </c:pt>
                <c:pt idx="53">
                  <c:v>0.85120755805978898</c:v>
                </c:pt>
                <c:pt idx="54">
                  <c:v>0.88146947138346099</c:v>
                </c:pt>
                <c:pt idx="55">
                  <c:v>0.81298111421645403</c:v>
                </c:pt>
                <c:pt idx="56">
                  <c:v>9.3094352440567102E-2</c:v>
                </c:pt>
                <c:pt idx="57">
                  <c:v>0.195076541942312</c:v>
                </c:pt>
                <c:pt idx="58">
                  <c:v>0.32141715392740899</c:v>
                </c:pt>
                <c:pt idx="59">
                  <c:v>0.33699060670970099</c:v>
                </c:pt>
                <c:pt idx="60">
                  <c:v>0.23278108774395401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A-4004-81C9-0D35D131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929440"/>
        <c:axId val="1072929768"/>
      </c:scatterChart>
      <c:scatterChart>
        <c:scatterStyle val="lineMarker"/>
        <c:varyColors val="0"/>
        <c:ser>
          <c:idx val="2"/>
          <c:order val="1"/>
          <c:tx>
            <c:strRef>
              <c:f>'Filterable Sortable Data'!$Y$2</c:f>
              <c:strCache>
                <c:ptCount val="1"/>
                <c:pt idx="0">
                  <c:v>Dip Test Statistic</c:v>
                </c:pt>
              </c:strCache>
            </c:strRef>
          </c:tx>
          <c:spPr>
            <a:ln w="25400" cap="flat" cmpd="sng" algn="ctr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xVal>
            <c:strRef>
              <c:f>'Filterable Sortable Data'!$A$3:$A$307</c:f>
              <c:strCache>
                <c:ptCount val="61"/>
                <c:pt idx="0">
                  <c:v>NYISO_2019</c:v>
                </c:pt>
                <c:pt idx="1">
                  <c:v>SPP_NORTH_2019</c:v>
                </c:pt>
                <c:pt idx="2">
                  <c:v>SPP_SOUTH_2019</c:v>
                </c:pt>
                <c:pt idx="3">
                  <c:v>MISO_MINNESOTA_2019</c:v>
                </c:pt>
                <c:pt idx="4">
                  <c:v>MISO_LOUISIANA_2019</c:v>
                </c:pt>
                <c:pt idx="5">
                  <c:v>ERCOT_WEST_2019</c:v>
                </c:pt>
                <c:pt idx="6">
                  <c:v>PJM_WEST_2019</c:v>
                </c:pt>
                <c:pt idx="7">
                  <c:v>MISO_INDIANA_2019</c:v>
                </c:pt>
                <c:pt idx="8">
                  <c:v>ERCOT_NORTH_2019</c:v>
                </c:pt>
                <c:pt idx="9">
                  <c:v>ERCOT_SOUTH_2019</c:v>
                </c:pt>
                <c:pt idx="10">
                  <c:v>ERCOT_HOUSTON_2019</c:v>
                </c:pt>
                <c:pt idx="11">
                  <c:v>ISO_NE_2019</c:v>
                </c:pt>
                <c:pt idx="12">
                  <c:v>CAISO_ZP26_2019</c:v>
                </c:pt>
                <c:pt idx="13">
                  <c:v>CAISO_NP15_2019</c:v>
                </c:pt>
                <c:pt idx="14">
                  <c:v>CAISO_SP15_2019</c:v>
                </c:pt>
                <c:pt idx="15">
                  <c:v>SPP_NORTH_2022</c:v>
                </c:pt>
                <c:pt idx="16">
                  <c:v>MISO_MINNESOTA_2022</c:v>
                </c:pt>
                <c:pt idx="17">
                  <c:v>ERCOT_WEST_2022</c:v>
                </c:pt>
                <c:pt idx="18">
                  <c:v>SPP_SOUTH_2022</c:v>
                </c:pt>
                <c:pt idx="19">
                  <c:v>ERCOT_SOUTH_2022</c:v>
                </c:pt>
                <c:pt idx="20">
                  <c:v>NYISO_2022</c:v>
                </c:pt>
                <c:pt idx="21">
                  <c:v>ERCOT_NORTH_2022</c:v>
                </c:pt>
                <c:pt idx="22">
                  <c:v>ERCOT_HOUSTON_2022</c:v>
                </c:pt>
                <c:pt idx="23">
                  <c:v>MISO_LOUISIANA_2022</c:v>
                </c:pt>
                <c:pt idx="24">
                  <c:v>MISO_INDIANA_2022</c:v>
                </c:pt>
                <c:pt idx="25">
                  <c:v>PJM_WEST_2022</c:v>
                </c:pt>
                <c:pt idx="26">
                  <c:v>CAISO_ZP26_2022</c:v>
                </c:pt>
                <c:pt idx="27">
                  <c:v>CAISO_SP15_2022</c:v>
                </c:pt>
                <c:pt idx="28">
                  <c:v>ISO_NE_2022</c:v>
                </c:pt>
                <c:pt idx="29">
                  <c:v>CAISO_NP15_2022</c:v>
                </c:pt>
                <c:pt idx="30">
                  <c:v>HighSolarCapRes_2030</c:v>
                </c:pt>
                <c:pt idx="31">
                  <c:v>BaseCaseCapRes_2030</c:v>
                </c:pt>
                <c:pt idx="32">
                  <c:v>HighWindCapRes_2030</c:v>
                </c:pt>
                <c:pt idx="33">
                  <c:v>WinterNYCapRes_2030</c:v>
                </c:pt>
                <c:pt idx="34">
                  <c:v>WinterNY_2030</c:v>
                </c:pt>
                <c:pt idx="35">
                  <c:v>HighSolar_2030</c:v>
                </c:pt>
                <c:pt idx="36">
                  <c:v>HighWind_2030</c:v>
                </c:pt>
                <c:pt idx="37">
                  <c:v>BaseCase_2030</c:v>
                </c:pt>
                <c:pt idx="38">
                  <c:v>HighWindTaxCapRes_2030</c:v>
                </c:pt>
                <c:pt idx="39">
                  <c:v>HighSolarTaxCapRes_2030</c:v>
                </c:pt>
                <c:pt idx="40">
                  <c:v>BaseCaseTaxCapRes_2030</c:v>
                </c:pt>
                <c:pt idx="41">
                  <c:v>WinterNYTaxCapRes_2030</c:v>
                </c:pt>
                <c:pt idx="42">
                  <c:v>HighWindTax_2030</c:v>
                </c:pt>
                <c:pt idx="43">
                  <c:v>HighSolarTax_2030</c:v>
                </c:pt>
                <c:pt idx="44">
                  <c:v>BaseCaseTax_2030</c:v>
                </c:pt>
                <c:pt idx="45">
                  <c:v>WinterNYTax_2030</c:v>
                </c:pt>
                <c:pt idx="46">
                  <c:v>MiNg_$100_ERCOT_2035</c:v>
                </c:pt>
                <c:pt idx="47">
                  <c:v>MiNg_$100_MISO-W_2035</c:v>
                </c:pt>
                <c:pt idx="48">
                  <c:v>MiNg_$100_NYISO_2035</c:v>
                </c:pt>
                <c:pt idx="49">
                  <c:v>MiNg_$100_PJM-W_2035</c:v>
                </c:pt>
                <c:pt idx="50">
                  <c:v>MiNg_$100_CAISO_2035</c:v>
                </c:pt>
                <c:pt idx="51">
                  <c:v>MiNg_$150_MISO-W_2035</c:v>
                </c:pt>
                <c:pt idx="52">
                  <c:v>MiNg_$150_NYISO_2035</c:v>
                </c:pt>
                <c:pt idx="53">
                  <c:v>MiNg_$150_ERCOT_2035</c:v>
                </c:pt>
                <c:pt idx="54">
                  <c:v>MiNg_$150_CAISO_2035</c:v>
                </c:pt>
                <c:pt idx="55">
                  <c:v>MiNg_$150_PJM-W_2035</c:v>
                </c:pt>
                <c:pt idx="56">
                  <c:v>NETL_ERCOT_GEN_0</c:v>
                </c:pt>
                <c:pt idx="57">
                  <c:v>NETL_ERCOT_GEN_25</c:v>
                </c:pt>
                <c:pt idx="58">
                  <c:v>NETL_ERCOT_GEN_50</c:v>
                </c:pt>
                <c:pt idx="59">
                  <c:v>NETL_ERCOT_GEN_100</c:v>
                </c:pt>
                <c:pt idx="60">
                  <c:v>NETL_ERCOT_GEN_250</c:v>
                </c:pt>
              </c:strCache>
            </c:strRef>
          </c:xVal>
          <c:yVal>
            <c:numRef>
              <c:f>'Filterable Sortable Data'!$Y$3:$Y$307</c:f>
              <c:numCache>
                <c:formatCode>0.00000</c:formatCode>
                <c:ptCount val="61"/>
                <c:pt idx="0">
                  <c:v>1.9774635439681002E-3</c:v>
                </c:pt>
                <c:pt idx="1">
                  <c:v>2.4240249681875001E-3</c:v>
                </c:pt>
                <c:pt idx="2">
                  <c:v>1.6287859703335999E-3</c:v>
                </c:pt>
                <c:pt idx="3">
                  <c:v>1.9221493343622999E-3</c:v>
                </c:pt>
                <c:pt idx="4">
                  <c:v>2.3494577625571E-3</c:v>
                </c:pt>
                <c:pt idx="5">
                  <c:v>5.1146040744085002E-3</c:v>
                </c:pt>
                <c:pt idx="6">
                  <c:v>2.7486341703775998E-3</c:v>
                </c:pt>
                <c:pt idx="7">
                  <c:v>2.0547945205478999E-3</c:v>
                </c:pt>
                <c:pt idx="8">
                  <c:v>3.4741645744321E-3</c:v>
                </c:pt>
                <c:pt idx="9">
                  <c:v>1.4909773188372E-3</c:v>
                </c:pt>
                <c:pt idx="10">
                  <c:v>1.6058251915631E-3</c:v>
                </c:pt>
                <c:pt idx="11">
                  <c:v>1.7636263799779999E-3</c:v>
                </c:pt>
                <c:pt idx="12">
                  <c:v>5.2096137596203997E-3</c:v>
                </c:pt>
                <c:pt idx="13">
                  <c:v>5.2577086642963001E-3</c:v>
                </c:pt>
                <c:pt idx="14">
                  <c:v>5.7212757218169999E-3</c:v>
                </c:pt>
                <c:pt idx="15">
                  <c:v>1.7658426420699999E-3</c:v>
                </c:pt>
                <c:pt idx="16">
                  <c:v>1.9605820542442998E-3</c:v>
                </c:pt>
                <c:pt idx="17">
                  <c:v>3.3783910351390702E-2</c:v>
                </c:pt>
                <c:pt idx="18">
                  <c:v>1.7095040459721E-3</c:v>
                </c:pt>
                <c:pt idx="19">
                  <c:v>3.8037814846297998E-3</c:v>
                </c:pt>
                <c:pt idx="20">
                  <c:v>4.1326042126970004E-3</c:v>
                </c:pt>
                <c:pt idx="21">
                  <c:v>4.7820889154219001E-3</c:v>
                </c:pt>
                <c:pt idx="22">
                  <c:v>3.3615836015099998E-3</c:v>
                </c:pt>
                <c:pt idx="23">
                  <c:v>1.8151600003660001E-3</c:v>
                </c:pt>
                <c:pt idx="24">
                  <c:v>2.4690956126186001E-3</c:v>
                </c:pt>
                <c:pt idx="25">
                  <c:v>2.4749520070915E-3</c:v>
                </c:pt>
                <c:pt idx="26">
                  <c:v>3.5373330004686999E-3</c:v>
                </c:pt>
                <c:pt idx="27">
                  <c:v>4.0899064496028002E-3</c:v>
                </c:pt>
                <c:pt idx="28">
                  <c:v>2.2386559257707998E-3</c:v>
                </c:pt>
                <c:pt idx="29">
                  <c:v>4.2032577290839999E-3</c:v>
                </c:pt>
                <c:pt idx="30">
                  <c:v>5.8773988298358698E-2</c:v>
                </c:pt>
                <c:pt idx="31">
                  <c:v>5.2328647890608801E-2</c:v>
                </c:pt>
                <c:pt idx="32">
                  <c:v>5.2328708205170701E-2</c:v>
                </c:pt>
                <c:pt idx="33">
                  <c:v>3.00592821260901E-2</c:v>
                </c:pt>
                <c:pt idx="34">
                  <c:v>3.5635328312548703E-2</c:v>
                </c:pt>
                <c:pt idx="35">
                  <c:v>4.6175794053310598E-2</c:v>
                </c:pt>
                <c:pt idx="36">
                  <c:v>3.61871987949361E-2</c:v>
                </c:pt>
                <c:pt idx="37">
                  <c:v>3.61871499163883E-2</c:v>
                </c:pt>
                <c:pt idx="38">
                  <c:v>8.7720607772062406E-2</c:v>
                </c:pt>
                <c:pt idx="39">
                  <c:v>6.4112568388362101E-2</c:v>
                </c:pt>
                <c:pt idx="40">
                  <c:v>6.0626954067121902E-2</c:v>
                </c:pt>
                <c:pt idx="41">
                  <c:v>4.5315808013889701E-2</c:v>
                </c:pt>
                <c:pt idx="42">
                  <c:v>9.1323837421884602E-2</c:v>
                </c:pt>
                <c:pt idx="43">
                  <c:v>6.5325506271861802E-2</c:v>
                </c:pt>
                <c:pt idx="44">
                  <c:v>5.8925709405331997E-2</c:v>
                </c:pt>
                <c:pt idx="45">
                  <c:v>3.5512274461624901E-2</c:v>
                </c:pt>
                <c:pt idx="46">
                  <c:v>7.4610049527671904E-2</c:v>
                </c:pt>
                <c:pt idx="47">
                  <c:v>0.100222019866608</c:v>
                </c:pt>
                <c:pt idx="48">
                  <c:v>0.114545578087244</c:v>
                </c:pt>
                <c:pt idx="49">
                  <c:v>0.11682312361339101</c:v>
                </c:pt>
                <c:pt idx="50">
                  <c:v>0.15673509609290401</c:v>
                </c:pt>
                <c:pt idx="51">
                  <c:v>6.13146764635518E-2</c:v>
                </c:pt>
                <c:pt idx="52">
                  <c:v>8.6154364188123306E-2</c:v>
                </c:pt>
                <c:pt idx="53">
                  <c:v>9.5942041319639598E-2</c:v>
                </c:pt>
                <c:pt idx="54">
                  <c:v>0.116924296739357</c:v>
                </c:pt>
                <c:pt idx="55">
                  <c:v>0.109772812478349</c:v>
                </c:pt>
                <c:pt idx="56">
                  <c:v>1.00272323012139E-2</c:v>
                </c:pt>
                <c:pt idx="57">
                  <c:v>1.2511186003484101E-2</c:v>
                </c:pt>
                <c:pt idx="58">
                  <c:v>2.3308461181370699E-2</c:v>
                </c:pt>
                <c:pt idx="59">
                  <c:v>2.2238920685911701E-2</c:v>
                </c:pt>
                <c:pt idx="60">
                  <c:v>3.8743732455761598E-2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A-4004-81C9-0D35D131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3256"/>
        <c:axId val="858989320"/>
      </c:scatterChart>
      <c:valAx>
        <c:axId val="10729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768"/>
        <c:crosses val="autoZero"/>
        <c:crossBetween val="midCat"/>
      </c:valAx>
      <c:valAx>
        <c:axId val="1072929768"/>
        <c:scaling>
          <c:orientation val="minMax"/>
          <c:min val="0.555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Bimodality</a:t>
                </a:r>
                <a:r>
                  <a:rPr lang="en-US" baseline="0"/>
                  <a:t> coeficient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29440"/>
        <c:crosses val="autoZero"/>
        <c:crossBetween val="midCat"/>
      </c:valAx>
      <c:valAx>
        <c:axId val="858989320"/>
        <c:scaling>
          <c:orientation val="minMax"/>
          <c:min val="5.000000000000001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dip test statistic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93256"/>
        <c:crosses val="max"/>
        <c:crossBetween val="midCat"/>
      </c:valAx>
      <c:valAx>
        <c:axId val="858993256"/>
        <c:scaling>
          <c:orientation val="minMax"/>
        </c:scaling>
        <c:delete val="1"/>
        <c:axPos val="b"/>
        <c:majorTickMark val="out"/>
        <c:minorTickMark val="none"/>
        <c:tickLblPos val="nextTo"/>
        <c:crossAx val="85898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34281131525225"/>
          <c:y val="1.8595144356955379E-2"/>
          <c:w val="0.7755463692038495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657180255295"/>
          <c:y val="7.3964132547667885E-2"/>
          <c:w val="0.84321534536749543"/>
          <c:h val="0.87880544565965846"/>
        </c:manualLayout>
      </c:layout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'Filterable Sortable Data'!$X$3:$X$307</c:f>
              <c:numCache>
                <c:formatCode>0.0000</c:formatCode>
                <c:ptCount val="61"/>
                <c:pt idx="0">
                  <c:v>0.141062817926177</c:v>
                </c:pt>
                <c:pt idx="1">
                  <c:v>0.56166483684347901</c:v>
                </c:pt>
                <c:pt idx="2">
                  <c:v>0.55403898466344603</c:v>
                </c:pt>
                <c:pt idx="3">
                  <c:v>0.64517056100145997</c:v>
                </c:pt>
                <c:pt idx="4">
                  <c:v>0.61297460561822403</c:v>
                </c:pt>
                <c:pt idx="5">
                  <c:v>0.86261228897123698</c:v>
                </c:pt>
                <c:pt idx="6">
                  <c:v>0.692834958761821</c:v>
                </c:pt>
                <c:pt idx="7">
                  <c:v>0.652833552818462</c:v>
                </c:pt>
                <c:pt idx="8">
                  <c:v>0.86754560912107503</c:v>
                </c:pt>
                <c:pt idx="9">
                  <c:v>0.87266772086010502</c:v>
                </c:pt>
                <c:pt idx="10">
                  <c:v>0.86186369395245599</c:v>
                </c:pt>
                <c:pt idx="11">
                  <c:v>0.55299673529314797</c:v>
                </c:pt>
                <c:pt idx="12">
                  <c:v>0.67819461452167995</c:v>
                </c:pt>
                <c:pt idx="13">
                  <c:v>0.67412591929168697</c:v>
                </c:pt>
                <c:pt idx="14">
                  <c:v>0.68621974279899101</c:v>
                </c:pt>
                <c:pt idx="15">
                  <c:v>0.40901522777615301</c:v>
                </c:pt>
                <c:pt idx="16">
                  <c:v>0.53470020621874603</c:v>
                </c:pt>
                <c:pt idx="17">
                  <c:v>0.80362166610756403</c:v>
                </c:pt>
                <c:pt idx="18">
                  <c:v>0.36943907270140502</c:v>
                </c:pt>
                <c:pt idx="19">
                  <c:v>0.77770350387043197</c:v>
                </c:pt>
                <c:pt idx="20">
                  <c:v>0.49797805374850601</c:v>
                </c:pt>
                <c:pt idx="21">
                  <c:v>0.81702237190668703</c:v>
                </c:pt>
                <c:pt idx="22">
                  <c:v>0.78943876111965405</c:v>
                </c:pt>
                <c:pt idx="23">
                  <c:v>0.67195930613635901</c:v>
                </c:pt>
                <c:pt idx="24">
                  <c:v>0.58268741765702503</c:v>
                </c:pt>
                <c:pt idx="25">
                  <c:v>0.81490187975527795</c:v>
                </c:pt>
                <c:pt idx="26">
                  <c:v>0.62793110605913005</c:v>
                </c:pt>
                <c:pt idx="27">
                  <c:v>0.62303554322507404</c:v>
                </c:pt>
                <c:pt idx="28">
                  <c:v>0.28935730502762502</c:v>
                </c:pt>
                <c:pt idx="29">
                  <c:v>0.65354455994264804</c:v>
                </c:pt>
                <c:pt idx="30">
                  <c:v>7.0915209638212795E-2</c:v>
                </c:pt>
                <c:pt idx="31">
                  <c:v>0.43968494880530201</c:v>
                </c:pt>
                <c:pt idx="32">
                  <c:v>0.43968495262144802</c:v>
                </c:pt>
                <c:pt idx="33">
                  <c:v>0.69532990069616696</c:v>
                </c:pt>
                <c:pt idx="34">
                  <c:v>0.81727937123838701</c:v>
                </c:pt>
                <c:pt idx="35">
                  <c:v>0.89829666799723096</c:v>
                </c:pt>
                <c:pt idx="36">
                  <c:v>0.95014208083637597</c:v>
                </c:pt>
                <c:pt idx="37">
                  <c:v>0.95014208038428005</c:v>
                </c:pt>
                <c:pt idx="38">
                  <c:v>0.23346309017560399</c:v>
                </c:pt>
                <c:pt idx="39">
                  <c:v>0.29437589315519402</c:v>
                </c:pt>
                <c:pt idx="40">
                  <c:v>0.35209529320189997</c:v>
                </c:pt>
                <c:pt idx="41">
                  <c:v>0.306064936576326</c:v>
                </c:pt>
                <c:pt idx="42">
                  <c:v>0.86282078858034394</c:v>
                </c:pt>
                <c:pt idx="43">
                  <c:v>0.83305724734280096</c:v>
                </c:pt>
                <c:pt idx="44">
                  <c:v>0.85054276188067202</c:v>
                </c:pt>
                <c:pt idx="45">
                  <c:v>0.68451290981832402</c:v>
                </c:pt>
                <c:pt idx="46">
                  <c:v>0.59971658851874099</c:v>
                </c:pt>
                <c:pt idx="47">
                  <c:v>0.79329476850997105</c:v>
                </c:pt>
                <c:pt idx="48">
                  <c:v>0.68560303717514803</c:v>
                </c:pt>
                <c:pt idx="49">
                  <c:v>0.70242073434615804</c:v>
                </c:pt>
                <c:pt idx="50">
                  <c:v>0.72579260535589396</c:v>
                </c:pt>
                <c:pt idx="51">
                  <c:v>0.88873880046185105</c:v>
                </c:pt>
                <c:pt idx="52">
                  <c:v>0.83219720727816304</c:v>
                </c:pt>
                <c:pt idx="53">
                  <c:v>0.85120755805978898</c:v>
                </c:pt>
                <c:pt idx="54">
                  <c:v>0.88146947138346099</c:v>
                </c:pt>
                <c:pt idx="55">
                  <c:v>0.81298111421645403</c:v>
                </c:pt>
                <c:pt idx="56">
                  <c:v>9.3094352440567102E-2</c:v>
                </c:pt>
                <c:pt idx="57">
                  <c:v>0.195076541942312</c:v>
                </c:pt>
                <c:pt idx="58">
                  <c:v>0.32141715392740899</c:v>
                </c:pt>
                <c:pt idx="59">
                  <c:v>0.33699060670970099</c:v>
                </c:pt>
                <c:pt idx="60">
                  <c:v>0.23278108774395401</c:v>
                </c:pt>
              </c:numCache>
            </c:numRef>
          </c:xVal>
          <c:yVal>
            <c:numRef>
              <c:f>'Filterable Sortable Data'!$Y$3:$Y$307</c:f>
              <c:numCache>
                <c:formatCode>0.00000</c:formatCode>
                <c:ptCount val="61"/>
                <c:pt idx="0">
                  <c:v>1.9774635439681002E-3</c:v>
                </c:pt>
                <c:pt idx="1">
                  <c:v>2.4240249681875001E-3</c:v>
                </c:pt>
                <c:pt idx="2">
                  <c:v>1.6287859703335999E-3</c:v>
                </c:pt>
                <c:pt idx="3">
                  <c:v>1.9221493343622999E-3</c:v>
                </c:pt>
                <c:pt idx="4">
                  <c:v>2.3494577625571E-3</c:v>
                </c:pt>
                <c:pt idx="5">
                  <c:v>5.1146040744085002E-3</c:v>
                </c:pt>
                <c:pt idx="6">
                  <c:v>2.7486341703775998E-3</c:v>
                </c:pt>
                <c:pt idx="7">
                  <c:v>2.0547945205478999E-3</c:v>
                </c:pt>
                <c:pt idx="8">
                  <c:v>3.4741645744321E-3</c:v>
                </c:pt>
                <c:pt idx="9">
                  <c:v>1.4909773188372E-3</c:v>
                </c:pt>
                <c:pt idx="10">
                  <c:v>1.6058251915631E-3</c:v>
                </c:pt>
                <c:pt idx="11">
                  <c:v>1.7636263799779999E-3</c:v>
                </c:pt>
                <c:pt idx="12">
                  <c:v>5.2096137596203997E-3</c:v>
                </c:pt>
                <c:pt idx="13">
                  <c:v>5.2577086642963001E-3</c:v>
                </c:pt>
                <c:pt idx="14">
                  <c:v>5.7212757218169999E-3</c:v>
                </c:pt>
                <c:pt idx="15">
                  <c:v>1.7658426420699999E-3</c:v>
                </c:pt>
                <c:pt idx="16">
                  <c:v>1.9605820542442998E-3</c:v>
                </c:pt>
                <c:pt idx="17">
                  <c:v>3.3783910351390702E-2</c:v>
                </c:pt>
                <c:pt idx="18">
                  <c:v>1.7095040459721E-3</c:v>
                </c:pt>
                <c:pt idx="19">
                  <c:v>3.8037814846297998E-3</c:v>
                </c:pt>
                <c:pt idx="20">
                  <c:v>4.1326042126970004E-3</c:v>
                </c:pt>
                <c:pt idx="21">
                  <c:v>4.7820889154219001E-3</c:v>
                </c:pt>
                <c:pt idx="22">
                  <c:v>3.3615836015099998E-3</c:v>
                </c:pt>
                <c:pt idx="23">
                  <c:v>1.8151600003660001E-3</c:v>
                </c:pt>
                <c:pt idx="24">
                  <c:v>2.4690956126186001E-3</c:v>
                </c:pt>
                <c:pt idx="25">
                  <c:v>2.4749520070915E-3</c:v>
                </c:pt>
                <c:pt idx="26">
                  <c:v>3.5373330004686999E-3</c:v>
                </c:pt>
                <c:pt idx="27">
                  <c:v>4.0899064496028002E-3</c:v>
                </c:pt>
                <c:pt idx="28">
                  <c:v>2.2386559257707998E-3</c:v>
                </c:pt>
                <c:pt idx="29">
                  <c:v>4.2032577290839999E-3</c:v>
                </c:pt>
                <c:pt idx="30">
                  <c:v>5.8773988298358698E-2</c:v>
                </c:pt>
                <c:pt idx="31">
                  <c:v>5.2328647890608801E-2</c:v>
                </c:pt>
                <c:pt idx="32">
                  <c:v>5.2328708205170701E-2</c:v>
                </c:pt>
                <c:pt idx="33">
                  <c:v>3.00592821260901E-2</c:v>
                </c:pt>
                <c:pt idx="34">
                  <c:v>3.5635328312548703E-2</c:v>
                </c:pt>
                <c:pt idx="35">
                  <c:v>4.6175794053310598E-2</c:v>
                </c:pt>
                <c:pt idx="36">
                  <c:v>3.61871987949361E-2</c:v>
                </c:pt>
                <c:pt idx="37">
                  <c:v>3.61871499163883E-2</c:v>
                </c:pt>
                <c:pt idx="38">
                  <c:v>8.7720607772062406E-2</c:v>
                </c:pt>
                <c:pt idx="39">
                  <c:v>6.4112568388362101E-2</c:v>
                </c:pt>
                <c:pt idx="40">
                  <c:v>6.0626954067121902E-2</c:v>
                </c:pt>
                <c:pt idx="41">
                  <c:v>4.5315808013889701E-2</c:v>
                </c:pt>
                <c:pt idx="42">
                  <c:v>9.1323837421884602E-2</c:v>
                </c:pt>
                <c:pt idx="43">
                  <c:v>6.5325506271861802E-2</c:v>
                </c:pt>
                <c:pt idx="44">
                  <c:v>5.8925709405331997E-2</c:v>
                </c:pt>
                <c:pt idx="45">
                  <c:v>3.5512274461624901E-2</c:v>
                </c:pt>
                <c:pt idx="46">
                  <c:v>7.4610049527671904E-2</c:v>
                </c:pt>
                <c:pt idx="47">
                  <c:v>0.100222019866608</c:v>
                </c:pt>
                <c:pt idx="48">
                  <c:v>0.114545578087244</c:v>
                </c:pt>
                <c:pt idx="49">
                  <c:v>0.11682312361339101</c:v>
                </c:pt>
                <c:pt idx="50">
                  <c:v>0.15673509609290401</c:v>
                </c:pt>
                <c:pt idx="51">
                  <c:v>6.13146764635518E-2</c:v>
                </c:pt>
                <c:pt idx="52">
                  <c:v>8.6154364188123306E-2</c:v>
                </c:pt>
                <c:pt idx="53">
                  <c:v>9.5942041319639598E-2</c:v>
                </c:pt>
                <c:pt idx="54">
                  <c:v>0.116924296739357</c:v>
                </c:pt>
                <c:pt idx="55">
                  <c:v>0.109772812478349</c:v>
                </c:pt>
                <c:pt idx="56">
                  <c:v>1.00272323012139E-2</c:v>
                </c:pt>
                <c:pt idx="57">
                  <c:v>1.2511186003484101E-2</c:v>
                </c:pt>
                <c:pt idx="58">
                  <c:v>2.3308461181370699E-2</c:v>
                </c:pt>
                <c:pt idx="59">
                  <c:v>2.2238920685911701E-2</c:v>
                </c:pt>
                <c:pt idx="60">
                  <c:v>3.8743732455761598E-2</c:v>
                </c:pt>
              </c:numCache>
            </c:numRef>
          </c:yVal>
          <c:bubbleSize>
            <c:numRef>
              <c:f>'Filterable Sortable Data'!$Z$3:$Z$307</c:f>
              <c:numCache>
                <c:formatCode>0.0</c:formatCode>
                <c:ptCount val="61"/>
                <c:pt idx="0">
                  <c:v>-54.844066840032013</c:v>
                </c:pt>
                <c:pt idx="1">
                  <c:v>-41.291622798017983</c:v>
                </c:pt>
                <c:pt idx="2">
                  <c:v>-33.292361199620018</c:v>
                </c:pt>
                <c:pt idx="3">
                  <c:v>-66.866221017968002</c:v>
                </c:pt>
                <c:pt idx="4">
                  <c:v>-18.362435083267997</c:v>
                </c:pt>
                <c:pt idx="5">
                  <c:v>7.9495636735439916</c:v>
                </c:pt>
                <c:pt idx="6">
                  <c:v>1.4739318862349933</c:v>
                </c:pt>
                <c:pt idx="7">
                  <c:v>-8.3922139428109972</c:v>
                </c:pt>
                <c:pt idx="8">
                  <c:v>14.222937653357008</c:v>
                </c:pt>
                <c:pt idx="9">
                  <c:v>14.170864605605971</c:v>
                </c:pt>
                <c:pt idx="10">
                  <c:v>18.462615101960978</c:v>
                </c:pt>
                <c:pt idx="11">
                  <c:v>-36.051015235983016</c:v>
                </c:pt>
                <c:pt idx="12">
                  <c:v>15.169454385343016</c:v>
                </c:pt>
                <c:pt idx="13">
                  <c:v>16.446524044634998</c:v>
                </c:pt>
                <c:pt idx="14">
                  <c:v>18.118071183322996</c:v>
                </c:pt>
                <c:pt idx="15">
                  <c:v>-83.259891407254003</c:v>
                </c:pt>
                <c:pt idx="16">
                  <c:v>-49.121942776650002</c:v>
                </c:pt>
                <c:pt idx="17">
                  <c:v>23.371612162408013</c:v>
                </c:pt>
                <c:pt idx="18">
                  <c:v>32.366940271092005</c:v>
                </c:pt>
                <c:pt idx="19">
                  <c:v>34.035049472116995</c:v>
                </c:pt>
                <c:pt idx="20">
                  <c:v>28.837704694111011</c:v>
                </c:pt>
                <c:pt idx="21">
                  <c:v>42.129911113804013</c:v>
                </c:pt>
                <c:pt idx="22">
                  <c:v>85.424510712276685</c:v>
                </c:pt>
                <c:pt idx="23">
                  <c:v>53.117048731822997</c:v>
                </c:pt>
                <c:pt idx="24">
                  <c:v>92.867728473462506</c:v>
                </c:pt>
                <c:pt idx="25">
                  <c:v>100.45645211635932</c:v>
                </c:pt>
                <c:pt idx="26">
                  <c:v>102.29322145490502</c:v>
                </c:pt>
                <c:pt idx="27">
                  <c:v>99.303550131984991</c:v>
                </c:pt>
                <c:pt idx="28">
                  <c:v>58.613438581937295</c:v>
                </c:pt>
                <c:pt idx="29">
                  <c:v>81.123064668966009</c:v>
                </c:pt>
                <c:pt idx="30">
                  <c:v>-55.370101946652994</c:v>
                </c:pt>
                <c:pt idx="31">
                  <c:v>-54.678409934468988</c:v>
                </c:pt>
                <c:pt idx="32">
                  <c:v>-54.678408398619979</c:v>
                </c:pt>
                <c:pt idx="33">
                  <c:v>-41.270950415268004</c:v>
                </c:pt>
                <c:pt idx="34">
                  <c:v>2.382634312075993</c:v>
                </c:pt>
                <c:pt idx="35">
                  <c:v>19.012508020081015</c:v>
                </c:pt>
                <c:pt idx="36">
                  <c:v>18.173417898928022</c:v>
                </c:pt>
                <c:pt idx="37">
                  <c:v>18.173967852517023</c:v>
                </c:pt>
                <c:pt idx="38">
                  <c:v>60.822446585281995</c:v>
                </c:pt>
                <c:pt idx="39">
                  <c:v>65.312139047485005</c:v>
                </c:pt>
                <c:pt idx="40">
                  <c:v>79.861698990984991</c:v>
                </c:pt>
                <c:pt idx="41">
                  <c:v>84.999367727265991</c:v>
                </c:pt>
                <c:pt idx="42">
                  <c:v>112.03691068670801</c:v>
                </c:pt>
                <c:pt idx="43">
                  <c:v>116.27983050555002</c:v>
                </c:pt>
                <c:pt idx="44">
                  <c:v>128.33189578051102</c:v>
                </c:pt>
                <c:pt idx="45">
                  <c:v>125.42320635464201</c:v>
                </c:pt>
                <c:pt idx="46">
                  <c:v>53.982738460159993</c:v>
                </c:pt>
                <c:pt idx="47">
                  <c:v>88.220770357031029</c:v>
                </c:pt>
                <c:pt idx="48">
                  <c:v>107.464475921195</c:v>
                </c:pt>
                <c:pt idx="49">
                  <c:v>172.95238854506403</c:v>
                </c:pt>
                <c:pt idx="50">
                  <c:v>172.02605571120603</c:v>
                </c:pt>
                <c:pt idx="51">
                  <c:v>40.350398348992002</c:v>
                </c:pt>
                <c:pt idx="52">
                  <c:v>101.22992052287199</c:v>
                </c:pt>
                <c:pt idx="53">
                  <c:v>79.101152021623022</c:v>
                </c:pt>
                <c:pt idx="54">
                  <c:v>146.01442430754099</c:v>
                </c:pt>
                <c:pt idx="55">
                  <c:v>191.03591446596997</c:v>
                </c:pt>
                <c:pt idx="56">
                  <c:v>-33.898509952694013</c:v>
                </c:pt>
                <c:pt idx="57">
                  <c:v>25.910975417380996</c:v>
                </c:pt>
                <c:pt idx="58">
                  <c:v>75.193242353928014</c:v>
                </c:pt>
                <c:pt idx="59">
                  <c:v>85.331529605978005</c:v>
                </c:pt>
                <c:pt idx="60">
                  <c:v>76.046268067656001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F79D-410B-95A3-274B5895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1"/>
        <c:axId val="963471712"/>
        <c:axId val="963472040"/>
      </c:bubbleChart>
      <c:valAx>
        <c:axId val="9634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BIMODALITY</a:t>
                </a:r>
                <a:r>
                  <a:rPr lang="en-US" sz="3000" baseline="0"/>
                  <a:t> COEFFICIENT</a:t>
                </a:r>
                <a:endParaRPr lang="en-US" sz="3000"/>
              </a:p>
            </c:rich>
          </c:tx>
          <c:layout>
            <c:manualLayout>
              <c:xMode val="edge"/>
              <c:yMode val="edge"/>
              <c:x val="0.359027605213111"/>
              <c:y val="1.39940497176953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72040"/>
        <c:crossesAt val="1"/>
        <c:crossBetween val="midCat"/>
      </c:valAx>
      <c:valAx>
        <c:axId val="963472040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/>
                  <a:t>DIP TEST</a:t>
                </a:r>
                <a:r>
                  <a:rPr lang="en-US" sz="3000" baseline="0"/>
                  <a:t> STATISTIC</a:t>
                </a:r>
                <a:endParaRPr lang="en-US" sz="3000"/>
              </a:p>
            </c:rich>
          </c:tx>
          <c:layout>
            <c:manualLayout>
              <c:xMode val="edge"/>
              <c:yMode val="edge"/>
              <c:x val="7.2095663415636408E-3"/>
              <c:y val="0.35670513309287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2EBC-F8DA-4ACF-A178-2B490D79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28575</xdr:rowOff>
    </xdr:from>
    <xdr:to>
      <xdr:col>11</xdr:col>
      <xdr:colOff>152400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14E96-BC73-4AA2-9E46-6A0378A0F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0</xdr:rowOff>
    </xdr:from>
    <xdr:to>
      <xdr:col>22</xdr:col>
      <xdr:colOff>342900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F1149-FB0F-4093-A6A1-3DD2C390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24</xdr:row>
      <xdr:rowOff>28575</xdr:rowOff>
    </xdr:from>
    <xdr:to>
      <xdr:col>22</xdr:col>
      <xdr:colOff>333375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53EB7-E226-49AD-AD63-03623FCF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399683</xdr:colOff>
      <xdr:row>2</xdr:row>
      <xdr:rowOff>143580</xdr:rowOff>
    </xdr:from>
    <xdr:ext cx="1379993" cy="11256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C68D94-A8AF-4376-43FD-120CEC5C89B8}"/>
            </a:ext>
          </a:extLst>
        </xdr:cNvPr>
        <xdr:cNvSpPr txBox="1"/>
      </xdr:nvSpPr>
      <xdr:spPr>
        <a:xfrm>
          <a:off x="7661095" y="524580"/>
          <a:ext cx="1379993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u="sng"/>
            <a:t>References</a:t>
          </a:r>
          <a:r>
            <a:rPr lang="en-US" sz="1100"/>
            <a:t>:</a:t>
          </a:r>
        </a:p>
        <a:p>
          <a:r>
            <a:rPr lang="en-US" sz="1100"/>
            <a:t>1 = Historical (2019)</a:t>
          </a:r>
        </a:p>
        <a:p>
          <a:r>
            <a:rPr lang="en-US" sz="1100"/>
            <a:t>2</a:t>
          </a:r>
          <a:r>
            <a:rPr lang="en-US" sz="1100" baseline="0"/>
            <a:t> = Historical (2022)</a:t>
          </a:r>
        </a:p>
        <a:p>
          <a:r>
            <a:rPr lang="en-US" sz="1100" baseline="0"/>
            <a:t>3 = Princeton (2030)</a:t>
          </a:r>
        </a:p>
        <a:p>
          <a:r>
            <a:rPr lang="en-US" sz="1100" baseline="0"/>
            <a:t>4 = NREL (2035)</a:t>
          </a:r>
        </a:p>
        <a:p>
          <a:r>
            <a:rPr lang="en-US" sz="1100" baseline="0"/>
            <a:t>5 = NETL (2035)</a:t>
          </a:r>
          <a:endParaRPr lang="en-US" sz="1100"/>
        </a:p>
      </xdr:txBody>
    </xdr:sp>
    <xdr:clientData/>
  </xdr:oneCellAnchor>
  <xdr:twoCellAnchor>
    <xdr:from>
      <xdr:col>23</xdr:col>
      <xdr:colOff>0</xdr:colOff>
      <xdr:row>1</xdr:row>
      <xdr:rowOff>0</xdr:rowOff>
    </xdr:from>
    <xdr:to>
      <xdr:col>39</xdr:col>
      <xdr:colOff>538369</xdr:colOff>
      <xdr:row>47</xdr:row>
      <xdr:rowOff>165652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4389A5-1CB3-4AC7-BF6A-4A1AE69E9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37</xdr:col>
      <xdr:colOff>472108</xdr:colOff>
      <xdr:row>6</xdr:row>
      <xdr:rowOff>124239</xdr:rowOff>
    </xdr:from>
    <xdr:ext cx="108093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56532A-4D2B-D782-9C9E-6DC6D492AA77}"/>
            </a:ext>
          </a:extLst>
        </xdr:cNvPr>
        <xdr:cNvSpPr txBox="1"/>
      </xdr:nvSpPr>
      <xdr:spPr>
        <a:xfrm>
          <a:off x="23340391" y="1267239"/>
          <a:ext cx="10809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Bimodal Region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0.59416</cdr:x>
      <cdr:y>0.07154</cdr:y>
    </cdr:from>
    <cdr:to>
      <cdr:x>0.97735</cdr:x>
      <cdr:y>0.33008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E6E77C8-5E2A-505F-B4CA-AFEDBC3960B8}"/>
            </a:ext>
          </a:extLst>
        </cdr:cNvPr>
        <cdr:cNvSpPr/>
      </cdr:nvSpPr>
      <cdr:spPr>
        <a:xfrm xmlns:a="http://schemas.openxmlformats.org/drawingml/2006/main">
          <a:off x="6185646" y="638735"/>
          <a:ext cx="3989349" cy="230841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  <a:alpha val="36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2910" TargetMode="External"/><Relationship Id="rId1" Type="http://schemas.openxmlformats.org/officeDocument/2006/relationships/hyperlink" Target="https://www.osti.gov/biblio/1862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6"/>
  <sheetViews>
    <sheetView workbookViewId="0">
      <selection activeCell="J1" sqref="J1"/>
    </sheetView>
  </sheetViews>
  <sheetFormatPr defaultRowHeight="15" x14ac:dyDescent="0.25"/>
  <cols>
    <col min="1" max="1" width="28" bestFit="1" customWidth="1"/>
    <col min="2" max="2" width="13.5703125" bestFit="1" customWidth="1"/>
    <col min="3" max="3" width="12.85546875" bestFit="1" customWidth="1"/>
    <col min="4" max="4" width="20.140625" bestFit="1" customWidth="1"/>
    <col min="5" max="5" width="12.7109375" bestFit="1" customWidth="1"/>
    <col min="6" max="6" width="18.7109375" bestFit="1" customWidth="1"/>
    <col min="7" max="7" width="12.85546875" bestFit="1" customWidth="1"/>
    <col min="8" max="8" width="27.140625" bestFit="1" customWidth="1"/>
    <col min="9" max="9" width="20" bestFit="1" customWidth="1"/>
    <col min="10" max="10" width="20.42578125" bestFit="1" customWidth="1"/>
    <col min="11" max="11" width="19.42578125" bestFit="1" customWidth="1"/>
    <col min="12" max="12" width="23.140625" bestFit="1" customWidth="1"/>
    <col min="13" max="15" width="23.5703125" bestFit="1" customWidth="1"/>
    <col min="16" max="16" width="23.42578125" bestFit="1" customWidth="1"/>
    <col min="17" max="17" width="27.140625" bestFit="1" customWidth="1"/>
  </cols>
  <sheetData>
    <row r="1" spans="1:21" x14ac:dyDescent="0.25"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17</v>
      </c>
      <c r="T1" s="42" t="s">
        <v>18</v>
      </c>
      <c r="U1" s="42" t="s">
        <v>19</v>
      </c>
    </row>
    <row r="2" spans="1:21" x14ac:dyDescent="0.25">
      <c r="A2" s="42" t="s">
        <v>20</v>
      </c>
      <c r="B2">
        <v>-171.1900708633317</v>
      </c>
      <c r="C2">
        <v>-95.568419066558036</v>
      </c>
      <c r="D2">
        <v>-223.17160232059041</v>
      </c>
      <c r="E2">
        <v>-84.286681704024843</v>
      </c>
      <c r="F2">
        <v>-89.477620672898553</v>
      </c>
      <c r="G2">
        <v>-35.380789796581603</v>
      </c>
      <c r="H2">
        <v>2.94</v>
      </c>
      <c r="I2">
        <v>0</v>
      </c>
      <c r="J2">
        <v>1</v>
      </c>
      <c r="K2">
        <v>20.109861079703801</v>
      </c>
      <c r="L2">
        <v>-330.00788560000001</v>
      </c>
      <c r="M2">
        <v>17.744000020000001</v>
      </c>
      <c r="N2">
        <v>19.980999969999999</v>
      </c>
      <c r="O2">
        <v>23.245999749999999</v>
      </c>
      <c r="P2">
        <v>111.65069920000001</v>
      </c>
      <c r="Q2">
        <v>8.7127831311753603</v>
      </c>
      <c r="R2">
        <v>-16.800263722808801</v>
      </c>
      <c r="S2">
        <v>641.20765373591598</v>
      </c>
      <c r="T2">
        <v>0.43968494880530201</v>
      </c>
      <c r="U2">
        <v>5.2328647890608801E-2</v>
      </c>
    </row>
    <row r="3" spans="1:21" x14ac:dyDescent="0.25">
      <c r="A3" s="42" t="s">
        <v>21</v>
      </c>
      <c r="B3">
        <v>-74.67519896618964</v>
      </c>
      <c r="C3">
        <v>26.81958803977513</v>
      </c>
      <c r="D3">
        <v>-126.5685653019041</v>
      </c>
      <c r="E3">
        <v>38.654450950419317</v>
      </c>
      <c r="F3">
        <v>25.148452767522141</v>
      </c>
      <c r="G3">
        <v>-63.418964015728463</v>
      </c>
      <c r="H3">
        <v>2.94</v>
      </c>
      <c r="I3">
        <v>60</v>
      </c>
      <c r="J3">
        <v>1</v>
      </c>
      <c r="K3">
        <v>40.852086753025297</v>
      </c>
      <c r="L3">
        <v>-1.44E-6</v>
      </c>
      <c r="M3">
        <v>37.341999850000001</v>
      </c>
      <c r="N3">
        <v>40.100000020000003</v>
      </c>
      <c r="O3">
        <v>45.540999669999998</v>
      </c>
      <c r="P3">
        <v>209.10044930000001</v>
      </c>
      <c r="Q3">
        <v>23.244547617964798</v>
      </c>
      <c r="R3">
        <v>2.21712640789691</v>
      </c>
      <c r="S3">
        <v>13.8002462497075</v>
      </c>
      <c r="T3">
        <v>0.35209529320189997</v>
      </c>
      <c r="U3">
        <v>6.0626954067121902E-2</v>
      </c>
    </row>
    <row r="4" spans="1:21" x14ac:dyDescent="0.25">
      <c r="A4" s="42" t="s">
        <v>22</v>
      </c>
      <c r="B4">
        <v>-35.502058425407661</v>
      </c>
      <c r="C4">
        <v>65.852145423713509</v>
      </c>
      <c r="D4">
        <v>-87.475861766643106</v>
      </c>
      <c r="E4">
        <v>78.059912108864154</v>
      </c>
      <c r="F4">
        <v>68.254108460228863</v>
      </c>
      <c r="G4">
        <v>-64.873728645120721</v>
      </c>
      <c r="H4">
        <v>2.94</v>
      </c>
      <c r="I4">
        <v>60</v>
      </c>
      <c r="J4">
        <v>1</v>
      </c>
      <c r="K4">
        <v>47.687053709135498</v>
      </c>
      <c r="L4">
        <v>-1.02E-7</v>
      </c>
      <c r="M4">
        <v>37.342000247500003</v>
      </c>
      <c r="N4">
        <v>43.400001320000001</v>
      </c>
      <c r="O4">
        <v>47.280000032499998</v>
      </c>
      <c r="P4">
        <v>1800.0000250000001</v>
      </c>
      <c r="Q4">
        <v>82.475295662057107</v>
      </c>
      <c r="R4">
        <v>15.4157035764127</v>
      </c>
      <c r="S4">
        <v>277.57735986161498</v>
      </c>
      <c r="T4">
        <v>0.85054276188067202</v>
      </c>
      <c r="U4">
        <v>5.8925709405331997E-2</v>
      </c>
    </row>
    <row r="5" spans="1:21" x14ac:dyDescent="0.25">
      <c r="A5" s="42" t="s">
        <v>23</v>
      </c>
      <c r="B5">
        <v>-121.1340658063382</v>
      </c>
      <c r="C5">
        <v>-33.203220030622553</v>
      </c>
      <c r="D5">
        <v>-172.07259674990101</v>
      </c>
      <c r="E5">
        <v>-16.64519031232123</v>
      </c>
      <c r="F5">
        <v>-27.869214258782581</v>
      </c>
      <c r="G5">
        <v>-46.057712907877452</v>
      </c>
      <c r="H5">
        <v>2.94</v>
      </c>
      <c r="I5">
        <v>0</v>
      </c>
      <c r="J5">
        <v>1</v>
      </c>
      <c r="K5">
        <v>30.249796108031401</v>
      </c>
      <c r="L5">
        <v>-113.2815717</v>
      </c>
      <c r="M5">
        <v>19.02499997</v>
      </c>
      <c r="N5">
        <v>24.129415569999999</v>
      </c>
      <c r="O5">
        <v>30.099999875000002</v>
      </c>
      <c r="P5">
        <v>1349.5915749999999</v>
      </c>
      <c r="Q5">
        <v>80.522181047439105</v>
      </c>
      <c r="R5">
        <v>12.4830720446519</v>
      </c>
      <c r="S5">
        <v>162.05543156617699</v>
      </c>
      <c r="T5">
        <v>0.95014208038428005</v>
      </c>
      <c r="U5">
        <v>3.61871499163883E-2</v>
      </c>
    </row>
    <row r="6" spans="1:21" x14ac:dyDescent="0.25">
      <c r="A6" s="42" t="s">
        <v>24</v>
      </c>
      <c r="B6">
        <v>-124.3698476077349</v>
      </c>
      <c r="C6">
        <v>-30.263302932364951</v>
      </c>
      <c r="D6">
        <v>-182.13847341547779</v>
      </c>
      <c r="E6">
        <v>-21.73966912505044</v>
      </c>
      <c r="F6">
        <v>-37.30700661423738</v>
      </c>
      <c r="G6">
        <v>-54.28697923968496</v>
      </c>
      <c r="H6">
        <v>3.87</v>
      </c>
      <c r="I6">
        <v>0</v>
      </c>
      <c r="J6">
        <v>1</v>
      </c>
      <c r="K6">
        <v>35.594109143835603</v>
      </c>
      <c r="L6">
        <v>-43.370100000000001</v>
      </c>
      <c r="M6">
        <v>22.944475000000001</v>
      </c>
      <c r="N6">
        <v>30.83785</v>
      </c>
      <c r="O6">
        <v>41.7378</v>
      </c>
      <c r="P6">
        <v>1013.6738</v>
      </c>
      <c r="Q6">
        <v>37.845994501681403</v>
      </c>
      <c r="R6">
        <v>13.8162833985504</v>
      </c>
      <c r="S6">
        <v>281.64859249429003</v>
      </c>
      <c r="T6">
        <v>0.67412591929168697</v>
      </c>
      <c r="U6">
        <v>5.2577086642963001E-3</v>
      </c>
    </row>
    <row r="7" spans="1:21" x14ac:dyDescent="0.25">
      <c r="A7" s="42" t="s">
        <v>25</v>
      </c>
      <c r="B7">
        <v>36.597955631106039</v>
      </c>
      <c r="C7">
        <v>170.80638141284919</v>
      </c>
      <c r="D7">
        <v>-22.8253831578035</v>
      </c>
      <c r="E7">
        <v>171.46740801716891</v>
      </c>
      <c r="F7">
        <v>172.3014611423352</v>
      </c>
      <c r="G7">
        <v>-66.915842889477432</v>
      </c>
      <c r="H7">
        <v>7.47</v>
      </c>
      <c r="I7">
        <v>0</v>
      </c>
      <c r="J7">
        <v>1</v>
      </c>
      <c r="K7">
        <v>89.633440045662098</v>
      </c>
      <c r="L7">
        <v>-16.389199999999999</v>
      </c>
      <c r="M7">
        <v>51.303449999999998</v>
      </c>
      <c r="N7">
        <v>69.976799999999997</v>
      </c>
      <c r="O7">
        <v>91.973725000000002</v>
      </c>
      <c r="P7">
        <v>1971.8911000000001</v>
      </c>
      <c r="Q7">
        <v>106.443965855976</v>
      </c>
      <c r="R7">
        <v>9.2386687041640396</v>
      </c>
      <c r="S7">
        <v>129.129212011795</v>
      </c>
      <c r="T7">
        <v>0.65354455994264804</v>
      </c>
      <c r="U7">
        <v>4.2032577290839999E-3</v>
      </c>
    </row>
    <row r="8" spans="1:21" x14ac:dyDescent="0.25">
      <c r="A8" s="42" t="s">
        <v>26</v>
      </c>
      <c r="B8">
        <v>-121.7152076437547</v>
      </c>
      <c r="C8">
        <v>-28.686514881633649</v>
      </c>
      <c r="D8">
        <v>-180.04587671478359</v>
      </c>
      <c r="E8">
        <v>-16.971405924536199</v>
      </c>
      <c r="F8">
        <v>-34.463118354760148</v>
      </c>
      <c r="G8">
        <v>-54.768820406405247</v>
      </c>
      <c r="H8">
        <v>3.87</v>
      </c>
      <c r="I8">
        <v>0</v>
      </c>
      <c r="J8">
        <v>1</v>
      </c>
      <c r="K8">
        <v>35.762897043378999</v>
      </c>
      <c r="L8">
        <v>-36.498800000000003</v>
      </c>
      <c r="M8">
        <v>21.907575000000001</v>
      </c>
      <c r="N8">
        <v>30.81345</v>
      </c>
      <c r="O8">
        <v>42.2941</v>
      </c>
      <c r="P8">
        <v>980.31470000000002</v>
      </c>
      <c r="Q8">
        <v>39.349442741929003</v>
      </c>
      <c r="R8">
        <v>13.0501258482493</v>
      </c>
      <c r="S8">
        <v>246.635894571851</v>
      </c>
      <c r="T8">
        <v>0.68621974279899101</v>
      </c>
      <c r="U8">
        <v>5.7212757218169999E-3</v>
      </c>
    </row>
    <row r="9" spans="1:21" x14ac:dyDescent="0.25">
      <c r="A9" s="42" t="s">
        <v>27</v>
      </c>
      <c r="B9">
        <v>23.549978029507749</v>
      </c>
      <c r="C9">
        <v>147.8832120171077</v>
      </c>
      <c r="D9">
        <v>-40.313289676011323</v>
      </c>
      <c r="E9">
        <v>155.7615337883891</v>
      </c>
      <c r="F9">
        <v>149.3513283643268</v>
      </c>
      <c r="G9">
        <v>-65.673230709347649</v>
      </c>
      <c r="H9">
        <v>7.47</v>
      </c>
      <c r="I9">
        <v>0</v>
      </c>
      <c r="J9">
        <v>1</v>
      </c>
      <c r="K9">
        <v>84.298617499999906</v>
      </c>
      <c r="L9">
        <v>-27.474399999999999</v>
      </c>
      <c r="M9">
        <v>46.065449999999998</v>
      </c>
      <c r="N9">
        <v>65.969650000000001</v>
      </c>
      <c r="O9">
        <v>90.003299999999996</v>
      </c>
      <c r="P9">
        <v>1994.7339999999999</v>
      </c>
      <c r="Q9">
        <v>104.727343196449</v>
      </c>
      <c r="R9">
        <v>8.6814436475944294</v>
      </c>
      <c r="S9">
        <v>119.572177924847</v>
      </c>
      <c r="T9">
        <v>0.62303554322507404</v>
      </c>
      <c r="U9">
        <v>4.0899064496028002E-3</v>
      </c>
    </row>
    <row r="10" spans="1:21" x14ac:dyDescent="0.25">
      <c r="A10" s="42" t="s">
        <v>28</v>
      </c>
      <c r="B10">
        <v>-123.95942197803301</v>
      </c>
      <c r="C10">
        <v>-31.02739616240164</v>
      </c>
      <c r="D10">
        <v>-182.25140708288919</v>
      </c>
      <c r="E10">
        <v>-20.94128811554318</v>
      </c>
      <c r="F10">
        <v>-37.01633290750955</v>
      </c>
      <c r="G10">
        <v>-54.359515497713112</v>
      </c>
      <c r="H10">
        <v>3.87</v>
      </c>
      <c r="I10">
        <v>0</v>
      </c>
      <c r="J10">
        <v>1</v>
      </c>
      <c r="K10">
        <v>35.316229783105001</v>
      </c>
      <c r="L10">
        <v>-40.623100000000001</v>
      </c>
      <c r="M10">
        <v>21.989274999999999</v>
      </c>
      <c r="N10">
        <v>30.680499999999999</v>
      </c>
      <c r="O10">
        <v>41.652475000000003</v>
      </c>
      <c r="P10">
        <v>1065.9114999999999</v>
      </c>
      <c r="Q10">
        <v>38.852462348595402</v>
      </c>
      <c r="R10">
        <v>14.037887277357701</v>
      </c>
      <c r="S10">
        <v>289.04239893731602</v>
      </c>
      <c r="T10">
        <v>0.67819461452167995</v>
      </c>
      <c r="U10">
        <v>5.2096137596203997E-3</v>
      </c>
    </row>
    <row r="11" spans="1:21" x14ac:dyDescent="0.25">
      <c r="A11" s="42" t="s">
        <v>29</v>
      </c>
      <c r="B11">
        <v>10.36540222450456</v>
      </c>
      <c r="C11">
        <v>132.7612774886959</v>
      </c>
      <c r="D11">
        <v>-54.21490083368294</v>
      </c>
      <c r="E11">
        <v>143.02088335343441</v>
      </c>
      <c r="F11">
        <v>133.85893779070031</v>
      </c>
      <c r="G11">
        <v>-64.668847574753499</v>
      </c>
      <c r="H11">
        <v>7.47</v>
      </c>
      <c r="I11">
        <v>0</v>
      </c>
      <c r="J11">
        <v>1</v>
      </c>
      <c r="K11">
        <v>81.301186175799003</v>
      </c>
      <c r="L11">
        <v>-35.085299999999997</v>
      </c>
      <c r="M11">
        <v>45.008324999999999</v>
      </c>
      <c r="N11">
        <v>65.306250000000006</v>
      </c>
      <c r="O11">
        <v>86.917725000000004</v>
      </c>
      <c r="P11">
        <v>1976.5300999999999</v>
      </c>
      <c r="Q11">
        <v>101.723699557689</v>
      </c>
      <c r="R11">
        <v>9.0833432611630496</v>
      </c>
      <c r="S11">
        <v>129.98669012262599</v>
      </c>
      <c r="T11">
        <v>0.62793110605913005</v>
      </c>
      <c r="U11">
        <v>3.5373330004686999E-3</v>
      </c>
    </row>
    <row r="12" spans="1:21" x14ac:dyDescent="0.25">
      <c r="A12" s="42" t="s">
        <v>30</v>
      </c>
      <c r="B12">
        <v>-121.20006560060349</v>
      </c>
      <c r="C12">
        <v>-34.12538778766865</v>
      </c>
      <c r="D12">
        <v>-156.28557268417839</v>
      </c>
      <c r="E12">
        <v>-22.687609821422878</v>
      </c>
      <c r="F12">
        <v>-21.364899395621251</v>
      </c>
      <c r="G12">
        <v>-41.345177678882962</v>
      </c>
      <c r="H12">
        <v>2.39</v>
      </c>
      <c r="I12">
        <v>0</v>
      </c>
      <c r="J12">
        <v>1</v>
      </c>
      <c r="K12">
        <v>28.1961726255707</v>
      </c>
      <c r="L12">
        <v>-71.968900000000005</v>
      </c>
      <c r="M12">
        <v>16.903649999999999</v>
      </c>
      <c r="N12">
        <v>19.634</v>
      </c>
      <c r="O12">
        <v>24.998149999999999</v>
      </c>
      <c r="P12">
        <v>4694.6368000000002</v>
      </c>
      <c r="Q12">
        <v>107.056493564099</v>
      </c>
      <c r="R12">
        <v>31.596076216104802</v>
      </c>
      <c r="S12">
        <v>1156.4770187588099</v>
      </c>
      <c r="T12">
        <v>0.86186369395245599</v>
      </c>
      <c r="U12">
        <v>1.6058251915631E-3</v>
      </c>
    </row>
    <row r="13" spans="1:21" x14ac:dyDescent="0.25">
      <c r="A13" s="42" t="s">
        <v>31</v>
      </c>
      <c r="B13">
        <v>-61.969066397414828</v>
      </c>
      <c r="C13">
        <v>37.259067119960321</v>
      </c>
      <c r="D13">
        <v>-124.8530320855272</v>
      </c>
      <c r="E13">
        <v>39.740212199083793</v>
      </c>
      <c r="F13">
        <v>24.769283555700749</v>
      </c>
      <c r="G13">
        <v>-64.999490088129591</v>
      </c>
      <c r="H13">
        <v>7.05</v>
      </c>
      <c r="I13">
        <v>0</v>
      </c>
      <c r="J13">
        <v>1</v>
      </c>
      <c r="K13">
        <v>61.975325445205399</v>
      </c>
      <c r="L13">
        <v>-28.7943</v>
      </c>
      <c r="M13">
        <v>30.784324999999999</v>
      </c>
      <c r="N13">
        <v>46.517899999999997</v>
      </c>
      <c r="O13">
        <v>68.534975000000003</v>
      </c>
      <c r="P13">
        <v>4835.4304000000002</v>
      </c>
      <c r="Q13">
        <v>146.368505022828</v>
      </c>
      <c r="R13">
        <v>20.395149102039099</v>
      </c>
      <c r="S13">
        <v>525.17433859857101</v>
      </c>
      <c r="T13">
        <v>0.78943876111965405</v>
      </c>
      <c r="U13">
        <v>3.3615836015099998E-3</v>
      </c>
    </row>
    <row r="14" spans="1:21" x14ac:dyDescent="0.25">
      <c r="A14" s="42" t="s">
        <v>32</v>
      </c>
      <c r="B14">
        <v>-122.1496420174439</v>
      </c>
      <c r="C14">
        <v>-37.580609749111893</v>
      </c>
      <c r="D14">
        <v>-156.60566567288419</v>
      </c>
      <c r="E14">
        <v>-22.323660813604992</v>
      </c>
      <c r="F14">
        <v>-22.151265550415118</v>
      </c>
      <c r="G14">
        <v>-37.932208322171903</v>
      </c>
      <c r="H14">
        <v>2.39</v>
      </c>
      <c r="I14">
        <v>0</v>
      </c>
      <c r="J14">
        <v>1</v>
      </c>
      <c r="K14">
        <v>27.531714474885799</v>
      </c>
      <c r="L14">
        <v>-10.4186</v>
      </c>
      <c r="M14">
        <v>16.181525000000001</v>
      </c>
      <c r="N14">
        <v>19.118200000000002</v>
      </c>
      <c r="O14">
        <v>24.5337</v>
      </c>
      <c r="P14">
        <v>4696.8860999999997</v>
      </c>
      <c r="Q14">
        <v>106.892907400258</v>
      </c>
      <c r="R14">
        <v>31.997491276935001</v>
      </c>
      <c r="S14">
        <v>1178.3079861040901</v>
      </c>
      <c r="T14">
        <v>0.86754560912107503</v>
      </c>
      <c r="U14">
        <v>3.4741645744321E-3</v>
      </c>
    </row>
    <row r="15" spans="1:21" x14ac:dyDescent="0.25">
      <c r="A15" s="42" t="s">
        <v>33</v>
      </c>
      <c r="B15">
        <v>-91.378540375300219</v>
      </c>
      <c r="C15">
        <v>3.2157354758352761</v>
      </c>
      <c r="D15">
        <v>-154.63458926189529</v>
      </c>
      <c r="E15">
        <v>9.1262309230176246</v>
      </c>
      <c r="F15">
        <v>-12.229445253490621</v>
      </c>
      <c r="G15">
        <v>-62.181950064818523</v>
      </c>
      <c r="H15">
        <v>7.05</v>
      </c>
      <c r="I15">
        <v>0</v>
      </c>
      <c r="J15">
        <v>1</v>
      </c>
      <c r="K15">
        <v>55.060166598173502</v>
      </c>
      <c r="L15">
        <v>-464.73039999999997</v>
      </c>
      <c r="M15">
        <v>28.1067</v>
      </c>
      <c r="N15">
        <v>44.232399999999998</v>
      </c>
      <c r="O15">
        <v>64.246875000000003</v>
      </c>
      <c r="P15">
        <v>5073.4435999999996</v>
      </c>
      <c r="Q15">
        <v>130.88805628989601</v>
      </c>
      <c r="R15">
        <v>25.905698192303198</v>
      </c>
      <c r="S15">
        <v>819.62662837021401</v>
      </c>
      <c r="T15">
        <v>0.81702237190668703</v>
      </c>
      <c r="U15">
        <v>4.7820889154219001E-3</v>
      </c>
    </row>
    <row r="16" spans="1:21" x14ac:dyDescent="0.25">
      <c r="A16" s="42" t="s">
        <v>34</v>
      </c>
      <c r="B16">
        <v>-124.38736980990021</v>
      </c>
      <c r="C16">
        <v>-37.608790093520192</v>
      </c>
      <c r="D16">
        <v>-159.15295260726461</v>
      </c>
      <c r="E16">
        <v>-25.578189881719339</v>
      </c>
      <c r="F16">
        <v>-24.75499328358622</v>
      </c>
      <c r="G16">
        <v>-40.299278527807992</v>
      </c>
      <c r="H16">
        <v>2.39</v>
      </c>
      <c r="I16">
        <v>0</v>
      </c>
      <c r="J16">
        <v>1</v>
      </c>
      <c r="K16">
        <v>27.5673573173516</v>
      </c>
      <c r="L16">
        <v>-50.289000000000001</v>
      </c>
      <c r="M16">
        <v>16.821124999999999</v>
      </c>
      <c r="N16">
        <v>19.5852</v>
      </c>
      <c r="O16">
        <v>24.840050000000002</v>
      </c>
      <c r="P16">
        <v>4694.8095000000003</v>
      </c>
      <c r="Q16">
        <v>105.740884772363</v>
      </c>
      <c r="R16">
        <v>32.531295717614</v>
      </c>
      <c r="S16">
        <v>1210.8460937974201</v>
      </c>
      <c r="T16">
        <v>0.87266772086010502</v>
      </c>
      <c r="U16">
        <v>1.4909773188372E-3</v>
      </c>
    </row>
    <row r="17" spans="1:21" x14ac:dyDescent="0.25">
      <c r="A17" s="42" t="s">
        <v>35</v>
      </c>
      <c r="B17">
        <v>-97.1460300920522</v>
      </c>
      <c r="C17">
        <v>-3.886259898907797</v>
      </c>
      <c r="D17">
        <v>-159.3099847929789</v>
      </c>
      <c r="E17">
        <v>3.3194750888989231</v>
      </c>
      <c r="F17">
        <v>-19.517167753768689</v>
      </c>
      <c r="G17">
        <v>-60.653746065453809</v>
      </c>
      <c r="H17">
        <v>7.05</v>
      </c>
      <c r="I17">
        <v>0</v>
      </c>
      <c r="J17">
        <v>1</v>
      </c>
      <c r="K17">
        <v>53.508078458904102</v>
      </c>
      <c r="L17">
        <v>-31.179300000000001</v>
      </c>
      <c r="M17">
        <v>28.146174999999999</v>
      </c>
      <c r="N17">
        <v>43.377200000000002</v>
      </c>
      <c r="O17">
        <v>63.054074999999997</v>
      </c>
      <c r="P17">
        <v>4680.6634000000004</v>
      </c>
      <c r="Q17">
        <v>114.064885885672</v>
      </c>
      <c r="R17">
        <v>25.236277613281299</v>
      </c>
      <c r="S17">
        <v>817.19549260803603</v>
      </c>
      <c r="T17">
        <v>0.77770350387043197</v>
      </c>
      <c r="U17">
        <v>3.8037814846297998E-3</v>
      </c>
    </row>
    <row r="18" spans="1:21" x14ac:dyDescent="0.25">
      <c r="A18" s="42" t="s">
        <v>36</v>
      </c>
      <c r="B18">
        <v>-121.2864919945732</v>
      </c>
      <c r="C18">
        <v>-41.007298999102296</v>
      </c>
      <c r="D18">
        <v>-155.8926425891639</v>
      </c>
      <c r="E18">
        <v>-13.30730000455387</v>
      </c>
      <c r="F18">
        <v>-19.20491146049504</v>
      </c>
      <c r="G18">
        <v>-28.780239390042301</v>
      </c>
      <c r="H18">
        <v>2.39</v>
      </c>
      <c r="I18">
        <v>0</v>
      </c>
      <c r="J18">
        <v>1</v>
      </c>
      <c r="K18">
        <v>26.201130353881201</v>
      </c>
      <c r="L18">
        <v>-24.641200000000001</v>
      </c>
      <c r="M18">
        <v>14.519225</v>
      </c>
      <c r="N18">
        <v>18.791450000000001</v>
      </c>
      <c r="O18">
        <v>24.541350000000001</v>
      </c>
      <c r="P18">
        <v>4697.1959999999999</v>
      </c>
      <c r="Q18">
        <v>107.584264995971</v>
      </c>
      <c r="R18">
        <v>31.666642813058399</v>
      </c>
      <c r="S18">
        <v>1160.6460473616401</v>
      </c>
      <c r="T18">
        <v>0.86261228897123698</v>
      </c>
      <c r="U18">
        <v>5.1146040744085002E-3</v>
      </c>
    </row>
    <row r="19" spans="1:21" x14ac:dyDescent="0.25">
      <c r="A19" s="42" t="s">
        <v>37</v>
      </c>
      <c r="B19">
        <v>-90.418189608527314</v>
      </c>
      <c r="C19">
        <v>-2.5025878530975341</v>
      </c>
      <c r="D19">
        <v>-158.35134456796089</v>
      </c>
      <c r="E19">
        <v>26.551795598574358</v>
      </c>
      <c r="F19">
        <v>-10.63340596050578</v>
      </c>
      <c r="G19">
        <v>-43.418224056907192</v>
      </c>
      <c r="H19">
        <v>7.05</v>
      </c>
      <c r="I19">
        <v>0</v>
      </c>
      <c r="J19">
        <v>1</v>
      </c>
      <c r="K19">
        <v>50.380878059360697</v>
      </c>
      <c r="L19">
        <v>-47.612299999999998</v>
      </c>
      <c r="M19">
        <v>22.813749999999999</v>
      </c>
      <c r="N19">
        <v>42.129049999999999</v>
      </c>
      <c r="O19">
        <v>64.050475000000006</v>
      </c>
      <c r="P19">
        <v>5143.3014000000003</v>
      </c>
      <c r="Q19">
        <v>132.175934499097</v>
      </c>
      <c r="R19">
        <v>25.502356731705</v>
      </c>
      <c r="S19">
        <v>807.542324067923</v>
      </c>
      <c r="T19">
        <v>0.80362166610756403</v>
      </c>
      <c r="U19">
        <v>3.3783910351390702E-2</v>
      </c>
    </row>
    <row r="20" spans="1:21" x14ac:dyDescent="0.25">
      <c r="A20" s="42" t="s">
        <v>38</v>
      </c>
      <c r="B20">
        <v>-169.92319986314561</v>
      </c>
      <c r="C20">
        <v>-95.799282276929105</v>
      </c>
      <c r="D20">
        <v>-221.70153193947931</v>
      </c>
      <c r="E20">
        <v>-83.934345500502474</v>
      </c>
      <c r="F20">
        <v>-87.780427393775909</v>
      </c>
      <c r="G20">
        <v>-33.21342404947157</v>
      </c>
      <c r="H20">
        <v>2.94</v>
      </c>
      <c r="I20">
        <v>0</v>
      </c>
      <c r="J20">
        <v>1</v>
      </c>
      <c r="K20">
        <v>19.960126513294099</v>
      </c>
      <c r="L20">
        <v>-266.21567929999998</v>
      </c>
      <c r="M20">
        <v>17.6840005675</v>
      </c>
      <c r="N20">
        <v>19.618000559999999</v>
      </c>
      <c r="O20">
        <v>22.21099469</v>
      </c>
      <c r="P20">
        <v>123.82096369999999</v>
      </c>
      <c r="Q20">
        <v>8.8206962597273098</v>
      </c>
      <c r="R20">
        <v>-4.1165107059681496</v>
      </c>
      <c r="S20">
        <v>250.056961941975</v>
      </c>
      <c r="T20">
        <v>7.0915209638212795E-2</v>
      </c>
      <c r="U20">
        <v>5.8773988298358698E-2</v>
      </c>
    </row>
    <row r="21" spans="1:21" x14ac:dyDescent="0.25">
      <c r="A21" s="42" t="s">
        <v>39</v>
      </c>
      <c r="B21">
        <v>-79.28957547228886</v>
      </c>
      <c r="C21">
        <v>16.083885963619149</v>
      </c>
      <c r="D21">
        <v>-130.95553980714641</v>
      </c>
      <c r="E21">
        <v>38.651990538193289</v>
      </c>
      <c r="F21">
        <v>21.19615994296797</v>
      </c>
      <c r="G21">
        <v>-54.31684037376511</v>
      </c>
      <c r="H21">
        <v>2.94</v>
      </c>
      <c r="I21">
        <v>60</v>
      </c>
      <c r="J21">
        <v>1</v>
      </c>
      <c r="K21">
        <v>38.284992194097697</v>
      </c>
      <c r="L21">
        <v>-1.9509645840000001</v>
      </c>
      <c r="M21">
        <v>33.025059282500003</v>
      </c>
      <c r="N21">
        <v>39.911997409999998</v>
      </c>
      <c r="O21">
        <v>46.683999880000002</v>
      </c>
      <c r="P21">
        <v>205.29916109999999</v>
      </c>
      <c r="Q21">
        <v>25.2377244797263</v>
      </c>
      <c r="R21">
        <v>1.60909566229826</v>
      </c>
      <c r="S21">
        <v>9.1915088081712799</v>
      </c>
      <c r="T21">
        <v>0.29437589315519402</v>
      </c>
      <c r="U21">
        <v>6.4112568388362101E-2</v>
      </c>
    </row>
    <row r="22" spans="1:21" x14ac:dyDescent="0.25">
      <c r="A22" s="42" t="s">
        <v>40</v>
      </c>
      <c r="B22">
        <v>-38.967076520615628</v>
      </c>
      <c r="C22">
        <v>56.667700775654318</v>
      </c>
      <c r="D22">
        <v>-90.989982565663425</v>
      </c>
      <c r="E22">
        <v>78.95386088399124</v>
      </c>
      <c r="F22">
        <v>65.48313133534144</v>
      </c>
      <c r="G22">
        <v>-57.260477892609813</v>
      </c>
      <c r="H22">
        <v>2.94</v>
      </c>
      <c r="I22">
        <v>60</v>
      </c>
      <c r="J22">
        <v>1</v>
      </c>
      <c r="K22">
        <v>45.433789177880698</v>
      </c>
      <c r="L22">
        <v>-6.0200000000000002E-7</v>
      </c>
      <c r="M22">
        <v>34.153745614999998</v>
      </c>
      <c r="N22">
        <v>40.09999998</v>
      </c>
      <c r="O22">
        <v>47.731000152500002</v>
      </c>
      <c r="P22">
        <v>1800</v>
      </c>
      <c r="Q22">
        <v>85.870198123962894</v>
      </c>
      <c r="R22">
        <v>13.8727106770184</v>
      </c>
      <c r="S22">
        <v>229.21842909209499</v>
      </c>
      <c r="T22">
        <v>0.83305724734280096</v>
      </c>
      <c r="U22">
        <v>6.5325506271861802E-2</v>
      </c>
    </row>
    <row r="23" spans="1:21" x14ac:dyDescent="0.25">
      <c r="A23" s="42" t="s">
        <v>41</v>
      </c>
      <c r="B23">
        <v>-117.8572997336998</v>
      </c>
      <c r="C23">
        <v>-33.568981574472531</v>
      </c>
      <c r="D23">
        <v>-169.16788838751589</v>
      </c>
      <c r="E23">
        <v>-15.369794364986459</v>
      </c>
      <c r="F23">
        <v>-25.273458384045341</v>
      </c>
      <c r="G23">
        <v>-43.029097696903648</v>
      </c>
      <c r="H23">
        <v>2.94</v>
      </c>
      <c r="I23">
        <v>0</v>
      </c>
      <c r="J23">
        <v>1</v>
      </c>
      <c r="K23">
        <v>30.128228974927101</v>
      </c>
      <c r="L23">
        <v>-111.2865714</v>
      </c>
      <c r="M23">
        <v>18.771999999999998</v>
      </c>
      <c r="N23">
        <v>22.773</v>
      </c>
      <c r="O23">
        <v>27.410269769999999</v>
      </c>
      <c r="P23">
        <v>1800</v>
      </c>
      <c r="Q23">
        <v>91.830286765134005</v>
      </c>
      <c r="R23">
        <v>14.246561946429001</v>
      </c>
      <c r="S23">
        <v>224.05595077997199</v>
      </c>
      <c r="T23">
        <v>0.89829666799723096</v>
      </c>
      <c r="U23">
        <v>4.6175794053310598E-2</v>
      </c>
    </row>
    <row r="24" spans="1:21" x14ac:dyDescent="0.25">
      <c r="A24" s="42" t="s">
        <v>42</v>
      </c>
      <c r="B24">
        <v>-171.19007096289221</v>
      </c>
      <c r="C24">
        <v>-95.568417703513475</v>
      </c>
      <c r="D24">
        <v>-223.17160230412031</v>
      </c>
      <c r="E24">
        <v>-84.286680762371319</v>
      </c>
      <c r="F24">
        <v>-89.477626288350152</v>
      </c>
      <c r="G24">
        <v>-35.380790809483777</v>
      </c>
      <c r="H24">
        <v>2.94</v>
      </c>
      <c r="I24">
        <v>0</v>
      </c>
      <c r="J24">
        <v>1</v>
      </c>
      <c r="K24">
        <v>20.109861325826799</v>
      </c>
      <c r="L24">
        <v>-330.00788449999999</v>
      </c>
      <c r="M24">
        <v>17.744000060000001</v>
      </c>
      <c r="N24">
        <v>19.980999990000001</v>
      </c>
      <c r="O24">
        <v>23.24599993</v>
      </c>
      <c r="P24">
        <v>111.6506988</v>
      </c>
      <c r="Q24">
        <v>8.7127832317390599</v>
      </c>
      <c r="R24">
        <v>-16.8002631799136</v>
      </c>
      <c r="S24">
        <v>641.20760665684202</v>
      </c>
      <c r="T24">
        <v>0.43968495262144802</v>
      </c>
      <c r="U24">
        <v>5.2328708205170701E-2</v>
      </c>
    </row>
    <row r="25" spans="1:21" x14ac:dyDescent="0.25">
      <c r="A25" s="42" t="s">
        <v>43</v>
      </c>
      <c r="B25">
        <v>-82.853984883402788</v>
      </c>
      <c r="C25">
        <v>12.62705268924204</v>
      </c>
      <c r="D25">
        <v>-134.36781330788031</v>
      </c>
      <c r="E25">
        <v>36.834421108196857</v>
      </c>
      <c r="F25">
        <v>18.22291674247672</v>
      </c>
      <c r="G25">
        <v>-56.589938615451402</v>
      </c>
      <c r="H25">
        <v>2.94</v>
      </c>
      <c r="I25">
        <v>60</v>
      </c>
      <c r="J25">
        <v>1</v>
      </c>
      <c r="K25">
        <v>37.489101373358999</v>
      </c>
      <c r="L25">
        <v>-3.8E-6</v>
      </c>
      <c r="M25">
        <v>36.58900079</v>
      </c>
      <c r="N25">
        <v>40.100000029999997</v>
      </c>
      <c r="O25">
        <v>46.5769979875</v>
      </c>
      <c r="P25">
        <v>202.8804025</v>
      </c>
      <c r="Q25">
        <v>23.909809522508201</v>
      </c>
      <c r="R25">
        <v>1.2748867343083501</v>
      </c>
      <c r="S25">
        <v>8.2441595487219708</v>
      </c>
      <c r="T25">
        <v>0.23346309017560399</v>
      </c>
      <c r="U25">
        <v>8.7720607772062406E-2</v>
      </c>
    </row>
    <row r="26" spans="1:21" x14ac:dyDescent="0.25">
      <c r="A26" s="42" t="s">
        <v>44</v>
      </c>
      <c r="B26">
        <v>-37.964359865380757</v>
      </c>
      <c r="C26">
        <v>56.435733779742733</v>
      </c>
      <c r="D26">
        <v>-89.286126281084393</v>
      </c>
      <c r="E26">
        <v>82.569540655598857</v>
      </c>
      <c r="F26">
        <v>67.601759990802265</v>
      </c>
      <c r="G26">
        <v>-57.077364163513472</v>
      </c>
      <c r="H26">
        <v>2.94</v>
      </c>
      <c r="I26">
        <v>60</v>
      </c>
      <c r="J26">
        <v>1</v>
      </c>
      <c r="K26">
        <v>45.0606318294166</v>
      </c>
      <c r="L26">
        <v>-1.61E-7</v>
      </c>
      <c r="M26">
        <v>36.588999979999997</v>
      </c>
      <c r="N26">
        <v>43.400002600000001</v>
      </c>
      <c r="O26">
        <v>48.710998625000002</v>
      </c>
      <c r="P26">
        <v>1800.0000030000001</v>
      </c>
      <c r="Q26">
        <v>89.504593254651795</v>
      </c>
      <c r="R26">
        <v>15.1289995604119</v>
      </c>
      <c r="S26">
        <v>263.43509746681002</v>
      </c>
      <c r="T26">
        <v>0.86282078858034394</v>
      </c>
      <c r="U26">
        <v>9.1323837421884602E-2</v>
      </c>
    </row>
    <row r="27" spans="1:21" x14ac:dyDescent="0.25">
      <c r="A27" s="42" t="s">
        <v>45</v>
      </c>
      <c r="B27">
        <v>-121.1340639720646</v>
      </c>
      <c r="C27">
        <v>-33.20322062474667</v>
      </c>
      <c r="D27">
        <v>-172.07299592380019</v>
      </c>
      <c r="E27">
        <v>-16.645189130258309</v>
      </c>
      <c r="F27">
        <v>-27.86921376460494</v>
      </c>
      <c r="G27">
        <v>-46.057711761649038</v>
      </c>
      <c r="H27">
        <v>2.94</v>
      </c>
      <c r="I27">
        <v>0</v>
      </c>
      <c r="J27">
        <v>1</v>
      </c>
      <c r="K27">
        <v>30.249795971847099</v>
      </c>
      <c r="L27">
        <v>-113.2815693</v>
      </c>
      <c r="M27">
        <v>19.024999990000001</v>
      </c>
      <c r="N27">
        <v>24.129415560000002</v>
      </c>
      <c r="O27">
        <v>30.0999999625</v>
      </c>
      <c r="P27">
        <v>1349.591576</v>
      </c>
      <c r="Q27">
        <v>80.522180782628894</v>
      </c>
      <c r="R27">
        <v>12.483072124734299</v>
      </c>
      <c r="S27">
        <v>162.05543359190401</v>
      </c>
      <c r="T27">
        <v>0.95014208083637597</v>
      </c>
      <c r="U27">
        <v>3.61871987949361E-2</v>
      </c>
    </row>
    <row r="28" spans="1:21" x14ac:dyDescent="0.25">
      <c r="A28" s="42" t="s">
        <v>46</v>
      </c>
      <c r="B28">
        <v>-146.03786408085301</v>
      </c>
      <c r="C28">
        <v>-71.524991278009665</v>
      </c>
      <c r="D28">
        <v>-201.32312380678141</v>
      </c>
      <c r="E28">
        <v>-59.83227691258535</v>
      </c>
      <c r="F28">
        <v>-85.722013987889056</v>
      </c>
      <c r="G28">
        <v>-51.816175785056913</v>
      </c>
      <c r="H28">
        <v>4.5</v>
      </c>
      <c r="I28">
        <v>0</v>
      </c>
      <c r="J28">
        <v>1</v>
      </c>
      <c r="K28">
        <v>30.675194063926899</v>
      </c>
      <c r="L28">
        <v>-56.16</v>
      </c>
      <c r="M28">
        <v>19.047499999999999</v>
      </c>
      <c r="N28">
        <v>24.55</v>
      </c>
      <c r="O28">
        <v>35.94</v>
      </c>
      <c r="P28">
        <v>261.35000000000002</v>
      </c>
      <c r="Q28">
        <v>20.561669679478801</v>
      </c>
      <c r="R28">
        <v>2.80590636009233</v>
      </c>
      <c r="S28">
        <v>13.0444747170223</v>
      </c>
      <c r="T28">
        <v>0.55299673529314797</v>
      </c>
      <c r="U28">
        <v>1.7636263799779999E-3</v>
      </c>
    </row>
    <row r="29" spans="1:21" x14ac:dyDescent="0.25">
      <c r="A29" s="42" t="s">
        <v>47</v>
      </c>
      <c r="B29">
        <v>-52.380643004952887</v>
      </c>
      <c r="C29">
        <v>61.798674113819793</v>
      </c>
      <c r="D29">
        <v>-114.8881564322357</v>
      </c>
      <c r="E29">
        <v>58.869328097859082</v>
      </c>
      <c r="F29">
        <v>40.716118230090842</v>
      </c>
      <c r="G29">
        <v>-67.162234504081013</v>
      </c>
      <c r="H29">
        <v>10.76</v>
      </c>
      <c r="I29">
        <v>0</v>
      </c>
      <c r="J29">
        <v>1</v>
      </c>
      <c r="K29">
        <v>84.915448630136893</v>
      </c>
      <c r="L29">
        <v>-150.91</v>
      </c>
      <c r="M29">
        <v>49.545000000000002</v>
      </c>
      <c r="N29">
        <v>65.87</v>
      </c>
      <c r="O29">
        <v>98.704999999999998</v>
      </c>
      <c r="P29">
        <v>2254.35</v>
      </c>
      <c r="Q29">
        <v>64.9243509906469</v>
      </c>
      <c r="R29">
        <v>6.7410138588519004</v>
      </c>
      <c r="S29">
        <v>157.496969111368</v>
      </c>
      <c r="T29">
        <v>0.28935730502762502</v>
      </c>
      <c r="U29">
        <v>2.2386559257707998E-3</v>
      </c>
    </row>
    <row r="30" spans="1:21" x14ac:dyDescent="0.25">
      <c r="A30" s="42" t="s">
        <v>48</v>
      </c>
      <c r="B30">
        <v>51.364447965889198</v>
      </c>
      <c r="C30">
        <v>129.69107814286539</v>
      </c>
      <c r="D30">
        <v>8.9321553834944361</v>
      </c>
      <c r="E30">
        <v>182.9800042053725</v>
      </c>
      <c r="F30">
        <v>168.7119586118115</v>
      </c>
      <c r="G30">
        <v>-26.70831071909025</v>
      </c>
      <c r="H30">
        <v>2.2599999999999998</v>
      </c>
      <c r="I30">
        <v>100</v>
      </c>
      <c r="J30">
        <v>1</v>
      </c>
      <c r="K30">
        <v>52.9725766941391</v>
      </c>
      <c r="L30">
        <v>0</v>
      </c>
      <c r="M30">
        <v>1.17</v>
      </c>
      <c r="N30">
        <v>73.584999999999994</v>
      </c>
      <c r="O30">
        <v>91.23</v>
      </c>
      <c r="P30">
        <v>178.28</v>
      </c>
      <c r="Q30">
        <v>43.719070644718002</v>
      </c>
      <c r="R30">
        <v>-0.19973151655377899</v>
      </c>
      <c r="S30">
        <v>-1.5682622560091199</v>
      </c>
      <c r="T30">
        <v>0.72579260535589396</v>
      </c>
      <c r="U30">
        <v>0.15673509609290401</v>
      </c>
    </row>
    <row r="31" spans="1:21" x14ac:dyDescent="0.25">
      <c r="A31" s="42" t="s">
        <v>49</v>
      </c>
      <c r="B31">
        <v>-56.521644934510618</v>
      </c>
      <c r="C31">
        <v>16.291661875860392</v>
      </c>
      <c r="D31">
        <v>-103.6874244188258</v>
      </c>
      <c r="E31">
        <v>84.205002627360614</v>
      </c>
      <c r="F31">
        <v>53.066891298678733</v>
      </c>
      <c r="G31">
        <v>-11.14623453285486</v>
      </c>
      <c r="H31">
        <v>2.64</v>
      </c>
      <c r="I31">
        <v>100</v>
      </c>
      <c r="J31">
        <v>1</v>
      </c>
      <c r="K31">
        <v>33.6606112637362</v>
      </c>
      <c r="L31">
        <v>0</v>
      </c>
      <c r="M31">
        <v>0</v>
      </c>
      <c r="N31">
        <v>30.385000000000002</v>
      </c>
      <c r="O31">
        <v>70.13</v>
      </c>
      <c r="P31">
        <v>186.42</v>
      </c>
      <c r="Q31">
        <v>35.297469325567199</v>
      </c>
      <c r="R31">
        <v>0.48247121659937597</v>
      </c>
      <c r="S31">
        <v>-0.945428853040299</v>
      </c>
      <c r="T31">
        <v>0.59971658851874099</v>
      </c>
      <c r="U31">
        <v>7.4610049527671904E-2</v>
      </c>
    </row>
    <row r="32" spans="1:21" x14ac:dyDescent="0.25">
      <c r="A32" s="42" t="s">
        <v>50</v>
      </c>
      <c r="B32">
        <v>-27.51237958983954</v>
      </c>
      <c r="C32">
        <v>42.9089469830027</v>
      </c>
      <c r="D32">
        <v>-56.262466864320743</v>
      </c>
      <c r="E32">
        <v>109.6825375696683</v>
      </c>
      <c r="F32">
        <v>88.282097904885646</v>
      </c>
      <c r="G32">
        <v>-2.8101434383245598</v>
      </c>
      <c r="H32">
        <v>1.69</v>
      </c>
      <c r="I32">
        <v>100</v>
      </c>
      <c r="J32">
        <v>1</v>
      </c>
      <c r="K32">
        <v>35.123514194139098</v>
      </c>
      <c r="L32">
        <v>0</v>
      </c>
      <c r="M32">
        <v>0</v>
      </c>
      <c r="N32">
        <v>42.12</v>
      </c>
      <c r="O32">
        <v>69.239999999999995</v>
      </c>
      <c r="P32">
        <v>145.07</v>
      </c>
      <c r="Q32">
        <v>34.446926676129699</v>
      </c>
      <c r="R32">
        <v>0.14289107774971899</v>
      </c>
      <c r="S32">
        <v>-1.71472708423362</v>
      </c>
      <c r="T32">
        <v>0.79329476850997105</v>
      </c>
      <c r="U32">
        <v>0.100222019866608</v>
      </c>
    </row>
    <row r="33" spans="1:21" x14ac:dyDescent="0.25">
      <c r="A33" s="42" t="s">
        <v>51</v>
      </c>
      <c r="B33">
        <v>-8.9900626074488379</v>
      </c>
      <c r="C33">
        <v>56.044379642534437</v>
      </c>
      <c r="D33">
        <v>-20.884278886661189</v>
      </c>
      <c r="E33">
        <v>135.4014071446</v>
      </c>
      <c r="F33">
        <v>117.3920400274925</v>
      </c>
      <c r="G33">
        <v>2.0832885707225008</v>
      </c>
      <c r="H33">
        <v>1.1200000000000001</v>
      </c>
      <c r="I33">
        <v>100</v>
      </c>
      <c r="J33">
        <v>1</v>
      </c>
      <c r="K33">
        <v>35.218843864468802</v>
      </c>
      <c r="L33">
        <v>0</v>
      </c>
      <c r="M33">
        <v>0</v>
      </c>
      <c r="N33">
        <v>1.41</v>
      </c>
      <c r="O33">
        <v>74.662499999999994</v>
      </c>
      <c r="P33">
        <v>182.14</v>
      </c>
      <c r="Q33">
        <v>40.058294245480397</v>
      </c>
      <c r="R33">
        <v>0.48790369416562102</v>
      </c>
      <c r="S33">
        <v>-1.1952480425649801</v>
      </c>
      <c r="T33">
        <v>0.68560303717514803</v>
      </c>
      <c r="U33">
        <v>0.114545578087244</v>
      </c>
    </row>
    <row r="34" spans="1:21" x14ac:dyDescent="0.25">
      <c r="A34" s="42" t="s">
        <v>52</v>
      </c>
      <c r="B34">
        <v>31.70133035474954</v>
      </c>
      <c r="C34">
        <v>111.8592032195441</v>
      </c>
      <c r="D34">
        <v>-1.9320286755242331</v>
      </c>
      <c r="E34">
        <v>145.81081266016659</v>
      </c>
      <c r="F34">
        <v>141.6636181974377</v>
      </c>
      <c r="G34">
        <v>-37.55637546510156</v>
      </c>
      <c r="H34">
        <v>1.42</v>
      </c>
      <c r="I34">
        <v>100</v>
      </c>
      <c r="J34">
        <v>1</v>
      </c>
      <c r="K34">
        <v>48.011686126373597</v>
      </c>
      <c r="L34">
        <v>0</v>
      </c>
      <c r="M34">
        <v>8.06</v>
      </c>
      <c r="N34">
        <v>63.575000000000003</v>
      </c>
      <c r="O34">
        <v>76.902500000000003</v>
      </c>
      <c r="P34">
        <v>172.29</v>
      </c>
      <c r="Q34">
        <v>33.473620793368603</v>
      </c>
      <c r="R34">
        <v>-0.32504087760724498</v>
      </c>
      <c r="S34">
        <v>-1.42697176473392</v>
      </c>
      <c r="T34">
        <v>0.70242073434615804</v>
      </c>
      <c r="U34">
        <v>0.11682312361339101</v>
      </c>
    </row>
    <row r="35" spans="1:21" x14ac:dyDescent="0.25">
      <c r="A35" s="42" t="s">
        <v>53</v>
      </c>
      <c r="B35">
        <v>31.020036632536019</v>
      </c>
      <c r="C35">
        <v>100.40480267188239</v>
      </c>
      <c r="D35">
        <v>-8.8982084819985428</v>
      </c>
      <c r="E35">
        <v>178.57050020803129</v>
      </c>
      <c r="F35">
        <v>153.20446603569681</v>
      </c>
      <c r="G35">
        <v>2.6682759253969262</v>
      </c>
      <c r="H35">
        <v>2.2599999999999998</v>
      </c>
      <c r="I35">
        <v>150</v>
      </c>
      <c r="J35">
        <v>1</v>
      </c>
      <c r="K35">
        <v>45.346456043956003</v>
      </c>
      <c r="L35">
        <v>0</v>
      </c>
      <c r="M35">
        <v>0</v>
      </c>
      <c r="N35">
        <v>1.53</v>
      </c>
      <c r="O35">
        <v>105.405</v>
      </c>
      <c r="P35">
        <v>203.01</v>
      </c>
      <c r="Q35">
        <v>53.736387023579098</v>
      </c>
      <c r="R35">
        <v>0.44352037564348901</v>
      </c>
      <c r="S35">
        <v>-1.6433995634334799</v>
      </c>
      <c r="T35">
        <v>0.88146947138346099</v>
      </c>
      <c r="U35">
        <v>0.116924296739357</v>
      </c>
    </row>
    <row r="36" spans="1:21" x14ac:dyDescent="0.25">
      <c r="A36" s="42" t="s">
        <v>54</v>
      </c>
      <c r="B36">
        <v>-23.715156828066249</v>
      </c>
      <c r="C36">
        <v>41.941234347630711</v>
      </c>
      <c r="D36">
        <v>-72.342222890235149</v>
      </c>
      <c r="E36">
        <v>127.26719028425821</v>
      </c>
      <c r="F36">
        <v>91.626384995724621</v>
      </c>
      <c r="G36">
        <v>10.15492658622726</v>
      </c>
      <c r="H36">
        <v>2.64</v>
      </c>
      <c r="I36">
        <v>150</v>
      </c>
      <c r="J36">
        <v>1</v>
      </c>
      <c r="K36">
        <v>36.184332646520097</v>
      </c>
      <c r="L36">
        <v>0</v>
      </c>
      <c r="M36">
        <v>0</v>
      </c>
      <c r="N36">
        <v>0.18</v>
      </c>
      <c r="O36">
        <v>92.95</v>
      </c>
      <c r="P36">
        <v>204.49</v>
      </c>
      <c r="Q36">
        <v>46.601581746309101</v>
      </c>
      <c r="R36">
        <v>0.66046462166409103</v>
      </c>
      <c r="S36">
        <v>-1.3137646778521499</v>
      </c>
      <c r="T36">
        <v>0.85120755805978898</v>
      </c>
      <c r="U36">
        <v>9.5942041319639598E-2</v>
      </c>
    </row>
    <row r="37" spans="1:21" x14ac:dyDescent="0.25">
      <c r="A37" s="42" t="s">
        <v>55</v>
      </c>
      <c r="B37">
        <v>-53.489563140894838</v>
      </c>
      <c r="C37">
        <v>8.9030215782727442</v>
      </c>
      <c r="D37">
        <v>-83.893841577622041</v>
      </c>
      <c r="E37">
        <v>101.17683675473219</v>
      </c>
      <c r="F37">
        <v>66.941759111765975</v>
      </c>
      <c r="G37">
        <v>24.775417934857291</v>
      </c>
      <c r="H37">
        <v>2.0099999999999998</v>
      </c>
      <c r="I37">
        <v>150</v>
      </c>
      <c r="J37">
        <v>1</v>
      </c>
      <c r="K37">
        <v>28.1322516025641</v>
      </c>
      <c r="L37">
        <v>0</v>
      </c>
      <c r="M37">
        <v>0</v>
      </c>
      <c r="N37">
        <v>0.25</v>
      </c>
      <c r="O37">
        <v>70.010000000000005</v>
      </c>
      <c r="P37">
        <v>162.06</v>
      </c>
      <c r="Q37">
        <v>40.389262880403201</v>
      </c>
      <c r="R37">
        <v>0.91972579656968401</v>
      </c>
      <c r="S37">
        <v>-0.92404743200172901</v>
      </c>
      <c r="T37">
        <v>0.88873880046185105</v>
      </c>
      <c r="U37">
        <v>6.13146764635518E-2</v>
      </c>
    </row>
    <row r="38" spans="1:21" x14ac:dyDescent="0.25">
      <c r="A38" s="42" t="s">
        <v>56</v>
      </c>
      <c r="B38">
        <v>-8.6318765132165165</v>
      </c>
      <c r="C38">
        <v>50.801047542634812</v>
      </c>
      <c r="D38">
        <v>-15.190900868782069</v>
      </c>
      <c r="E38">
        <v>148.42243809575081</v>
      </c>
      <c r="F38">
        <v>126.2705566298403</v>
      </c>
      <c r="G38">
        <v>20.472968335857878</v>
      </c>
      <c r="H38">
        <v>1.1399999999999999</v>
      </c>
      <c r="I38">
        <v>150</v>
      </c>
      <c r="J38">
        <v>1</v>
      </c>
      <c r="K38">
        <v>33.672394688644602</v>
      </c>
      <c r="L38">
        <v>0</v>
      </c>
      <c r="M38">
        <v>0</v>
      </c>
      <c r="N38">
        <v>0.27</v>
      </c>
      <c r="O38">
        <v>92.62</v>
      </c>
      <c r="P38">
        <v>229.17</v>
      </c>
      <c r="Q38">
        <v>48.604176127243797</v>
      </c>
      <c r="R38">
        <v>0.901800383187077</v>
      </c>
      <c r="S38">
        <v>-0.82216733967566102</v>
      </c>
      <c r="T38">
        <v>0.83219720727816304</v>
      </c>
      <c r="U38">
        <v>8.6154364188123306E-2</v>
      </c>
    </row>
    <row r="39" spans="1:21" x14ac:dyDescent="0.25">
      <c r="A39" s="42" t="s">
        <v>57</v>
      </c>
      <c r="B39">
        <v>52.310155842784368</v>
      </c>
      <c r="C39">
        <v>126.3388128474367</v>
      </c>
      <c r="D39">
        <v>23.329430106611351</v>
      </c>
      <c r="E39">
        <v>178.25763563425849</v>
      </c>
      <c r="F39">
        <v>172.05723152427569</v>
      </c>
      <c r="G39">
        <v>-18.47214763814144</v>
      </c>
      <c r="H39">
        <v>1.43</v>
      </c>
      <c r="I39">
        <v>150</v>
      </c>
      <c r="J39">
        <v>1</v>
      </c>
      <c r="K39">
        <v>49.814085393772899</v>
      </c>
      <c r="L39">
        <v>0</v>
      </c>
      <c r="M39">
        <v>0.15</v>
      </c>
      <c r="N39">
        <v>47.84</v>
      </c>
      <c r="O39">
        <v>98.48</v>
      </c>
      <c r="P39">
        <v>181.06</v>
      </c>
      <c r="Q39">
        <v>45.761399618234101</v>
      </c>
      <c r="R39">
        <v>0.106800672414596</v>
      </c>
      <c r="S39">
        <v>-1.7569594212744</v>
      </c>
      <c r="T39">
        <v>0.81298111421645403</v>
      </c>
      <c r="U39">
        <v>0.109772812478349</v>
      </c>
    </row>
    <row r="40" spans="1:21" x14ac:dyDescent="0.25">
      <c r="A40" s="42" t="s">
        <v>58</v>
      </c>
      <c r="B40">
        <v>-151.69757929946061</v>
      </c>
      <c r="C40">
        <v>-55.762367872880802</v>
      </c>
      <c r="D40">
        <v>-197.7871512311068</v>
      </c>
      <c r="E40">
        <v>-56.496907998473951</v>
      </c>
      <c r="F40">
        <v>-113.7600308690883</v>
      </c>
      <c r="G40">
        <v>-57.020031728691279</v>
      </c>
      <c r="H40">
        <v>2.73</v>
      </c>
      <c r="I40">
        <v>0</v>
      </c>
      <c r="J40">
        <v>1</v>
      </c>
      <c r="K40">
        <v>26.4054349315068</v>
      </c>
      <c r="L40">
        <v>2.2599999999999998</v>
      </c>
      <c r="M40">
        <v>20.95</v>
      </c>
      <c r="N40">
        <v>23.33</v>
      </c>
      <c r="O40">
        <v>26.67</v>
      </c>
      <c r="P40">
        <v>936.4</v>
      </c>
      <c r="Q40">
        <v>21.654156386917901</v>
      </c>
      <c r="R40">
        <v>19.411674855496699</v>
      </c>
      <c r="S40">
        <v>575.72707076664199</v>
      </c>
      <c r="T40">
        <v>0.652833552818462</v>
      </c>
      <c r="U40">
        <v>2.0547945205478999E-3</v>
      </c>
    </row>
    <row r="41" spans="1:21" x14ac:dyDescent="0.25">
      <c r="A41" s="42" t="s">
        <v>59</v>
      </c>
      <c r="B41">
        <v>-70.485996427093596</v>
      </c>
      <c r="C41">
        <v>49.343084457678543</v>
      </c>
      <c r="D41">
        <v>-135.922909314202</v>
      </c>
      <c r="E41">
        <v>44.946385751594349</v>
      </c>
      <c r="F41">
        <v>37.475851333983023</v>
      </c>
      <c r="G41">
        <v>-67.236052478869951</v>
      </c>
      <c r="H41">
        <v>8.0399999999999991</v>
      </c>
      <c r="I41">
        <v>0</v>
      </c>
      <c r="J41">
        <v>1</v>
      </c>
      <c r="K41">
        <v>71.463149543378904</v>
      </c>
      <c r="L41">
        <v>-4.43</v>
      </c>
      <c r="M41">
        <v>44.347499999999997</v>
      </c>
      <c r="N41">
        <v>58.255000000000003</v>
      </c>
      <c r="O41">
        <v>81.592500000000001</v>
      </c>
      <c r="P41">
        <v>2411.71</v>
      </c>
      <c r="Q41">
        <v>70.274458665676605</v>
      </c>
      <c r="R41">
        <v>14.636930973618799</v>
      </c>
      <c r="S41">
        <v>366.39041915924298</v>
      </c>
      <c r="T41">
        <v>0.58268741765702503</v>
      </c>
      <c r="U41">
        <v>2.4690956126186001E-3</v>
      </c>
    </row>
    <row r="42" spans="1:21" x14ac:dyDescent="0.25">
      <c r="A42" s="42" t="s">
        <v>60</v>
      </c>
      <c r="B42">
        <v>-157.45058741469089</v>
      </c>
      <c r="C42">
        <v>-64.408773493276584</v>
      </c>
      <c r="D42">
        <v>-203.43831519675351</v>
      </c>
      <c r="E42">
        <v>-63.551730896148513</v>
      </c>
      <c r="F42">
        <v>-68.462501102361443</v>
      </c>
      <c r="G42">
        <v>-52.774582853628139</v>
      </c>
      <c r="H42">
        <v>2.73</v>
      </c>
      <c r="I42">
        <v>0</v>
      </c>
      <c r="J42">
        <v>1</v>
      </c>
      <c r="K42">
        <v>24.858906392693999</v>
      </c>
      <c r="L42">
        <v>-31.26</v>
      </c>
      <c r="M42">
        <v>20.100000000000001</v>
      </c>
      <c r="N42">
        <v>22.67</v>
      </c>
      <c r="O42">
        <v>25.822500000000002</v>
      </c>
      <c r="P42">
        <v>968.31</v>
      </c>
      <c r="Q42">
        <v>18.6433652040824</v>
      </c>
      <c r="R42">
        <v>23.6336301759878</v>
      </c>
      <c r="S42">
        <v>909.84017340794401</v>
      </c>
      <c r="T42">
        <v>0.61297460561822403</v>
      </c>
      <c r="U42">
        <v>2.3494577625571E-3</v>
      </c>
    </row>
    <row r="43" spans="1:21" x14ac:dyDescent="0.25">
      <c r="A43" s="42" t="s">
        <v>61</v>
      </c>
      <c r="B43">
        <v>-106.22157954173871</v>
      </c>
      <c r="C43">
        <v>1.794514552252058</v>
      </c>
      <c r="D43">
        <v>-169.92994933042891</v>
      </c>
      <c r="E43">
        <v>-2.8649237770591758</v>
      </c>
      <c r="F43">
        <v>-14.958982121169379</v>
      </c>
      <c r="G43">
        <v>-67.244985750912974</v>
      </c>
      <c r="H43">
        <v>8.0399999999999991</v>
      </c>
      <c r="I43">
        <v>0</v>
      </c>
      <c r="J43">
        <v>1</v>
      </c>
      <c r="K43">
        <v>62.4765102739726</v>
      </c>
      <c r="L43">
        <v>-3.03</v>
      </c>
      <c r="M43">
        <v>40.29</v>
      </c>
      <c r="N43">
        <v>52.905000000000001</v>
      </c>
      <c r="O43">
        <v>71.819999999999993</v>
      </c>
      <c r="P43">
        <v>2009.43</v>
      </c>
      <c r="Q43">
        <v>60.1611620401058</v>
      </c>
      <c r="R43">
        <v>16.372474195259599</v>
      </c>
      <c r="S43">
        <v>397.40701599852503</v>
      </c>
      <c r="T43">
        <v>0.67195930613635901</v>
      </c>
      <c r="U43">
        <v>1.8151600003660001E-3</v>
      </c>
    </row>
    <row r="44" spans="1:21" x14ac:dyDescent="0.25">
      <c r="A44" s="42" t="s">
        <v>62</v>
      </c>
      <c r="B44">
        <v>-165.03695298624871</v>
      </c>
      <c r="C44">
        <v>-102.0550391062423</v>
      </c>
      <c r="D44">
        <v>-219.6341997668589</v>
      </c>
      <c r="E44">
        <v>-82.589460043414263</v>
      </c>
      <c r="F44">
        <v>-109.7290470110264</v>
      </c>
      <c r="G44">
        <v>-37.579909965328383</v>
      </c>
      <c r="H44">
        <v>3.73</v>
      </c>
      <c r="I44">
        <v>0</v>
      </c>
      <c r="J44">
        <v>1</v>
      </c>
      <c r="K44">
        <v>21.971394977168899</v>
      </c>
      <c r="L44">
        <v>-38.56</v>
      </c>
      <c r="M44">
        <v>17.170000000000002</v>
      </c>
      <c r="N44">
        <v>20.184999999999999</v>
      </c>
      <c r="O44">
        <v>23.66</v>
      </c>
      <c r="P44">
        <v>661.22</v>
      </c>
      <c r="Q44">
        <v>16.959640771136598</v>
      </c>
      <c r="R44">
        <v>19.593748831787298</v>
      </c>
      <c r="S44">
        <v>593.60863878678094</v>
      </c>
      <c r="T44">
        <v>0.64517056100145997</v>
      </c>
      <c r="U44">
        <v>1.9221493343622999E-3</v>
      </c>
    </row>
    <row r="45" spans="1:21" x14ac:dyDescent="0.25">
      <c r="A45" s="42" t="s">
        <v>63</v>
      </c>
      <c r="B45">
        <v>-135.67336383826131</v>
      </c>
      <c r="C45">
        <v>-63.366972895334499</v>
      </c>
      <c r="D45">
        <v>-203.84245768214311</v>
      </c>
      <c r="E45">
        <v>-47.706733741599407</v>
      </c>
      <c r="F45">
        <v>-85.031000228593868</v>
      </c>
      <c r="G45">
        <v>-58.913019736374757</v>
      </c>
      <c r="H45">
        <v>8.0399999999999991</v>
      </c>
      <c r="I45">
        <v>0</v>
      </c>
      <c r="J45">
        <v>1</v>
      </c>
      <c r="K45">
        <v>44.097529680365298</v>
      </c>
      <c r="L45">
        <v>-62.28</v>
      </c>
      <c r="M45">
        <v>23.52</v>
      </c>
      <c r="N45">
        <v>36.914999999999999</v>
      </c>
      <c r="O45">
        <v>55.682499999999997</v>
      </c>
      <c r="P45">
        <v>1781.78</v>
      </c>
      <c r="Q45">
        <v>49.090619029563399</v>
      </c>
      <c r="R45">
        <v>14.5568394836225</v>
      </c>
      <c r="S45">
        <v>395.16896219077302</v>
      </c>
      <c r="T45">
        <v>0.53470020621874603</v>
      </c>
      <c r="U45">
        <v>1.9605820542442998E-3</v>
      </c>
    </row>
    <row r="46" spans="1:21" x14ac:dyDescent="0.25">
      <c r="A46" s="42" t="s">
        <v>64</v>
      </c>
      <c r="B46">
        <v>-167.03569595954531</v>
      </c>
      <c r="C46">
        <v>-76.371921279971815</v>
      </c>
      <c r="D46">
        <v>-218.6691214244976</v>
      </c>
      <c r="E46">
        <v>-76.802220820478496</v>
      </c>
      <c r="F46">
        <v>-96.946322359713335</v>
      </c>
      <c r="G46">
        <v>-64.988467186087874</v>
      </c>
      <c r="H46">
        <v>4.42</v>
      </c>
      <c r="I46">
        <v>0</v>
      </c>
      <c r="J46">
        <v>1</v>
      </c>
      <c r="K46">
        <v>31.139690334321401</v>
      </c>
      <c r="L46">
        <v>0.126198435</v>
      </c>
      <c r="M46">
        <v>27.8704520175</v>
      </c>
      <c r="N46">
        <v>30.139446155000002</v>
      </c>
      <c r="O46">
        <v>34.365725517500003</v>
      </c>
      <c r="P46">
        <v>193.13700689999999</v>
      </c>
      <c r="Q46">
        <v>8.6573027129841496</v>
      </c>
      <c r="R46">
        <v>1.3463797671633</v>
      </c>
      <c r="S46">
        <v>27.212818741414399</v>
      </c>
      <c r="T46">
        <v>9.3094352440567102E-2</v>
      </c>
      <c r="U46">
        <v>1.00272323012139E-2</v>
      </c>
    </row>
    <row r="47" spans="1:21" x14ac:dyDescent="0.25">
      <c r="A47" s="42" t="s">
        <v>65</v>
      </c>
      <c r="B47">
        <v>-10.22612282374828</v>
      </c>
      <c r="C47">
        <v>110.8451537355693</v>
      </c>
      <c r="D47">
        <v>-69.454640390572521</v>
      </c>
      <c r="E47">
        <v>103.9458568369546</v>
      </c>
      <c r="F47">
        <v>102.39150971468641</v>
      </c>
      <c r="G47">
        <v>-66.851007108347872</v>
      </c>
      <c r="H47">
        <v>4.42</v>
      </c>
      <c r="I47">
        <v>100</v>
      </c>
      <c r="J47">
        <v>1</v>
      </c>
      <c r="K47">
        <v>64.340974980890095</v>
      </c>
      <c r="L47">
        <v>0.12631381999999999</v>
      </c>
      <c r="M47">
        <v>52.691228527500002</v>
      </c>
      <c r="N47">
        <v>67.534223220000001</v>
      </c>
      <c r="O47">
        <v>75.220307665000007</v>
      </c>
      <c r="P47">
        <v>1167.4063719999999</v>
      </c>
      <c r="Q47">
        <v>27.199911494712801</v>
      </c>
      <c r="R47">
        <v>11.4190821236273</v>
      </c>
      <c r="S47">
        <v>386.90727805156899</v>
      </c>
      <c r="T47">
        <v>0.33699060670970099</v>
      </c>
      <c r="U47">
        <v>2.2238920685911701E-2</v>
      </c>
    </row>
    <row r="48" spans="1:21" x14ac:dyDescent="0.25">
      <c r="A48" s="42" t="s">
        <v>66</v>
      </c>
      <c r="B48">
        <v>256.86214175646859</v>
      </c>
      <c r="C48">
        <v>377.95104247135612</v>
      </c>
      <c r="D48">
        <v>187.5377671917793</v>
      </c>
      <c r="E48">
        <v>365.92888084453682</v>
      </c>
      <c r="F48">
        <v>389.24064356962703</v>
      </c>
      <c r="G48">
        <v>-66.962238431380612</v>
      </c>
      <c r="H48">
        <v>4.42</v>
      </c>
      <c r="I48">
        <v>250</v>
      </c>
      <c r="J48">
        <v>1</v>
      </c>
      <c r="K48">
        <v>111.26478318702701</v>
      </c>
      <c r="L48">
        <v>0.12631381999999999</v>
      </c>
      <c r="M48">
        <v>80.886831022499905</v>
      </c>
      <c r="N48">
        <v>125.2687055</v>
      </c>
      <c r="O48">
        <v>140.14476285000001</v>
      </c>
      <c r="P48">
        <v>1289.1507039999999</v>
      </c>
      <c r="Q48">
        <v>56.150341155076198</v>
      </c>
      <c r="R48">
        <v>4.5679445545395998</v>
      </c>
      <c r="S48">
        <v>90.933224625662206</v>
      </c>
      <c r="T48">
        <v>0.23278108774395401</v>
      </c>
      <c r="U48">
        <v>3.8743732455761598E-2</v>
      </c>
    </row>
    <row r="49" spans="1:21" x14ac:dyDescent="0.25">
      <c r="A49" s="42" t="s">
        <v>67</v>
      </c>
      <c r="B49">
        <v>-139.81802040900661</v>
      </c>
      <c r="C49">
        <v>-23.670688955695681</v>
      </c>
      <c r="D49">
        <v>-199.12280853152171</v>
      </c>
      <c r="E49">
        <v>-27.716370276555651</v>
      </c>
      <c r="F49">
        <v>-41.984276446277732</v>
      </c>
      <c r="G49">
        <v>-66.742803909534871</v>
      </c>
      <c r="H49">
        <v>4.42</v>
      </c>
      <c r="I49">
        <v>25</v>
      </c>
      <c r="J49">
        <v>1</v>
      </c>
      <c r="K49">
        <v>40.702004439751398</v>
      </c>
      <c r="L49">
        <v>0.12631381999999999</v>
      </c>
      <c r="M49">
        <v>34.753177872499997</v>
      </c>
      <c r="N49">
        <v>40.66943741</v>
      </c>
      <c r="O49">
        <v>45.850938265000003</v>
      </c>
      <c r="P49">
        <v>345.5538373</v>
      </c>
      <c r="Q49">
        <v>11.9193673451444</v>
      </c>
      <c r="R49">
        <v>4.1027979041175904</v>
      </c>
      <c r="S49">
        <v>88.414118617648896</v>
      </c>
      <c r="T49">
        <v>0.195076541942312</v>
      </c>
      <c r="U49">
        <v>1.2511186003484101E-2</v>
      </c>
    </row>
    <row r="50" spans="1:21" x14ac:dyDescent="0.25">
      <c r="A50" s="42" t="s">
        <v>68</v>
      </c>
      <c r="B50">
        <v>-98.808185540793687</v>
      </c>
      <c r="C50">
        <v>20.38760625702476</v>
      </c>
      <c r="D50">
        <v>-156.76649147846859</v>
      </c>
      <c r="E50">
        <v>15.36710544455738</v>
      </c>
      <c r="F50">
        <v>5.2206331788609583</v>
      </c>
      <c r="G50">
        <v>-66.813777098030116</v>
      </c>
      <c r="H50">
        <v>4.42</v>
      </c>
      <c r="I50">
        <v>50</v>
      </c>
      <c r="J50">
        <v>1</v>
      </c>
      <c r="K50">
        <v>48.4545526928881</v>
      </c>
      <c r="L50">
        <v>0.12631381999999999</v>
      </c>
      <c r="M50">
        <v>41.419611715000002</v>
      </c>
      <c r="N50">
        <v>50.322606729999997</v>
      </c>
      <c r="O50">
        <v>54.478144817500002</v>
      </c>
      <c r="P50">
        <v>841.24531149999996</v>
      </c>
      <c r="Q50">
        <v>17.648955894002</v>
      </c>
      <c r="R50">
        <v>12.8409166872922</v>
      </c>
      <c r="S50">
        <v>513.11685622305004</v>
      </c>
      <c r="T50">
        <v>0.32141715392740899</v>
      </c>
      <c r="U50">
        <v>2.3308461181370699E-2</v>
      </c>
    </row>
    <row r="51" spans="1:21" x14ac:dyDescent="0.25">
      <c r="A51" s="42" t="s">
        <v>69</v>
      </c>
      <c r="B51">
        <v>-162.09942475446871</v>
      </c>
      <c r="C51">
        <v>-90.783668498310959</v>
      </c>
      <c r="D51">
        <v>-214.98809181272989</v>
      </c>
      <c r="E51">
        <v>-57.542419758005643</v>
      </c>
      <c r="F51">
        <v>-76.791497210848874</v>
      </c>
      <c r="G51">
        <v>-24.63628682536654</v>
      </c>
      <c r="H51">
        <v>3.05</v>
      </c>
      <c r="I51">
        <v>0</v>
      </c>
      <c r="J51">
        <v>1</v>
      </c>
      <c r="K51">
        <v>20.090141552511401</v>
      </c>
      <c r="L51">
        <v>-186.74</v>
      </c>
      <c r="M51">
        <v>14.07</v>
      </c>
      <c r="N51">
        <v>19.18</v>
      </c>
      <c r="O51">
        <v>24.56</v>
      </c>
      <c r="P51">
        <v>356.71</v>
      </c>
      <c r="Q51">
        <v>14.8361064583325</v>
      </c>
      <c r="R51">
        <v>3.19973826923892</v>
      </c>
      <c r="S51">
        <v>76.667910893380196</v>
      </c>
      <c r="T51">
        <v>0.141062817926177</v>
      </c>
      <c r="U51">
        <v>1.9774635439681002E-3</v>
      </c>
    </row>
    <row r="52" spans="1:21" x14ac:dyDescent="0.25">
      <c r="A52" s="42" t="s">
        <v>70</v>
      </c>
      <c r="B52">
        <v>-87.57127551268286</v>
      </c>
      <c r="C52">
        <v>1.922338947038106</v>
      </c>
      <c r="D52">
        <v>-153.94872876173099</v>
      </c>
      <c r="E52">
        <v>26.858179427238259</v>
      </c>
      <c r="F52">
        <v>-9.0239537369259395</v>
      </c>
      <c r="G52">
        <v>-47.01043565789174</v>
      </c>
      <c r="H52">
        <v>7.57</v>
      </c>
      <c r="I52">
        <v>0</v>
      </c>
      <c r="J52">
        <v>1</v>
      </c>
      <c r="K52">
        <v>53.644490867579897</v>
      </c>
      <c r="L52">
        <v>-410.7</v>
      </c>
      <c r="M52">
        <v>24.7</v>
      </c>
      <c r="N52">
        <v>43.98</v>
      </c>
      <c r="O52">
        <v>66.537499999999994</v>
      </c>
      <c r="P52">
        <v>2829.46</v>
      </c>
      <c r="Q52">
        <v>73.752774032287604</v>
      </c>
      <c r="R52">
        <v>15.1125777987716</v>
      </c>
      <c r="S52">
        <v>457.64177764696302</v>
      </c>
      <c r="T52">
        <v>0.49797805374850601</v>
      </c>
      <c r="U52">
        <v>4.1326042126970004E-3</v>
      </c>
    </row>
    <row r="53" spans="1:21" x14ac:dyDescent="0.25">
      <c r="A53" s="42" t="s">
        <v>71</v>
      </c>
      <c r="B53">
        <v>-143.54455822748119</v>
      </c>
      <c r="C53">
        <v>-46.963423020428912</v>
      </c>
      <c r="D53">
        <v>-183.25362235834331</v>
      </c>
      <c r="E53">
        <v>-46.069950671974873</v>
      </c>
      <c r="F53">
        <v>-48.972082872754328</v>
      </c>
      <c r="G53">
        <v>-53.914028050028051</v>
      </c>
      <c r="H53">
        <v>2.4300000000000002</v>
      </c>
      <c r="I53">
        <v>0</v>
      </c>
      <c r="J53">
        <v>1</v>
      </c>
      <c r="K53">
        <v>26.379993972602701</v>
      </c>
      <c r="L53">
        <v>-52.995600000000003</v>
      </c>
      <c r="M53">
        <v>19.622274999999998</v>
      </c>
      <c r="N53">
        <v>23.121500000000001</v>
      </c>
      <c r="O53">
        <v>27.567724999999999</v>
      </c>
      <c r="P53">
        <v>746.58529999999996</v>
      </c>
      <c r="Q53">
        <v>22.953338681413801</v>
      </c>
      <c r="R53">
        <v>17.222101698092199</v>
      </c>
      <c r="S53">
        <v>426.53963429267702</v>
      </c>
      <c r="T53">
        <v>0.692834958761821</v>
      </c>
      <c r="U53">
        <v>2.7486341703775998E-3</v>
      </c>
    </row>
    <row r="54" spans="1:21" x14ac:dyDescent="0.25">
      <c r="A54" s="42" t="s">
        <v>72</v>
      </c>
      <c r="B54">
        <v>-34.904436761843321</v>
      </c>
      <c r="C54">
        <v>91.192152573817765</v>
      </c>
      <c r="D54">
        <v>-98.195715319519195</v>
      </c>
      <c r="E54">
        <v>86.545140203430861</v>
      </c>
      <c r="F54">
        <v>83.406320201198284</v>
      </c>
      <c r="G54">
        <v>-67.153338505278739</v>
      </c>
      <c r="H54">
        <v>7.04</v>
      </c>
      <c r="I54">
        <v>0</v>
      </c>
      <c r="J54">
        <v>1</v>
      </c>
      <c r="K54">
        <v>74.252285285388098</v>
      </c>
      <c r="L54">
        <v>-20.295400000000001</v>
      </c>
      <c r="M54">
        <v>44.427075000000002</v>
      </c>
      <c r="N54">
        <v>58.148949999999999</v>
      </c>
      <c r="O54">
        <v>81.378874999999994</v>
      </c>
      <c r="P54">
        <v>3794.4313000000002</v>
      </c>
      <c r="Q54">
        <v>118.22172298759899</v>
      </c>
      <c r="R54">
        <v>19.784895542605401</v>
      </c>
      <c r="S54">
        <v>478.58099009786099</v>
      </c>
      <c r="T54">
        <v>0.81490187975527795</v>
      </c>
      <c r="U54">
        <v>2.4749520070915E-3</v>
      </c>
    </row>
    <row r="55" spans="1:21" x14ac:dyDescent="0.25">
      <c r="A55" s="42" t="s">
        <v>73</v>
      </c>
      <c r="B55">
        <v>-147.45362840711621</v>
      </c>
      <c r="C55">
        <v>-79.600034244401982</v>
      </c>
      <c r="D55">
        <v>-190.77969924352359</v>
      </c>
      <c r="E55">
        <v>-34.729933740729997</v>
      </c>
      <c r="F55">
        <v>-52.091631685166519</v>
      </c>
      <c r="G55">
        <v>-14.243144935274749</v>
      </c>
      <c r="H55">
        <v>2.75</v>
      </c>
      <c r="I55">
        <v>0</v>
      </c>
      <c r="J55">
        <v>1</v>
      </c>
      <c r="K55">
        <v>20.186246324200901</v>
      </c>
      <c r="L55">
        <v>-46.477699999999999</v>
      </c>
      <c r="M55">
        <v>12.281924999999999</v>
      </c>
      <c r="N55">
        <v>16.905049999999999</v>
      </c>
      <c r="O55">
        <v>21.629750000000001</v>
      </c>
      <c r="P55">
        <v>1130.7242000000001</v>
      </c>
      <c r="Q55">
        <v>31.468963537329799</v>
      </c>
      <c r="R55">
        <v>14.173063567631701</v>
      </c>
      <c r="S55">
        <v>356.42280943575003</v>
      </c>
      <c r="T55">
        <v>0.56166483684347901</v>
      </c>
      <c r="U55">
        <v>2.4240249681875001E-3</v>
      </c>
    </row>
    <row r="56" spans="1:21" x14ac:dyDescent="0.25">
      <c r="A56" s="42" t="s">
        <v>74</v>
      </c>
      <c r="B56">
        <v>-128.5638551226111</v>
      </c>
      <c r="C56">
        <v>-64.962895055848307</v>
      </c>
      <c r="D56">
        <v>-202.577699086514</v>
      </c>
      <c r="E56">
        <v>-15.62979250992935</v>
      </c>
      <c r="F56">
        <v>-83.015460610913038</v>
      </c>
      <c r="G56">
        <v>-20.181493805693339</v>
      </c>
      <c r="H56">
        <v>8.2100000000000009</v>
      </c>
      <c r="I56">
        <v>0</v>
      </c>
      <c r="J56">
        <v>1</v>
      </c>
      <c r="K56">
        <v>35.714212933789902</v>
      </c>
      <c r="L56">
        <v>-102.79810000000001</v>
      </c>
      <c r="M56">
        <v>9.7221499999999992</v>
      </c>
      <c r="N56">
        <v>25.563500000000001</v>
      </c>
      <c r="O56">
        <v>52.368375</v>
      </c>
      <c r="P56">
        <v>1161.6270999999999</v>
      </c>
      <c r="Q56">
        <v>50.0988807429151</v>
      </c>
      <c r="R56">
        <v>5.22841207556682</v>
      </c>
      <c r="S56">
        <v>66.278282387951293</v>
      </c>
      <c r="T56">
        <v>0.40901522777615301</v>
      </c>
      <c r="U56">
        <v>1.7658426420699999E-3</v>
      </c>
    </row>
    <row r="57" spans="1:21" x14ac:dyDescent="0.25">
      <c r="A57" s="42" t="s">
        <v>75</v>
      </c>
      <c r="B57">
        <v>-142.0796694908928</v>
      </c>
      <c r="C57">
        <v>-72.116219397956144</v>
      </c>
      <c r="D57">
        <v>-188.09074250653859</v>
      </c>
      <c r="E57">
        <v>-27.510987226692059</v>
      </c>
      <c r="F57">
        <v>-46.047238812130331</v>
      </c>
      <c r="G57">
        <v>-16.913615699738521</v>
      </c>
      <c r="H57">
        <v>2.83</v>
      </c>
      <c r="I57">
        <v>0</v>
      </c>
      <c r="J57">
        <v>1</v>
      </c>
      <c r="K57">
        <v>21.483601278538799</v>
      </c>
      <c r="L57">
        <v>-43.724299999999999</v>
      </c>
      <c r="M57">
        <v>12.858775</v>
      </c>
      <c r="N57">
        <v>18.474250000000001</v>
      </c>
      <c r="O57">
        <v>23.224450000000001</v>
      </c>
      <c r="P57">
        <v>1210.5836999999999</v>
      </c>
      <c r="Q57">
        <v>35.315784046859797</v>
      </c>
      <c r="R57">
        <v>13.093313628717</v>
      </c>
      <c r="S57">
        <v>308.23133410888602</v>
      </c>
      <c r="T57">
        <v>0.55403898466344603</v>
      </c>
      <c r="U57">
        <v>1.6287859703335999E-3</v>
      </c>
    </row>
    <row r="58" spans="1:21" x14ac:dyDescent="0.25">
      <c r="A58" s="42" t="s">
        <v>76</v>
      </c>
      <c r="B58">
        <v>-78.150387229545885</v>
      </c>
      <c r="C58">
        <v>2.8931463971789539</v>
      </c>
      <c r="D58">
        <v>-155.4932110657945</v>
      </c>
      <c r="E58">
        <v>40.630723281232491</v>
      </c>
      <c r="F58">
        <v>-1.483591926267837</v>
      </c>
      <c r="G58">
        <v>-42.961741187726297</v>
      </c>
      <c r="H58">
        <v>7.61</v>
      </c>
      <c r="I58">
        <v>0</v>
      </c>
      <c r="J58">
        <v>1</v>
      </c>
      <c r="K58">
        <v>52.442668401826403</v>
      </c>
      <c r="L58">
        <v>-38.082999999999998</v>
      </c>
      <c r="M58">
        <v>19.218900000000001</v>
      </c>
      <c r="N58">
        <v>40.440849999999998</v>
      </c>
      <c r="O58">
        <v>69.956125</v>
      </c>
      <c r="P58">
        <v>1356.8784000000001</v>
      </c>
      <c r="Q58">
        <v>60.527669904199001</v>
      </c>
      <c r="R58">
        <v>4.1155217620486502</v>
      </c>
      <c r="S58">
        <v>45.552362200248702</v>
      </c>
      <c r="T58">
        <v>0.36943907270140502</v>
      </c>
      <c r="U58">
        <v>1.7095040459721E-3</v>
      </c>
    </row>
    <row r="59" spans="1:21" x14ac:dyDescent="0.25">
      <c r="A59" s="42" t="s">
        <v>77</v>
      </c>
      <c r="B59">
        <v>-165.95848107170519</v>
      </c>
      <c r="C59">
        <v>-84.33870814017034</v>
      </c>
      <c r="D59">
        <v>-219.27352293186621</v>
      </c>
      <c r="E59">
        <v>-80.998146731584185</v>
      </c>
      <c r="F59">
        <v>-83.805261141501333</v>
      </c>
      <c r="G59">
        <v>-44.154454850485521</v>
      </c>
      <c r="H59">
        <v>2.94</v>
      </c>
      <c r="I59">
        <v>0</v>
      </c>
      <c r="J59">
        <v>1</v>
      </c>
      <c r="K59">
        <v>22.356543163126201</v>
      </c>
      <c r="L59">
        <v>1.0600000000000001E-8</v>
      </c>
      <c r="M59">
        <v>19.02499998</v>
      </c>
      <c r="N59">
        <v>20.52499997</v>
      </c>
      <c r="O59">
        <v>23.6600547225</v>
      </c>
      <c r="P59">
        <v>135.51216909999999</v>
      </c>
      <c r="Q59">
        <v>9.7041710467017595</v>
      </c>
      <c r="R59">
        <v>6.3776816744236102</v>
      </c>
      <c r="S59">
        <v>56.934297153892103</v>
      </c>
      <c r="T59">
        <v>0.69532990069616696</v>
      </c>
      <c r="U59">
        <v>3.00592821260901E-2</v>
      </c>
    </row>
    <row r="60" spans="1:21" x14ac:dyDescent="0.25">
      <c r="A60" s="42" t="s">
        <v>78</v>
      </c>
      <c r="B60">
        <v>-71.622599556868096</v>
      </c>
      <c r="C60">
        <v>30.97535962707499</v>
      </c>
      <c r="D60">
        <v>-123.7312034063545</v>
      </c>
      <c r="E60">
        <v>39.907575144036251</v>
      </c>
      <c r="F60">
        <v>27.730314435187569</v>
      </c>
      <c r="G60">
        <v>-63.796487598911433</v>
      </c>
      <c r="H60">
        <v>2.94</v>
      </c>
      <c r="I60">
        <v>60</v>
      </c>
      <c r="J60">
        <v>1</v>
      </c>
      <c r="K60">
        <v>41.825128801670097</v>
      </c>
      <c r="L60">
        <v>7.1099999999999995E-8</v>
      </c>
      <c r="M60">
        <v>37.717998874999999</v>
      </c>
      <c r="N60">
        <v>43.683000159999999</v>
      </c>
      <c r="O60">
        <v>47.433680135000003</v>
      </c>
      <c r="P60">
        <v>223.23423639999999</v>
      </c>
      <c r="Q60">
        <v>21.033656227373999</v>
      </c>
      <c r="R60">
        <v>1.7694456849176401</v>
      </c>
      <c r="S60">
        <v>10.495905503271199</v>
      </c>
      <c r="T60">
        <v>0.306064936576326</v>
      </c>
      <c r="U60">
        <v>4.5315808013889701E-2</v>
      </c>
    </row>
    <row r="61" spans="1:21" x14ac:dyDescent="0.25">
      <c r="A61" s="42" t="s">
        <v>79</v>
      </c>
      <c r="B61">
        <v>-39.061021823239123</v>
      </c>
      <c r="C61">
        <v>65.167227568931821</v>
      </c>
      <c r="D61">
        <v>-91.614088110574556</v>
      </c>
      <c r="E61">
        <v>71.384330574843915</v>
      </c>
      <c r="F61">
        <v>63.198747901725753</v>
      </c>
      <c r="G61">
        <v>-66.824097848117376</v>
      </c>
      <c r="H61">
        <v>2.94</v>
      </c>
      <c r="I61">
        <v>60</v>
      </c>
      <c r="J61">
        <v>1</v>
      </c>
      <c r="K61">
        <v>48.003969956134299</v>
      </c>
      <c r="L61">
        <v>1.3599999999999999E-8</v>
      </c>
      <c r="M61">
        <v>44.035999160000003</v>
      </c>
      <c r="N61">
        <v>46.224001260000001</v>
      </c>
      <c r="O61">
        <v>51.96499927</v>
      </c>
      <c r="P61">
        <v>1800.0000050000001</v>
      </c>
      <c r="Q61">
        <v>44.471080300618802</v>
      </c>
      <c r="R61">
        <v>22.4425145512832</v>
      </c>
      <c r="S61">
        <v>734.26258279644799</v>
      </c>
      <c r="T61">
        <v>0.68451290981832402</v>
      </c>
      <c r="U61">
        <v>3.5512274461624901E-2</v>
      </c>
    </row>
    <row r="62" spans="1:21" x14ac:dyDescent="0.25">
      <c r="A62" s="42" t="s">
        <v>80</v>
      </c>
      <c r="B62">
        <v>-142.2634257824634</v>
      </c>
      <c r="C62">
        <v>-46.950155612156721</v>
      </c>
      <c r="D62">
        <v>-195.4448249641197</v>
      </c>
      <c r="E62">
        <v>-51.470114913025448</v>
      </c>
      <c r="F62">
        <v>-56.324891479562027</v>
      </c>
      <c r="G62">
        <v>-59.364321909202111</v>
      </c>
      <c r="H62">
        <v>2.94</v>
      </c>
      <c r="I62">
        <v>0</v>
      </c>
      <c r="J62">
        <v>1</v>
      </c>
      <c r="K62">
        <v>29.087938995192999</v>
      </c>
      <c r="L62">
        <v>2.6E-7</v>
      </c>
      <c r="M62">
        <v>21.5480030925</v>
      </c>
      <c r="N62">
        <v>23.72600036</v>
      </c>
      <c r="O62">
        <v>28.242722507500002</v>
      </c>
      <c r="P62">
        <v>4257.4256139999998</v>
      </c>
      <c r="Q62">
        <v>81.723048694442497</v>
      </c>
      <c r="R62">
        <v>31.535825355584599</v>
      </c>
      <c r="S62">
        <v>1215.07484184908</v>
      </c>
      <c r="T62">
        <v>0.81727937123838701</v>
      </c>
      <c r="U62">
        <v>3.5635328312548703E-2</v>
      </c>
    </row>
    <row r="63" spans="1:21" x14ac:dyDescent="0.25">
      <c r="A63" s="42" t="s">
        <v>81</v>
      </c>
      <c r="B63">
        <v>-171.1900708633317</v>
      </c>
      <c r="C63">
        <v>-95.568419066558036</v>
      </c>
      <c r="D63">
        <v>-147.51147962124509</v>
      </c>
      <c r="E63">
        <v>-21.24121302357926</v>
      </c>
      <c r="F63">
        <v>-12.32334320040529</v>
      </c>
      <c r="G63">
        <v>42.203044875823743</v>
      </c>
      <c r="H63">
        <v>2.94</v>
      </c>
      <c r="I63">
        <v>0</v>
      </c>
      <c r="J63">
        <v>1.5</v>
      </c>
      <c r="K63">
        <v>20.109861079703801</v>
      </c>
      <c r="L63">
        <v>-330.00788560000001</v>
      </c>
      <c r="M63">
        <v>17.744000020000001</v>
      </c>
      <c r="N63">
        <v>19.980999969999999</v>
      </c>
      <c r="O63">
        <v>23.245999749999999</v>
      </c>
      <c r="P63">
        <v>111.65069920000001</v>
      </c>
      <c r="Q63">
        <v>8.7127831311753603</v>
      </c>
      <c r="R63">
        <v>-16.800263722808801</v>
      </c>
      <c r="S63">
        <v>641.20765373591598</v>
      </c>
      <c r="T63">
        <v>0.43968494880530201</v>
      </c>
      <c r="U63">
        <v>5.2328647890608801E-2</v>
      </c>
    </row>
    <row r="64" spans="1:21" x14ac:dyDescent="0.25">
      <c r="A64" s="42" t="s">
        <v>82</v>
      </c>
      <c r="B64">
        <v>-74.67519896618964</v>
      </c>
      <c r="C64">
        <v>26.81958803977513</v>
      </c>
      <c r="D64">
        <v>-112.8336213873867</v>
      </c>
      <c r="E64">
        <v>50.356133497893381</v>
      </c>
      <c r="F64">
        <v>38.258355751938772</v>
      </c>
      <c r="G64">
        <v>-45.030144837830747</v>
      </c>
      <c r="H64">
        <v>2.94</v>
      </c>
      <c r="I64">
        <v>60</v>
      </c>
      <c r="J64">
        <v>1.5</v>
      </c>
      <c r="K64">
        <v>40.852086753025297</v>
      </c>
      <c r="L64">
        <v>-1.44E-6</v>
      </c>
      <c r="M64">
        <v>37.341999850000001</v>
      </c>
      <c r="N64">
        <v>40.100000020000003</v>
      </c>
      <c r="O64">
        <v>45.540999669999998</v>
      </c>
      <c r="P64">
        <v>209.10044930000001</v>
      </c>
      <c r="Q64">
        <v>23.244547617964798</v>
      </c>
      <c r="R64">
        <v>2.21712640789691</v>
      </c>
      <c r="S64">
        <v>13.8002462497075</v>
      </c>
      <c r="T64">
        <v>0.35209529320189997</v>
      </c>
      <c r="U64">
        <v>6.0626954067121902E-2</v>
      </c>
    </row>
    <row r="65" spans="1:21" x14ac:dyDescent="0.25">
      <c r="A65" s="42" t="s">
        <v>83</v>
      </c>
      <c r="B65">
        <v>-35.502058425407661</v>
      </c>
      <c r="C65">
        <v>65.852145423713509</v>
      </c>
      <c r="D65">
        <v>-73.673766774552107</v>
      </c>
      <c r="E65">
        <v>90.17354018942504</v>
      </c>
      <c r="F65">
        <v>81.327028416488915</v>
      </c>
      <c r="G65">
        <v>-49.95780363857785</v>
      </c>
      <c r="H65">
        <v>2.94</v>
      </c>
      <c r="I65">
        <v>60</v>
      </c>
      <c r="J65">
        <v>1.5</v>
      </c>
      <c r="K65">
        <v>47.687053709135498</v>
      </c>
      <c r="L65">
        <v>-1.02E-7</v>
      </c>
      <c r="M65">
        <v>37.342000247500003</v>
      </c>
      <c r="N65">
        <v>43.400001320000001</v>
      </c>
      <c r="O65">
        <v>47.280000032499998</v>
      </c>
      <c r="P65">
        <v>1800.0000250000001</v>
      </c>
      <c r="Q65">
        <v>82.475295662057107</v>
      </c>
      <c r="R65">
        <v>15.4157035764127</v>
      </c>
      <c r="S65">
        <v>277.57735986161498</v>
      </c>
      <c r="T65">
        <v>0.85054276188067202</v>
      </c>
      <c r="U65">
        <v>5.8925709405331997E-2</v>
      </c>
    </row>
    <row r="66" spans="1:21" x14ac:dyDescent="0.25">
      <c r="A66" s="42" t="s">
        <v>84</v>
      </c>
      <c r="B66">
        <v>-121.1340658063382</v>
      </c>
      <c r="C66">
        <v>-33.203220030622553</v>
      </c>
      <c r="D66">
        <v>-108.63834823097361</v>
      </c>
      <c r="E66">
        <v>21.377912702167041</v>
      </c>
      <c r="F66">
        <v>34.701522393150569</v>
      </c>
      <c r="G66">
        <v>17.85554395909352</v>
      </c>
      <c r="H66">
        <v>2.94</v>
      </c>
      <c r="I66">
        <v>0</v>
      </c>
      <c r="J66">
        <v>1.5</v>
      </c>
      <c r="K66">
        <v>30.249796108031401</v>
      </c>
      <c r="L66">
        <v>-113.2815717</v>
      </c>
      <c r="M66">
        <v>19.02499997</v>
      </c>
      <c r="N66">
        <v>24.129415569999999</v>
      </c>
      <c r="O66">
        <v>30.099999875000002</v>
      </c>
      <c r="P66">
        <v>1349.5915749999999</v>
      </c>
      <c r="Q66">
        <v>80.522181047439105</v>
      </c>
      <c r="R66">
        <v>12.4830720446519</v>
      </c>
      <c r="S66">
        <v>162.05543156617699</v>
      </c>
      <c r="T66">
        <v>0.95014208038428005</v>
      </c>
      <c r="U66">
        <v>3.61871499163883E-2</v>
      </c>
    </row>
    <row r="67" spans="1:21" x14ac:dyDescent="0.25">
      <c r="A67" s="42" t="s">
        <v>85</v>
      </c>
      <c r="B67">
        <v>-124.3698476077349</v>
      </c>
      <c r="C67">
        <v>-30.263302932364951</v>
      </c>
      <c r="D67">
        <v>-150.6353305774449</v>
      </c>
      <c r="E67">
        <v>5.3145267929655233</v>
      </c>
      <c r="F67">
        <v>2.286144915754436</v>
      </c>
      <c r="G67">
        <v>-16.342359139089499</v>
      </c>
      <c r="H67">
        <v>3.87</v>
      </c>
      <c r="I67">
        <v>0</v>
      </c>
      <c r="J67">
        <v>1.5</v>
      </c>
      <c r="K67">
        <v>35.594109143835603</v>
      </c>
      <c r="L67">
        <v>-43.370100000000001</v>
      </c>
      <c r="M67">
        <v>22.944475000000001</v>
      </c>
      <c r="N67">
        <v>30.83785</v>
      </c>
      <c r="O67">
        <v>41.7378</v>
      </c>
      <c r="P67">
        <v>1013.6738</v>
      </c>
      <c r="Q67">
        <v>37.845994501681403</v>
      </c>
      <c r="R67">
        <v>13.8162833985504</v>
      </c>
      <c r="S67">
        <v>281.64859249429003</v>
      </c>
      <c r="T67">
        <v>0.67412591929168697</v>
      </c>
      <c r="U67">
        <v>5.2577086642963001E-3</v>
      </c>
    </row>
    <row r="68" spans="1:21" x14ac:dyDescent="0.25">
      <c r="A68" s="42" t="s">
        <v>86</v>
      </c>
      <c r="B68">
        <v>36.597955631106039</v>
      </c>
      <c r="C68">
        <v>170.80638141284919</v>
      </c>
      <c r="D68">
        <v>-22.317568268220839</v>
      </c>
      <c r="E68">
        <v>175.1015476617246</v>
      </c>
      <c r="F68">
        <v>176.31001755962009</v>
      </c>
      <c r="G68">
        <v>-64.018059777764222</v>
      </c>
      <c r="H68">
        <v>7.47</v>
      </c>
      <c r="I68">
        <v>0</v>
      </c>
      <c r="J68">
        <v>1.5</v>
      </c>
      <c r="K68">
        <v>89.633440045662098</v>
      </c>
      <c r="L68">
        <v>-16.389199999999999</v>
      </c>
      <c r="M68">
        <v>51.303449999999998</v>
      </c>
      <c r="N68">
        <v>69.976799999999997</v>
      </c>
      <c r="O68">
        <v>91.973725000000002</v>
      </c>
      <c r="P68">
        <v>1971.8911000000001</v>
      </c>
      <c r="Q68">
        <v>106.443965855976</v>
      </c>
      <c r="R68">
        <v>9.2386687041640396</v>
      </c>
      <c r="S68">
        <v>129.129212011795</v>
      </c>
      <c r="T68">
        <v>0.65354455994264804</v>
      </c>
      <c r="U68">
        <v>4.2032577290839999E-3</v>
      </c>
    </row>
    <row r="69" spans="1:21" x14ac:dyDescent="0.25">
      <c r="A69" s="42" t="s">
        <v>87</v>
      </c>
      <c r="B69">
        <v>-121.7152076437547</v>
      </c>
      <c r="C69">
        <v>-28.686514881633649</v>
      </c>
      <c r="D69">
        <v>-147.99155301709061</v>
      </c>
      <c r="E69">
        <v>9.7330326165400507</v>
      </c>
      <c r="F69">
        <v>5.3140999199640584</v>
      </c>
      <c r="G69">
        <v>-16.04316787116294</v>
      </c>
      <c r="H69">
        <v>3.87</v>
      </c>
      <c r="I69">
        <v>0</v>
      </c>
      <c r="J69">
        <v>1.5</v>
      </c>
      <c r="K69">
        <v>35.762897043378999</v>
      </c>
      <c r="L69">
        <v>-36.498800000000003</v>
      </c>
      <c r="M69">
        <v>21.907575000000001</v>
      </c>
      <c r="N69">
        <v>30.81345</v>
      </c>
      <c r="O69">
        <v>42.2941</v>
      </c>
      <c r="P69">
        <v>980.31470000000002</v>
      </c>
      <c r="Q69">
        <v>39.349442741929003</v>
      </c>
      <c r="R69">
        <v>13.0501258482493</v>
      </c>
      <c r="S69">
        <v>246.635894571851</v>
      </c>
      <c r="T69">
        <v>0.68621974279899101</v>
      </c>
      <c r="U69">
        <v>5.7212757218169999E-3</v>
      </c>
    </row>
    <row r="70" spans="1:21" x14ac:dyDescent="0.25">
      <c r="A70" s="42" t="s">
        <v>88</v>
      </c>
      <c r="B70">
        <v>23.549978029507749</v>
      </c>
      <c r="C70">
        <v>147.8832120171077</v>
      </c>
      <c r="D70">
        <v>-38.559864395267191</v>
      </c>
      <c r="E70">
        <v>165.08566056361639</v>
      </c>
      <c r="F70">
        <v>155.19603123463381</v>
      </c>
      <c r="G70">
        <v>-56.811669212270452</v>
      </c>
      <c r="H70">
        <v>7.47</v>
      </c>
      <c r="I70">
        <v>0</v>
      </c>
      <c r="J70">
        <v>1.5</v>
      </c>
      <c r="K70">
        <v>84.298617499999906</v>
      </c>
      <c r="L70">
        <v>-27.474399999999999</v>
      </c>
      <c r="M70">
        <v>46.065449999999998</v>
      </c>
      <c r="N70">
        <v>65.969650000000001</v>
      </c>
      <c r="O70">
        <v>90.003299999999996</v>
      </c>
      <c r="P70">
        <v>1994.7339999999999</v>
      </c>
      <c r="Q70">
        <v>104.727343196449</v>
      </c>
      <c r="R70">
        <v>8.6814436475944294</v>
      </c>
      <c r="S70">
        <v>119.572177924847</v>
      </c>
      <c r="T70">
        <v>0.62303554322507404</v>
      </c>
      <c r="U70">
        <v>4.0899064496028002E-3</v>
      </c>
    </row>
    <row r="71" spans="1:21" x14ac:dyDescent="0.25">
      <c r="A71" s="42" t="s">
        <v>89</v>
      </c>
      <c r="B71">
        <v>-123.95942197803301</v>
      </c>
      <c r="C71">
        <v>-31.02739616240164</v>
      </c>
      <c r="D71">
        <v>-149.95008460908571</v>
      </c>
      <c r="E71">
        <v>7.532733101015018</v>
      </c>
      <c r="F71">
        <v>3.1590230086725799</v>
      </c>
      <c r="G71">
        <v>-14.678316050632111</v>
      </c>
      <c r="H71">
        <v>3.87</v>
      </c>
      <c r="I71">
        <v>0</v>
      </c>
      <c r="J71">
        <v>1.5</v>
      </c>
      <c r="K71">
        <v>35.316229783105001</v>
      </c>
      <c r="L71">
        <v>-40.623100000000001</v>
      </c>
      <c r="M71">
        <v>21.989274999999999</v>
      </c>
      <c r="N71">
        <v>30.680499999999999</v>
      </c>
      <c r="O71">
        <v>41.652475000000003</v>
      </c>
      <c r="P71">
        <v>1065.9114999999999</v>
      </c>
      <c r="Q71">
        <v>38.852462348595402</v>
      </c>
      <c r="R71">
        <v>14.037887277357701</v>
      </c>
      <c r="S71">
        <v>289.04239893731602</v>
      </c>
      <c r="T71">
        <v>0.67819461452167995</v>
      </c>
      <c r="U71">
        <v>5.2096137596203997E-3</v>
      </c>
    </row>
    <row r="72" spans="1:21" x14ac:dyDescent="0.25">
      <c r="A72" s="42" t="s">
        <v>90</v>
      </c>
      <c r="B72">
        <v>10.36540222450456</v>
      </c>
      <c r="C72">
        <v>132.7612774886959</v>
      </c>
      <c r="D72">
        <v>-52.129165890120952</v>
      </c>
      <c r="E72">
        <v>153.1685243389789</v>
      </c>
      <c r="F72">
        <v>139.24929887286731</v>
      </c>
      <c r="G72">
        <v>-54.861188557792772</v>
      </c>
      <c r="H72">
        <v>7.47</v>
      </c>
      <c r="I72">
        <v>0</v>
      </c>
      <c r="J72">
        <v>1.5</v>
      </c>
      <c r="K72">
        <v>81.301186175799003</v>
      </c>
      <c r="L72">
        <v>-35.085299999999997</v>
      </c>
      <c r="M72">
        <v>45.008324999999999</v>
      </c>
      <c r="N72">
        <v>65.306250000000006</v>
      </c>
      <c r="O72">
        <v>86.917725000000004</v>
      </c>
      <c r="P72">
        <v>1976.5300999999999</v>
      </c>
      <c r="Q72">
        <v>101.723699557689</v>
      </c>
      <c r="R72">
        <v>9.0833432611630496</v>
      </c>
      <c r="S72">
        <v>129.98669012262599</v>
      </c>
      <c r="T72">
        <v>0.62793110605913005</v>
      </c>
      <c r="U72">
        <v>3.5373330004686999E-3</v>
      </c>
    </row>
    <row r="73" spans="1:21" x14ac:dyDescent="0.25">
      <c r="A73" s="42" t="s">
        <v>91</v>
      </c>
      <c r="B73">
        <v>-121.20006560060349</v>
      </c>
      <c r="C73">
        <v>-34.12538778766865</v>
      </c>
      <c r="D73">
        <v>-87.80281086885897</v>
      </c>
      <c r="E73">
        <v>28.369016492174921</v>
      </c>
      <c r="F73">
        <v>46.694351495995022</v>
      </c>
      <c r="G73">
        <v>27.999884168387261</v>
      </c>
      <c r="H73">
        <v>2.39</v>
      </c>
      <c r="I73">
        <v>0</v>
      </c>
      <c r="J73">
        <v>1.5</v>
      </c>
      <c r="K73">
        <v>28.1961726255707</v>
      </c>
      <c r="L73">
        <v>-71.968900000000005</v>
      </c>
      <c r="M73">
        <v>16.903649999999999</v>
      </c>
      <c r="N73">
        <v>19.634</v>
      </c>
      <c r="O73">
        <v>24.998149999999999</v>
      </c>
      <c r="P73">
        <v>4694.6368000000002</v>
      </c>
      <c r="Q73">
        <v>107.056493564099</v>
      </c>
      <c r="R73">
        <v>31.596076216104802</v>
      </c>
      <c r="S73">
        <v>1156.4770187588099</v>
      </c>
      <c r="T73">
        <v>0.86186369395245599</v>
      </c>
      <c r="U73">
        <v>1.6058251915631E-3</v>
      </c>
    </row>
    <row r="74" spans="1:21" x14ac:dyDescent="0.25">
      <c r="A74" s="42" t="s">
        <v>92</v>
      </c>
      <c r="B74">
        <v>-61.969066397414828</v>
      </c>
      <c r="C74">
        <v>37.259067119960321</v>
      </c>
      <c r="D74">
        <v>-124.6303758035226</v>
      </c>
      <c r="E74">
        <v>54.971243172919593</v>
      </c>
      <c r="F74">
        <v>36.991177031560042</v>
      </c>
      <c r="G74">
        <v>-47.023059538849402</v>
      </c>
      <c r="H74">
        <v>7.05</v>
      </c>
      <c r="I74">
        <v>0</v>
      </c>
      <c r="J74">
        <v>1.5</v>
      </c>
      <c r="K74">
        <v>61.975325445205399</v>
      </c>
      <c r="L74">
        <v>-28.7943</v>
      </c>
      <c r="M74">
        <v>30.784324999999999</v>
      </c>
      <c r="N74">
        <v>46.517899999999997</v>
      </c>
      <c r="O74">
        <v>68.534975000000003</v>
      </c>
      <c r="P74">
        <v>4835.4304000000002</v>
      </c>
      <c r="Q74">
        <v>146.368505022828</v>
      </c>
      <c r="R74">
        <v>20.395149102039099</v>
      </c>
      <c r="S74">
        <v>525.17433859857101</v>
      </c>
      <c r="T74">
        <v>0.78943876111965405</v>
      </c>
      <c r="U74">
        <v>3.3615836015099998E-3</v>
      </c>
    </row>
    <row r="75" spans="1:21" x14ac:dyDescent="0.25">
      <c r="A75" s="42" t="s">
        <v>93</v>
      </c>
      <c r="B75">
        <v>-122.1496420174439</v>
      </c>
      <c r="C75">
        <v>-37.580609749111893</v>
      </c>
      <c r="D75">
        <v>-87.943744064487049</v>
      </c>
      <c r="E75">
        <v>30.746795626637631</v>
      </c>
      <c r="F75">
        <v>46.28812102233379</v>
      </c>
      <c r="G75">
        <v>31.847361105612791</v>
      </c>
      <c r="H75">
        <v>2.39</v>
      </c>
      <c r="I75">
        <v>0</v>
      </c>
      <c r="J75">
        <v>1.5</v>
      </c>
      <c r="K75">
        <v>27.531714474885799</v>
      </c>
      <c r="L75">
        <v>-10.4186</v>
      </c>
      <c r="M75">
        <v>16.181525000000001</v>
      </c>
      <c r="N75">
        <v>19.118200000000002</v>
      </c>
      <c r="O75">
        <v>24.5337</v>
      </c>
      <c r="P75">
        <v>4696.8860999999997</v>
      </c>
      <c r="Q75">
        <v>106.892907400258</v>
      </c>
      <c r="R75">
        <v>31.997491276935001</v>
      </c>
      <c r="S75">
        <v>1178.3079861040901</v>
      </c>
      <c r="T75">
        <v>0.86754560912107503</v>
      </c>
      <c r="U75">
        <v>3.4741645744321E-3</v>
      </c>
    </row>
    <row r="76" spans="1:21" x14ac:dyDescent="0.25">
      <c r="A76" s="42" t="s">
        <v>94</v>
      </c>
      <c r="B76">
        <v>-91.378540375300219</v>
      </c>
      <c r="C76">
        <v>3.2157354758352761</v>
      </c>
      <c r="D76">
        <v>-154.41975262232609</v>
      </c>
      <c r="E76">
        <v>27.571764523277171</v>
      </c>
      <c r="F76">
        <v>1.5784351757958881</v>
      </c>
      <c r="G76">
        <v>-40.29697197255274</v>
      </c>
      <c r="H76">
        <v>7.05</v>
      </c>
      <c r="I76">
        <v>0</v>
      </c>
      <c r="J76">
        <v>1.5</v>
      </c>
      <c r="K76">
        <v>55.060166598173502</v>
      </c>
      <c r="L76">
        <v>-464.73039999999997</v>
      </c>
      <c r="M76">
        <v>28.1067</v>
      </c>
      <c r="N76">
        <v>44.232399999999998</v>
      </c>
      <c r="O76">
        <v>64.246875000000003</v>
      </c>
      <c r="P76">
        <v>5073.4435999999996</v>
      </c>
      <c r="Q76">
        <v>130.88805628989601</v>
      </c>
      <c r="R76">
        <v>25.905698192303198</v>
      </c>
      <c r="S76">
        <v>819.62662837021401</v>
      </c>
      <c r="T76">
        <v>0.81702237190668703</v>
      </c>
      <c r="U76">
        <v>4.7820889154219001E-3</v>
      </c>
    </row>
    <row r="77" spans="1:21" x14ac:dyDescent="0.25">
      <c r="A77" s="42" t="s">
        <v>95</v>
      </c>
      <c r="B77">
        <v>-124.38736980990021</v>
      </c>
      <c r="C77">
        <v>-37.608790093520192</v>
      </c>
      <c r="D77">
        <v>-90.274721943799179</v>
      </c>
      <c r="E77">
        <v>25.7805630673592</v>
      </c>
      <c r="F77">
        <v>43.896011919663479</v>
      </c>
      <c r="G77">
        <v>29.64597505814756</v>
      </c>
      <c r="H77">
        <v>2.39</v>
      </c>
      <c r="I77">
        <v>0</v>
      </c>
      <c r="J77">
        <v>1.5</v>
      </c>
      <c r="K77">
        <v>27.5673573173516</v>
      </c>
      <c r="L77">
        <v>-50.289000000000001</v>
      </c>
      <c r="M77">
        <v>16.821124999999999</v>
      </c>
      <c r="N77">
        <v>19.5852</v>
      </c>
      <c r="O77">
        <v>24.840050000000002</v>
      </c>
      <c r="P77">
        <v>4694.8095000000003</v>
      </c>
      <c r="Q77">
        <v>105.740884772363</v>
      </c>
      <c r="R77">
        <v>32.531295717614</v>
      </c>
      <c r="S77">
        <v>1210.8460937974201</v>
      </c>
      <c r="T77">
        <v>0.87266772086010502</v>
      </c>
      <c r="U77">
        <v>1.4909773188372E-3</v>
      </c>
    </row>
    <row r="78" spans="1:21" x14ac:dyDescent="0.25">
      <c r="A78" s="42" t="s">
        <v>96</v>
      </c>
      <c r="B78">
        <v>-97.1460300920522</v>
      </c>
      <c r="C78">
        <v>-3.886259898907797</v>
      </c>
      <c r="D78">
        <v>-159.09523382433659</v>
      </c>
      <c r="E78">
        <v>22.123932123304961</v>
      </c>
      <c r="F78">
        <v>-5.5831808097303899</v>
      </c>
      <c r="G78">
        <v>-38.031583408053891</v>
      </c>
      <c r="H78">
        <v>7.05</v>
      </c>
      <c r="I78">
        <v>0</v>
      </c>
      <c r="J78">
        <v>1.5</v>
      </c>
      <c r="K78">
        <v>53.508078458904102</v>
      </c>
      <c r="L78">
        <v>-31.179300000000001</v>
      </c>
      <c r="M78">
        <v>28.146174999999999</v>
      </c>
      <c r="N78">
        <v>43.377200000000002</v>
      </c>
      <c r="O78">
        <v>63.054074999999997</v>
      </c>
      <c r="P78">
        <v>4680.6634000000004</v>
      </c>
      <c r="Q78">
        <v>114.064885885672</v>
      </c>
      <c r="R78">
        <v>25.236277613281299</v>
      </c>
      <c r="S78">
        <v>817.19549260803603</v>
      </c>
      <c r="T78">
        <v>0.77770350387043197</v>
      </c>
      <c r="U78">
        <v>3.8037814846297998E-3</v>
      </c>
    </row>
    <row r="79" spans="1:21" x14ac:dyDescent="0.25">
      <c r="A79" s="42" t="s">
        <v>97</v>
      </c>
      <c r="B79">
        <v>-121.2864919945732</v>
      </c>
      <c r="C79">
        <v>-41.007298999102296</v>
      </c>
      <c r="D79">
        <v>-86.56414483468113</v>
      </c>
      <c r="E79">
        <v>40.13246606785777</v>
      </c>
      <c r="F79">
        <v>49.027490379243318</v>
      </c>
      <c r="G79">
        <v>40.817589046353511</v>
      </c>
      <c r="H79">
        <v>2.39</v>
      </c>
      <c r="I79">
        <v>0</v>
      </c>
      <c r="J79">
        <v>1.5</v>
      </c>
      <c r="K79">
        <v>26.201130353881201</v>
      </c>
      <c r="L79">
        <v>-24.641200000000001</v>
      </c>
      <c r="M79">
        <v>14.519225</v>
      </c>
      <c r="N79">
        <v>18.791450000000001</v>
      </c>
      <c r="O79">
        <v>24.541350000000001</v>
      </c>
      <c r="P79">
        <v>4697.1959999999999</v>
      </c>
      <c r="Q79">
        <v>107.584264995971</v>
      </c>
      <c r="R79">
        <v>31.666642813058399</v>
      </c>
      <c r="S79">
        <v>1160.6460473616401</v>
      </c>
      <c r="T79">
        <v>0.86261228897123698</v>
      </c>
      <c r="U79">
        <v>5.1146040744085002E-3</v>
      </c>
    </row>
    <row r="80" spans="1:21" x14ac:dyDescent="0.25">
      <c r="A80" s="42" t="s">
        <v>98</v>
      </c>
      <c r="B80">
        <v>-90.418189608527314</v>
      </c>
      <c r="C80">
        <v>-2.5025878530975341</v>
      </c>
      <c r="D80">
        <v>-156.30484527751881</v>
      </c>
      <c r="E80">
        <v>51.228947176188043</v>
      </c>
      <c r="F80">
        <v>11.15279404794911</v>
      </c>
      <c r="G80">
        <v>-14.54108278673098</v>
      </c>
      <c r="H80">
        <v>7.05</v>
      </c>
      <c r="I80">
        <v>0</v>
      </c>
      <c r="J80">
        <v>1.5</v>
      </c>
      <c r="K80">
        <v>50.380878059360697</v>
      </c>
      <c r="L80">
        <v>-47.612299999999998</v>
      </c>
      <c r="M80">
        <v>22.813749999999999</v>
      </c>
      <c r="N80">
        <v>42.129049999999999</v>
      </c>
      <c r="O80">
        <v>64.050475000000006</v>
      </c>
      <c r="P80">
        <v>5143.3014000000003</v>
      </c>
      <c r="Q80">
        <v>132.175934499097</v>
      </c>
      <c r="R80">
        <v>25.502356731705</v>
      </c>
      <c r="S80">
        <v>807.542324067923</v>
      </c>
      <c r="T80">
        <v>0.80362166610756403</v>
      </c>
      <c r="U80">
        <v>3.3783910351390702E-2</v>
      </c>
    </row>
    <row r="81" spans="1:21" x14ac:dyDescent="0.25">
      <c r="A81" s="42" t="s">
        <v>99</v>
      </c>
      <c r="B81">
        <v>-169.92319986314561</v>
      </c>
      <c r="C81">
        <v>-95.799282276929105</v>
      </c>
      <c r="D81">
        <v>-146.22664586017819</v>
      </c>
      <c r="E81">
        <v>-17.61360730454701</v>
      </c>
      <c r="F81">
        <v>-10.886050310745921</v>
      </c>
      <c r="G81">
        <v>44.157462150199471</v>
      </c>
      <c r="H81">
        <v>2.94</v>
      </c>
      <c r="I81">
        <v>0</v>
      </c>
      <c r="J81">
        <v>1.5</v>
      </c>
      <c r="K81">
        <v>19.960126513294099</v>
      </c>
      <c r="L81">
        <v>-266.21567929999998</v>
      </c>
      <c r="M81">
        <v>17.6840005675</v>
      </c>
      <c r="N81">
        <v>19.618000559999999</v>
      </c>
      <c r="O81">
        <v>22.21099469</v>
      </c>
      <c r="P81">
        <v>123.82096369999999</v>
      </c>
      <c r="Q81">
        <v>8.8206962597273098</v>
      </c>
      <c r="R81">
        <v>-4.1165107059681496</v>
      </c>
      <c r="S81">
        <v>250.056961941975</v>
      </c>
      <c r="T81">
        <v>7.0915209638212795E-2</v>
      </c>
      <c r="U81">
        <v>5.8773988298358698E-2</v>
      </c>
    </row>
    <row r="82" spans="1:21" x14ac:dyDescent="0.25">
      <c r="A82" s="42" t="s">
        <v>100</v>
      </c>
      <c r="B82">
        <v>-79.28957547228886</v>
      </c>
      <c r="C82">
        <v>16.083885963619149</v>
      </c>
      <c r="D82">
        <v>-110.52484005256819</v>
      </c>
      <c r="E82">
        <v>56.366207998716497</v>
      </c>
      <c r="F82">
        <v>40.973201635097297</v>
      </c>
      <c r="G82">
        <v>-29.343163264350039</v>
      </c>
      <c r="H82">
        <v>2.94</v>
      </c>
      <c r="I82">
        <v>60</v>
      </c>
      <c r="J82">
        <v>1.5</v>
      </c>
      <c r="K82">
        <v>38.284992194097697</v>
      </c>
      <c r="L82">
        <v>-1.9509645840000001</v>
      </c>
      <c r="M82">
        <v>33.025059282500003</v>
      </c>
      <c r="N82">
        <v>39.911997409999998</v>
      </c>
      <c r="O82">
        <v>46.683999880000002</v>
      </c>
      <c r="P82">
        <v>205.29916109999999</v>
      </c>
      <c r="Q82">
        <v>25.2377244797263</v>
      </c>
      <c r="R82">
        <v>1.60909566229826</v>
      </c>
      <c r="S82">
        <v>9.1915088081712799</v>
      </c>
      <c r="T82">
        <v>0.29437589315519402</v>
      </c>
      <c r="U82">
        <v>6.4112568388362101E-2</v>
      </c>
    </row>
    <row r="83" spans="1:21" x14ac:dyDescent="0.25">
      <c r="A83" s="42" t="s">
        <v>101</v>
      </c>
      <c r="B83">
        <v>-38.967076520615628</v>
      </c>
      <c r="C83">
        <v>56.667700775654318</v>
      </c>
      <c r="D83">
        <v>-70.614668335525167</v>
      </c>
      <c r="E83">
        <v>96.59890566535644</v>
      </c>
      <c r="F83">
        <v>84.803324655008325</v>
      </c>
      <c r="G83">
        <v>-35.092476709214807</v>
      </c>
      <c r="H83">
        <v>2.94</v>
      </c>
      <c r="I83">
        <v>60</v>
      </c>
      <c r="J83">
        <v>1.5</v>
      </c>
      <c r="K83">
        <v>45.433789177880698</v>
      </c>
      <c r="L83">
        <v>-6.0200000000000002E-7</v>
      </c>
      <c r="M83">
        <v>34.153745614999998</v>
      </c>
      <c r="N83">
        <v>40.09999998</v>
      </c>
      <c r="O83">
        <v>47.731000152500002</v>
      </c>
      <c r="P83">
        <v>1800</v>
      </c>
      <c r="Q83">
        <v>85.870198123962894</v>
      </c>
      <c r="R83">
        <v>13.8727106770184</v>
      </c>
      <c r="S83">
        <v>229.21842909209499</v>
      </c>
      <c r="T83">
        <v>0.83305724734280096</v>
      </c>
      <c r="U83">
        <v>6.5325506271861802E-2</v>
      </c>
    </row>
    <row r="84" spans="1:21" x14ac:dyDescent="0.25">
      <c r="A84" s="42" t="s">
        <v>102</v>
      </c>
      <c r="B84">
        <v>-117.8572997336998</v>
      </c>
      <c r="C84">
        <v>-33.568981574472531</v>
      </c>
      <c r="D84">
        <v>-102.21832664368969</v>
      </c>
      <c r="E84">
        <v>29.097690103888208</v>
      </c>
      <c r="F84">
        <v>41.011575854134968</v>
      </c>
      <c r="G84">
        <v>23.610651849461458</v>
      </c>
      <c r="H84">
        <v>2.94</v>
      </c>
      <c r="I84">
        <v>0</v>
      </c>
      <c r="J84">
        <v>1.5</v>
      </c>
      <c r="K84">
        <v>30.128228974927101</v>
      </c>
      <c r="L84">
        <v>-111.2865714</v>
      </c>
      <c r="M84">
        <v>18.771999999999998</v>
      </c>
      <c r="N84">
        <v>22.773</v>
      </c>
      <c r="O84">
        <v>27.410269769999999</v>
      </c>
      <c r="P84">
        <v>1800</v>
      </c>
      <c r="Q84">
        <v>91.830286765134005</v>
      </c>
      <c r="R84">
        <v>14.246561946429001</v>
      </c>
      <c r="S84">
        <v>224.05595077997199</v>
      </c>
      <c r="T84">
        <v>0.89829666799723096</v>
      </c>
      <c r="U84">
        <v>4.6175794053310598E-2</v>
      </c>
    </row>
    <row r="85" spans="1:21" x14ac:dyDescent="0.25">
      <c r="A85" s="42" t="s">
        <v>103</v>
      </c>
      <c r="B85">
        <v>-171.19007096289221</v>
      </c>
      <c r="C85">
        <v>-95.568417703513475</v>
      </c>
      <c r="D85">
        <v>-147.51147986503969</v>
      </c>
      <c r="E85">
        <v>-21.241214369091612</v>
      </c>
      <c r="F85">
        <v>-12.32334318497934</v>
      </c>
      <c r="G85">
        <v>42.203043224312722</v>
      </c>
      <c r="H85">
        <v>2.94</v>
      </c>
      <c r="I85">
        <v>0</v>
      </c>
      <c r="J85">
        <v>1.5</v>
      </c>
      <c r="K85">
        <v>20.109861325826799</v>
      </c>
      <c r="L85">
        <v>-330.00788449999999</v>
      </c>
      <c r="M85">
        <v>17.744000060000001</v>
      </c>
      <c r="N85">
        <v>19.980999990000001</v>
      </c>
      <c r="O85">
        <v>23.24599993</v>
      </c>
      <c r="P85">
        <v>111.6506988</v>
      </c>
      <c r="Q85">
        <v>8.7127832317390599</v>
      </c>
      <c r="R85">
        <v>-16.8002631799136</v>
      </c>
      <c r="S85">
        <v>641.20760665684202</v>
      </c>
      <c r="T85">
        <v>0.43968495262144802</v>
      </c>
      <c r="U85">
        <v>5.2328708205170701E-2</v>
      </c>
    </row>
    <row r="86" spans="1:21" x14ac:dyDescent="0.25">
      <c r="A86" s="42" t="s">
        <v>104</v>
      </c>
      <c r="B86">
        <v>-82.853984883402788</v>
      </c>
      <c r="C86">
        <v>12.62705268924204</v>
      </c>
      <c r="D86">
        <v>-115.6798583159579</v>
      </c>
      <c r="E86">
        <v>53.879176083188767</v>
      </c>
      <c r="F86">
        <v>36.309611601865292</v>
      </c>
      <c r="G86">
        <v>-29.70426381865386</v>
      </c>
      <c r="H86">
        <v>2.94</v>
      </c>
      <c r="I86">
        <v>60</v>
      </c>
      <c r="J86">
        <v>1.5</v>
      </c>
      <c r="K86">
        <v>37.489101373358999</v>
      </c>
      <c r="L86">
        <v>-3.8E-6</v>
      </c>
      <c r="M86">
        <v>36.58900079</v>
      </c>
      <c r="N86">
        <v>40.100000029999997</v>
      </c>
      <c r="O86">
        <v>46.5769979875</v>
      </c>
      <c r="P86">
        <v>202.8804025</v>
      </c>
      <c r="Q86">
        <v>23.909809522508201</v>
      </c>
      <c r="R86">
        <v>1.2748867343083501</v>
      </c>
      <c r="S86">
        <v>8.2441595487219708</v>
      </c>
      <c r="T86">
        <v>0.23346309017560399</v>
      </c>
      <c r="U86">
        <v>8.7720607772062406E-2</v>
      </c>
    </row>
    <row r="87" spans="1:21" x14ac:dyDescent="0.25">
      <c r="A87" s="42" t="s">
        <v>105</v>
      </c>
      <c r="B87">
        <v>-37.964359865380757</v>
      </c>
      <c r="C87">
        <v>56.435733779742733</v>
      </c>
      <c r="D87">
        <v>-70.020479658348023</v>
      </c>
      <c r="E87">
        <v>100.6814391771638</v>
      </c>
      <c r="F87">
        <v>86.56344119101594</v>
      </c>
      <c r="G87">
        <v>-31.771920216608649</v>
      </c>
      <c r="H87">
        <v>2.94</v>
      </c>
      <c r="I87">
        <v>60</v>
      </c>
      <c r="J87">
        <v>1.5</v>
      </c>
      <c r="K87">
        <v>45.0606318294166</v>
      </c>
      <c r="L87">
        <v>-1.61E-7</v>
      </c>
      <c r="M87">
        <v>36.588999979999997</v>
      </c>
      <c r="N87">
        <v>43.400002600000001</v>
      </c>
      <c r="O87">
        <v>48.710998625000002</v>
      </c>
      <c r="P87">
        <v>1800.0000030000001</v>
      </c>
      <c r="Q87">
        <v>89.504593254651795</v>
      </c>
      <c r="R87">
        <v>15.1289995604119</v>
      </c>
      <c r="S87">
        <v>263.43509746681002</v>
      </c>
      <c r="T87">
        <v>0.86282078858034394</v>
      </c>
      <c r="U87">
        <v>9.1323837421884602E-2</v>
      </c>
    </row>
    <row r="88" spans="1:21" x14ac:dyDescent="0.25">
      <c r="A88" s="42" t="s">
        <v>106</v>
      </c>
      <c r="B88">
        <v>-121.1340639720646</v>
      </c>
      <c r="C88">
        <v>-33.20322062474667</v>
      </c>
      <c r="D88">
        <v>-108.6389094652201</v>
      </c>
      <c r="E88">
        <v>21.377917231595092</v>
      </c>
      <c r="F88">
        <v>34.698929936577173</v>
      </c>
      <c r="G88">
        <v>17.855544437042099</v>
      </c>
      <c r="H88">
        <v>2.94</v>
      </c>
      <c r="I88">
        <v>0</v>
      </c>
      <c r="J88">
        <v>1.5</v>
      </c>
      <c r="K88">
        <v>30.249795971847099</v>
      </c>
      <c r="L88">
        <v>-113.2815693</v>
      </c>
      <c r="M88">
        <v>19.024999990000001</v>
      </c>
      <c r="N88">
        <v>24.129415560000002</v>
      </c>
      <c r="O88">
        <v>30.0999999625</v>
      </c>
      <c r="P88">
        <v>1349.591576</v>
      </c>
      <c r="Q88">
        <v>80.522180782628894</v>
      </c>
      <c r="R88">
        <v>12.483072124734299</v>
      </c>
      <c r="S88">
        <v>162.05543359190401</v>
      </c>
      <c r="T88">
        <v>0.95014208083637597</v>
      </c>
      <c r="U88">
        <v>3.61871987949361E-2</v>
      </c>
    </row>
    <row r="89" spans="1:21" x14ac:dyDescent="0.25">
      <c r="A89" s="42" t="s">
        <v>107</v>
      </c>
      <c r="B89">
        <v>-146.03786408085301</v>
      </c>
      <c r="C89">
        <v>-71.524991278009665</v>
      </c>
      <c r="D89">
        <v>-190.69208640796811</v>
      </c>
      <c r="E89">
        <v>-15.29631512042504</v>
      </c>
      <c r="F89">
        <v>-31.332033796882492</v>
      </c>
      <c r="G89">
        <v>2.4851451408523721</v>
      </c>
      <c r="H89">
        <v>4.5</v>
      </c>
      <c r="I89">
        <v>0</v>
      </c>
      <c r="J89">
        <v>1.5</v>
      </c>
      <c r="K89">
        <v>30.675194063926899</v>
      </c>
      <c r="L89">
        <v>-56.16</v>
      </c>
      <c r="M89">
        <v>19.047499999999999</v>
      </c>
      <c r="N89">
        <v>24.55</v>
      </c>
      <c r="O89">
        <v>35.94</v>
      </c>
      <c r="P89">
        <v>261.35000000000002</v>
      </c>
      <c r="Q89">
        <v>20.561669679478801</v>
      </c>
      <c r="R89">
        <v>2.80590636009233</v>
      </c>
      <c r="S89">
        <v>13.0444747170223</v>
      </c>
      <c r="T89">
        <v>0.55299673529314797</v>
      </c>
      <c r="U89">
        <v>1.7636263799779999E-3</v>
      </c>
    </row>
    <row r="90" spans="1:21" x14ac:dyDescent="0.25">
      <c r="A90" s="42" t="s">
        <v>108</v>
      </c>
      <c r="B90">
        <v>-52.380643004952887</v>
      </c>
      <c r="C90">
        <v>61.798674113819793</v>
      </c>
      <c r="D90">
        <v>-114.8814232527685</v>
      </c>
      <c r="E90">
        <v>62.423061684446097</v>
      </c>
      <c r="F90">
        <v>51.345850070933011</v>
      </c>
      <c r="G90">
        <v>-65.437252310850198</v>
      </c>
      <c r="H90">
        <v>10.76</v>
      </c>
      <c r="I90">
        <v>0</v>
      </c>
      <c r="J90">
        <v>1.5</v>
      </c>
      <c r="K90">
        <v>84.915448630136893</v>
      </c>
      <c r="L90">
        <v>-150.91</v>
      </c>
      <c r="M90">
        <v>49.545000000000002</v>
      </c>
      <c r="N90">
        <v>65.87</v>
      </c>
      <c r="O90">
        <v>98.704999999999998</v>
      </c>
      <c r="P90">
        <v>2254.35</v>
      </c>
      <c r="Q90">
        <v>64.9243509906469</v>
      </c>
      <c r="R90">
        <v>6.7410138588519004</v>
      </c>
      <c r="S90">
        <v>157.496969111368</v>
      </c>
      <c r="T90">
        <v>0.28935730502762502</v>
      </c>
      <c r="U90">
        <v>2.2386559257707998E-3</v>
      </c>
    </row>
    <row r="91" spans="1:21" x14ac:dyDescent="0.25">
      <c r="A91" s="42" t="s">
        <v>109</v>
      </c>
      <c r="B91">
        <v>51.364447965889198</v>
      </c>
      <c r="C91">
        <v>129.69107814286539</v>
      </c>
      <c r="D91">
        <v>39.906848580222537</v>
      </c>
      <c r="E91">
        <v>213.8724453845914</v>
      </c>
      <c r="F91">
        <v>199.6844556914433</v>
      </c>
      <c r="G91">
        <v>3.525663835603503</v>
      </c>
      <c r="H91">
        <v>2.2599999999999998</v>
      </c>
      <c r="I91">
        <v>100</v>
      </c>
      <c r="J91">
        <v>1.5</v>
      </c>
      <c r="K91">
        <v>52.9725766941391</v>
      </c>
      <c r="L91">
        <v>0</v>
      </c>
      <c r="M91">
        <v>1.17</v>
      </c>
      <c r="N91">
        <v>73.584999999999994</v>
      </c>
      <c r="O91">
        <v>91.23</v>
      </c>
      <c r="P91">
        <v>178.28</v>
      </c>
      <c r="Q91">
        <v>43.719070644718002</v>
      </c>
      <c r="R91">
        <v>-0.19973151655377899</v>
      </c>
      <c r="S91">
        <v>-1.5682622560091199</v>
      </c>
      <c r="T91">
        <v>0.72579260535589396</v>
      </c>
      <c r="U91">
        <v>0.15673509609290401</v>
      </c>
    </row>
    <row r="92" spans="1:21" x14ac:dyDescent="0.25">
      <c r="A92" s="42" t="s">
        <v>110</v>
      </c>
      <c r="B92">
        <v>-56.521644934510618</v>
      </c>
      <c r="C92">
        <v>16.291661875860392</v>
      </c>
      <c r="D92">
        <v>-63.114393646370068</v>
      </c>
      <c r="E92">
        <v>121.1586602609008</v>
      </c>
      <c r="F92">
        <v>93.389253368698718</v>
      </c>
      <c r="G92">
        <v>32.639563820033047</v>
      </c>
      <c r="H92">
        <v>2.64</v>
      </c>
      <c r="I92">
        <v>100</v>
      </c>
      <c r="J92">
        <v>1.5</v>
      </c>
      <c r="K92">
        <v>33.6606112637362</v>
      </c>
      <c r="L92">
        <v>0</v>
      </c>
      <c r="M92">
        <v>0</v>
      </c>
      <c r="N92">
        <v>30.385000000000002</v>
      </c>
      <c r="O92">
        <v>70.13</v>
      </c>
      <c r="P92">
        <v>186.42</v>
      </c>
      <c r="Q92">
        <v>35.297469325567199</v>
      </c>
      <c r="R92">
        <v>0.48247121659937597</v>
      </c>
      <c r="S92">
        <v>-0.945428853040299</v>
      </c>
      <c r="T92">
        <v>0.59971658851874099</v>
      </c>
      <c r="U92">
        <v>7.4610049527671904E-2</v>
      </c>
    </row>
    <row r="93" spans="1:21" x14ac:dyDescent="0.25">
      <c r="A93" s="42" t="s">
        <v>111</v>
      </c>
      <c r="B93">
        <v>-27.51237958983954</v>
      </c>
      <c r="C93">
        <v>42.9089469830027</v>
      </c>
      <c r="D93">
        <v>-18.065624067816159</v>
      </c>
      <c r="E93">
        <v>147.8197762851417</v>
      </c>
      <c r="F93">
        <v>126.4686933363889</v>
      </c>
      <c r="G93">
        <v>36.587528666853409</v>
      </c>
      <c r="H93">
        <v>1.69</v>
      </c>
      <c r="I93">
        <v>100</v>
      </c>
      <c r="J93">
        <v>1.5</v>
      </c>
      <c r="K93">
        <v>35.123514194139098</v>
      </c>
      <c r="L93">
        <v>0</v>
      </c>
      <c r="M93">
        <v>0</v>
      </c>
      <c r="N93">
        <v>42.12</v>
      </c>
      <c r="O93">
        <v>69.239999999999995</v>
      </c>
      <c r="P93">
        <v>145.07</v>
      </c>
      <c r="Q93">
        <v>34.446926676129699</v>
      </c>
      <c r="R93">
        <v>0.14289107774971899</v>
      </c>
      <c r="S93">
        <v>-1.71472708423362</v>
      </c>
      <c r="T93">
        <v>0.79329476850997105</v>
      </c>
      <c r="U93">
        <v>0.100222019866608</v>
      </c>
    </row>
    <row r="94" spans="1:21" x14ac:dyDescent="0.25">
      <c r="A94" s="42" t="s">
        <v>112</v>
      </c>
      <c r="B94">
        <v>-8.9900626074488379</v>
      </c>
      <c r="C94">
        <v>56.044379642534437</v>
      </c>
      <c r="D94">
        <v>22.710718522261161</v>
      </c>
      <c r="E94">
        <v>178.96362601303801</v>
      </c>
      <c r="F94">
        <v>160.98507382679981</v>
      </c>
      <c r="G94">
        <v>46.517657787233247</v>
      </c>
      <c r="H94">
        <v>1.1200000000000001</v>
      </c>
      <c r="I94">
        <v>100</v>
      </c>
      <c r="J94">
        <v>1.5</v>
      </c>
      <c r="K94">
        <v>35.218843864468802</v>
      </c>
      <c r="L94">
        <v>0</v>
      </c>
      <c r="M94">
        <v>0</v>
      </c>
      <c r="N94">
        <v>1.41</v>
      </c>
      <c r="O94">
        <v>74.662499999999994</v>
      </c>
      <c r="P94">
        <v>182.14</v>
      </c>
      <c r="Q94">
        <v>40.058294245480397</v>
      </c>
      <c r="R94">
        <v>0.48790369416562102</v>
      </c>
      <c r="S94">
        <v>-1.1952480425649801</v>
      </c>
      <c r="T94">
        <v>0.68560303717514803</v>
      </c>
      <c r="U94">
        <v>0.114545578087244</v>
      </c>
    </row>
    <row r="95" spans="1:21" x14ac:dyDescent="0.25">
      <c r="A95" s="42" t="s">
        <v>113</v>
      </c>
      <c r="B95">
        <v>31.70133035474954</v>
      </c>
      <c r="C95">
        <v>111.8592032195441</v>
      </c>
      <c r="D95">
        <v>26.241946633637539</v>
      </c>
      <c r="E95">
        <v>172.21502445795599</v>
      </c>
      <c r="F95">
        <v>169.7978991110291</v>
      </c>
      <c r="G95">
        <v>-9.2776098196577816</v>
      </c>
      <c r="H95">
        <v>1.42</v>
      </c>
      <c r="I95">
        <v>100</v>
      </c>
      <c r="J95">
        <v>1.5</v>
      </c>
      <c r="K95">
        <v>48.011686126373597</v>
      </c>
      <c r="L95">
        <v>0</v>
      </c>
      <c r="M95">
        <v>8.06</v>
      </c>
      <c r="N95">
        <v>63.575000000000003</v>
      </c>
      <c r="O95">
        <v>76.902500000000003</v>
      </c>
      <c r="P95">
        <v>172.29</v>
      </c>
      <c r="Q95">
        <v>33.473620793368603</v>
      </c>
      <c r="R95">
        <v>-0.32504087760724498</v>
      </c>
      <c r="S95">
        <v>-1.42697176473392</v>
      </c>
      <c r="T95">
        <v>0.70242073434615804</v>
      </c>
      <c r="U95">
        <v>0.11682312361339101</v>
      </c>
    </row>
    <row r="96" spans="1:21" x14ac:dyDescent="0.25">
      <c r="A96" s="42" t="s">
        <v>114</v>
      </c>
      <c r="B96">
        <v>31.020036632536019</v>
      </c>
      <c r="C96">
        <v>100.40480267188239</v>
      </c>
      <c r="D96">
        <v>37.009121864565728</v>
      </c>
      <c r="E96">
        <v>224.4431936274357</v>
      </c>
      <c r="F96">
        <v>199.10706631175461</v>
      </c>
      <c r="G96">
        <v>47.323503101974602</v>
      </c>
      <c r="H96">
        <v>2.2599999999999998</v>
      </c>
      <c r="I96">
        <v>150</v>
      </c>
      <c r="J96">
        <v>1.5</v>
      </c>
      <c r="K96">
        <v>45.346456043956003</v>
      </c>
      <c r="L96">
        <v>0</v>
      </c>
      <c r="M96">
        <v>0</v>
      </c>
      <c r="N96">
        <v>1.53</v>
      </c>
      <c r="O96">
        <v>105.405</v>
      </c>
      <c r="P96">
        <v>203.01</v>
      </c>
      <c r="Q96">
        <v>53.736387023579098</v>
      </c>
      <c r="R96">
        <v>0.44352037564348901</v>
      </c>
      <c r="S96">
        <v>-1.6433995634334799</v>
      </c>
      <c r="T96">
        <v>0.88146947138346099</v>
      </c>
      <c r="U96">
        <v>0.116924296739357</v>
      </c>
    </row>
    <row r="97" spans="1:21" x14ac:dyDescent="0.25">
      <c r="A97" s="42" t="s">
        <v>115</v>
      </c>
      <c r="B97">
        <v>-23.715156828066249</v>
      </c>
      <c r="C97">
        <v>41.941234347630711</v>
      </c>
      <c r="D97">
        <v>-23.799914004738419</v>
      </c>
      <c r="E97">
        <v>174.30940492721311</v>
      </c>
      <c r="F97">
        <v>140.06276055422259</v>
      </c>
      <c r="G97">
        <v>57.745927826091332</v>
      </c>
      <c r="H97">
        <v>2.64</v>
      </c>
      <c r="I97">
        <v>150</v>
      </c>
      <c r="J97">
        <v>1.5</v>
      </c>
      <c r="K97">
        <v>36.184332646520097</v>
      </c>
      <c r="L97">
        <v>0</v>
      </c>
      <c r="M97">
        <v>0</v>
      </c>
      <c r="N97">
        <v>0.18</v>
      </c>
      <c r="O97">
        <v>92.95</v>
      </c>
      <c r="P97">
        <v>204.49</v>
      </c>
      <c r="Q97">
        <v>46.601581746309101</v>
      </c>
      <c r="R97">
        <v>0.66046462166409103</v>
      </c>
      <c r="S97">
        <v>-1.3137646778521499</v>
      </c>
      <c r="T97">
        <v>0.85120755805978898</v>
      </c>
      <c r="U97">
        <v>9.5942041319639598E-2</v>
      </c>
    </row>
    <row r="98" spans="1:21" x14ac:dyDescent="0.25">
      <c r="A98" s="42" t="s">
        <v>116</v>
      </c>
      <c r="B98">
        <v>-53.489563140894838</v>
      </c>
      <c r="C98">
        <v>8.9030215782727442</v>
      </c>
      <c r="D98">
        <v>-30.638937726278151</v>
      </c>
      <c r="E98">
        <v>154.43160463242961</v>
      </c>
      <c r="F98">
        <v>120.1966629632462</v>
      </c>
      <c r="G98">
        <v>78.413512985056528</v>
      </c>
      <c r="H98">
        <v>2.0099999999999998</v>
      </c>
      <c r="I98">
        <v>150</v>
      </c>
      <c r="J98">
        <v>1.5</v>
      </c>
      <c r="K98">
        <v>28.1322516025641</v>
      </c>
      <c r="L98">
        <v>0</v>
      </c>
      <c r="M98">
        <v>0</v>
      </c>
      <c r="N98">
        <v>0.25</v>
      </c>
      <c r="O98">
        <v>70.010000000000005</v>
      </c>
      <c r="P98">
        <v>162.06</v>
      </c>
      <c r="Q98">
        <v>40.389262880403201</v>
      </c>
      <c r="R98">
        <v>0.91972579656968401</v>
      </c>
      <c r="S98">
        <v>-0.92404743200172901</v>
      </c>
      <c r="T98">
        <v>0.88873880046185105</v>
      </c>
      <c r="U98">
        <v>6.13146764635518E-2</v>
      </c>
    </row>
    <row r="99" spans="1:21" x14ac:dyDescent="0.25">
      <c r="A99" s="42" t="s">
        <v>117</v>
      </c>
      <c r="B99">
        <v>-8.6318765132165165</v>
      </c>
      <c r="C99">
        <v>50.801047542634812</v>
      </c>
      <c r="D99">
        <v>37.658768807884819</v>
      </c>
      <c r="E99">
        <v>201.26130326025529</v>
      </c>
      <c r="F99">
        <v>179.1199800092316</v>
      </c>
      <c r="G99">
        <v>73.762273229564514</v>
      </c>
      <c r="H99">
        <v>1.1399999999999999</v>
      </c>
      <c r="I99">
        <v>150</v>
      </c>
      <c r="J99">
        <v>1.5</v>
      </c>
      <c r="K99">
        <v>33.672394688644602</v>
      </c>
      <c r="L99">
        <v>0</v>
      </c>
      <c r="M99">
        <v>0</v>
      </c>
      <c r="N99">
        <v>0.27</v>
      </c>
      <c r="O99">
        <v>92.62</v>
      </c>
      <c r="P99">
        <v>229.17</v>
      </c>
      <c r="Q99">
        <v>48.604176127243797</v>
      </c>
      <c r="R99">
        <v>0.901800383187077</v>
      </c>
      <c r="S99">
        <v>-0.82216733967566102</v>
      </c>
      <c r="T99">
        <v>0.83219720727816304</v>
      </c>
      <c r="U99">
        <v>8.6154364188123306E-2</v>
      </c>
    </row>
    <row r="100" spans="1:21" x14ac:dyDescent="0.25">
      <c r="A100" s="42" t="s">
        <v>118</v>
      </c>
      <c r="B100">
        <v>52.310155842784368</v>
      </c>
      <c r="C100">
        <v>126.3388128474367</v>
      </c>
      <c r="D100">
        <v>61.273827863554963</v>
      </c>
      <c r="E100">
        <v>214.38769067759719</v>
      </c>
      <c r="F100">
        <v>209.97696576219681</v>
      </c>
      <c r="G100">
        <v>18.353046813017642</v>
      </c>
      <c r="H100">
        <v>1.43</v>
      </c>
      <c r="I100">
        <v>150</v>
      </c>
      <c r="J100">
        <v>1.5</v>
      </c>
      <c r="K100">
        <v>49.814085393772899</v>
      </c>
      <c r="L100">
        <v>0</v>
      </c>
      <c r="M100">
        <v>0.15</v>
      </c>
      <c r="N100">
        <v>47.84</v>
      </c>
      <c r="O100">
        <v>98.48</v>
      </c>
      <c r="P100">
        <v>181.06</v>
      </c>
      <c r="Q100">
        <v>45.761399618234101</v>
      </c>
      <c r="R100">
        <v>0.106800672414596</v>
      </c>
      <c r="S100">
        <v>-1.7569594212744</v>
      </c>
      <c r="T100">
        <v>0.81298111421645403</v>
      </c>
      <c r="U100">
        <v>0.109772812478349</v>
      </c>
    </row>
    <row r="101" spans="1:21" x14ac:dyDescent="0.25">
      <c r="A101" s="42" t="s">
        <v>119</v>
      </c>
      <c r="B101">
        <v>-151.69757929946061</v>
      </c>
      <c r="C101">
        <v>-55.762367872880802</v>
      </c>
      <c r="D101">
        <v>-130.49987501427171</v>
      </c>
      <c r="E101">
        <v>-19.551811652762019</v>
      </c>
      <c r="F101">
        <v>4.9565098511848893</v>
      </c>
      <c r="G101">
        <v>12.069771537003421</v>
      </c>
      <c r="H101">
        <v>2.73</v>
      </c>
      <c r="I101">
        <v>0</v>
      </c>
      <c r="J101">
        <v>1.5</v>
      </c>
      <c r="K101">
        <v>26.4054349315068</v>
      </c>
      <c r="L101">
        <v>2.2599999999999998</v>
      </c>
      <c r="M101">
        <v>20.95</v>
      </c>
      <c r="N101">
        <v>23.33</v>
      </c>
      <c r="O101">
        <v>26.67</v>
      </c>
      <c r="P101">
        <v>936.4</v>
      </c>
      <c r="Q101">
        <v>21.654156386917901</v>
      </c>
      <c r="R101">
        <v>19.411674855496699</v>
      </c>
      <c r="S101">
        <v>575.72707076664199</v>
      </c>
      <c r="T101">
        <v>0.652833552818462</v>
      </c>
      <c r="U101">
        <v>2.0547945205478999E-3</v>
      </c>
    </row>
    <row r="102" spans="1:21" x14ac:dyDescent="0.25">
      <c r="A102" s="42" t="s">
        <v>120</v>
      </c>
      <c r="B102">
        <v>-70.485996427093596</v>
      </c>
      <c r="C102">
        <v>49.343084457678543</v>
      </c>
      <c r="D102">
        <v>-135.92046467958409</v>
      </c>
      <c r="E102">
        <v>47.830484108676217</v>
      </c>
      <c r="F102">
        <v>38.471323220845967</v>
      </c>
      <c r="G102">
        <v>-65.999247858997961</v>
      </c>
      <c r="H102">
        <v>8.0399999999999991</v>
      </c>
      <c r="I102">
        <v>0</v>
      </c>
      <c r="J102">
        <v>1.5</v>
      </c>
      <c r="K102">
        <v>71.463149543378904</v>
      </c>
      <c r="L102">
        <v>-4.43</v>
      </c>
      <c r="M102">
        <v>44.347499999999997</v>
      </c>
      <c r="N102">
        <v>58.255000000000003</v>
      </c>
      <c r="O102">
        <v>81.592500000000001</v>
      </c>
      <c r="P102">
        <v>2411.71</v>
      </c>
      <c r="Q102">
        <v>70.274458665676605</v>
      </c>
      <c r="R102">
        <v>14.636930973618799</v>
      </c>
      <c r="S102">
        <v>366.39041915924298</v>
      </c>
      <c r="T102">
        <v>0.58268741765702503</v>
      </c>
      <c r="U102">
        <v>2.4690956126186001E-3</v>
      </c>
    </row>
    <row r="103" spans="1:21" x14ac:dyDescent="0.25">
      <c r="A103" s="42" t="s">
        <v>121</v>
      </c>
      <c r="B103">
        <v>-157.45058741469089</v>
      </c>
      <c r="C103">
        <v>-64.408773493276584</v>
      </c>
      <c r="D103">
        <v>-133.65928925083969</v>
      </c>
      <c r="E103">
        <v>-21.844560202692399</v>
      </c>
      <c r="F103">
        <v>1.0540906682493569</v>
      </c>
      <c r="G103">
        <v>18.567202334680029</v>
      </c>
      <c r="H103">
        <v>2.73</v>
      </c>
      <c r="I103">
        <v>0</v>
      </c>
      <c r="J103">
        <v>1.5</v>
      </c>
      <c r="K103">
        <v>24.858906392693999</v>
      </c>
      <c r="L103">
        <v>-31.26</v>
      </c>
      <c r="M103">
        <v>20.100000000000001</v>
      </c>
      <c r="N103">
        <v>22.67</v>
      </c>
      <c r="O103">
        <v>25.822500000000002</v>
      </c>
      <c r="P103">
        <v>968.31</v>
      </c>
      <c r="Q103">
        <v>18.6433652040824</v>
      </c>
      <c r="R103">
        <v>23.6336301759878</v>
      </c>
      <c r="S103">
        <v>909.84017340794401</v>
      </c>
      <c r="T103">
        <v>0.61297460561822403</v>
      </c>
      <c r="U103">
        <v>2.3494577625571E-3</v>
      </c>
    </row>
    <row r="104" spans="1:21" x14ac:dyDescent="0.25">
      <c r="A104" s="42" t="s">
        <v>122</v>
      </c>
      <c r="B104">
        <v>-106.22157954173871</v>
      </c>
      <c r="C104">
        <v>1.794514552252058</v>
      </c>
      <c r="D104">
        <v>-168.66860314110039</v>
      </c>
      <c r="E104">
        <v>-0.96346774064371876</v>
      </c>
      <c r="F104">
        <v>-13.947241390011181</v>
      </c>
      <c r="G104">
        <v>-63.618183918019831</v>
      </c>
      <c r="H104">
        <v>8.0399999999999991</v>
      </c>
      <c r="I104">
        <v>0</v>
      </c>
      <c r="J104">
        <v>1.5</v>
      </c>
      <c r="K104">
        <v>62.4765102739726</v>
      </c>
      <c r="L104">
        <v>-3.03</v>
      </c>
      <c r="M104">
        <v>40.29</v>
      </c>
      <c r="N104">
        <v>52.905000000000001</v>
      </c>
      <c r="O104">
        <v>71.819999999999993</v>
      </c>
      <c r="P104">
        <v>2009.43</v>
      </c>
      <c r="Q104">
        <v>60.1611620401058</v>
      </c>
      <c r="R104">
        <v>16.372474195259599</v>
      </c>
      <c r="S104">
        <v>397.40701599852503</v>
      </c>
      <c r="T104">
        <v>0.67195930613635901</v>
      </c>
      <c r="U104">
        <v>1.8151600003660001E-3</v>
      </c>
    </row>
    <row r="105" spans="1:21" x14ac:dyDescent="0.25">
      <c r="A105" s="42" t="s">
        <v>123</v>
      </c>
      <c r="B105">
        <v>-165.03695298624871</v>
      </c>
      <c r="C105">
        <v>-102.0550391062423</v>
      </c>
      <c r="D105">
        <v>-174.50378278063221</v>
      </c>
      <c r="E105">
        <v>-19.670175258407031</v>
      </c>
      <c r="F105">
        <v>-30.5185769645344</v>
      </c>
      <c r="G105">
        <v>35.611129934091608</v>
      </c>
      <c r="H105">
        <v>3.73</v>
      </c>
      <c r="I105">
        <v>0</v>
      </c>
      <c r="J105">
        <v>1.5</v>
      </c>
      <c r="K105">
        <v>21.971394977168899</v>
      </c>
      <c r="L105">
        <v>-38.56</v>
      </c>
      <c r="M105">
        <v>17.170000000000002</v>
      </c>
      <c r="N105">
        <v>20.184999999999999</v>
      </c>
      <c r="O105">
        <v>23.66</v>
      </c>
      <c r="P105">
        <v>661.22</v>
      </c>
      <c r="Q105">
        <v>16.959640771136598</v>
      </c>
      <c r="R105">
        <v>19.593748831787298</v>
      </c>
      <c r="S105">
        <v>593.60863878678094</v>
      </c>
      <c r="T105">
        <v>0.64517056100145997</v>
      </c>
      <c r="U105">
        <v>1.9221493343622999E-3</v>
      </c>
    </row>
    <row r="106" spans="1:21" x14ac:dyDescent="0.25">
      <c r="A106" s="42" t="s">
        <v>124</v>
      </c>
      <c r="B106">
        <v>-135.67336383826131</v>
      </c>
      <c r="C106">
        <v>-63.366972895334499</v>
      </c>
      <c r="D106">
        <v>-203.72090574887241</v>
      </c>
      <c r="E106">
        <v>-24.455347412006269</v>
      </c>
      <c r="F106">
        <v>-73.73928690620879</v>
      </c>
      <c r="G106">
        <v>-28.65430724332256</v>
      </c>
      <c r="H106">
        <v>8.0399999999999991</v>
      </c>
      <c r="I106">
        <v>0</v>
      </c>
      <c r="J106">
        <v>1.5</v>
      </c>
      <c r="K106">
        <v>44.097529680365298</v>
      </c>
      <c r="L106">
        <v>-62.28</v>
      </c>
      <c r="M106">
        <v>23.52</v>
      </c>
      <c r="N106">
        <v>36.914999999999999</v>
      </c>
      <c r="O106">
        <v>55.682499999999997</v>
      </c>
      <c r="P106">
        <v>1781.78</v>
      </c>
      <c r="Q106">
        <v>49.090619029563399</v>
      </c>
      <c r="R106">
        <v>14.5568394836225</v>
      </c>
      <c r="S106">
        <v>395.16896219077302</v>
      </c>
      <c r="T106">
        <v>0.53470020621874603</v>
      </c>
      <c r="U106">
        <v>1.9605820542442998E-3</v>
      </c>
    </row>
    <row r="107" spans="1:21" x14ac:dyDescent="0.25">
      <c r="A107" s="42" t="s">
        <v>125</v>
      </c>
      <c r="B107">
        <v>-167.03569595954531</v>
      </c>
      <c r="C107">
        <v>-76.371921279971815</v>
      </c>
      <c r="D107">
        <v>-208.00075982866429</v>
      </c>
      <c r="E107">
        <v>-59.892608947207357</v>
      </c>
      <c r="F107">
        <v>-55.480600391070773</v>
      </c>
      <c r="G107">
        <v>-22.42981712135089</v>
      </c>
      <c r="H107">
        <v>4.42</v>
      </c>
      <c r="I107">
        <v>0</v>
      </c>
      <c r="J107">
        <v>1.5</v>
      </c>
      <c r="K107">
        <v>31.139690334321401</v>
      </c>
      <c r="L107">
        <v>0.126198435</v>
      </c>
      <c r="M107">
        <v>27.8704520175</v>
      </c>
      <c r="N107">
        <v>30.139446155000002</v>
      </c>
      <c r="O107">
        <v>34.365725517500003</v>
      </c>
      <c r="P107">
        <v>193.13700689999999</v>
      </c>
      <c r="Q107">
        <v>8.6573027129841496</v>
      </c>
      <c r="R107">
        <v>1.3463797671633</v>
      </c>
      <c r="S107">
        <v>27.212818741414399</v>
      </c>
      <c r="T107">
        <v>9.3094352440567102E-2</v>
      </c>
      <c r="U107">
        <v>1.00272323012139E-2</v>
      </c>
    </row>
    <row r="108" spans="1:21" x14ac:dyDescent="0.25">
      <c r="A108" s="42" t="s">
        <v>126</v>
      </c>
      <c r="B108">
        <v>-10.22612282374828</v>
      </c>
      <c r="C108">
        <v>110.8451537355693</v>
      </c>
      <c r="D108">
        <v>-64.675982180173293</v>
      </c>
      <c r="E108">
        <v>109.199733052441</v>
      </c>
      <c r="F108">
        <v>110.17062141080289</v>
      </c>
      <c r="G108">
        <v>-63.241034330309901</v>
      </c>
      <c r="H108">
        <v>4.42</v>
      </c>
      <c r="I108">
        <v>100</v>
      </c>
      <c r="J108">
        <v>1.5</v>
      </c>
      <c r="K108">
        <v>64.340974980890095</v>
      </c>
      <c r="L108">
        <v>0.12631381999999999</v>
      </c>
      <c r="M108">
        <v>52.691228527500002</v>
      </c>
      <c r="N108">
        <v>67.534223220000001</v>
      </c>
      <c r="O108">
        <v>75.220307665000007</v>
      </c>
      <c r="P108">
        <v>1167.4063719999999</v>
      </c>
      <c r="Q108">
        <v>27.199911494712801</v>
      </c>
      <c r="R108">
        <v>11.4190821236273</v>
      </c>
      <c r="S108">
        <v>386.90727805156899</v>
      </c>
      <c r="T108">
        <v>0.33699060670970099</v>
      </c>
      <c r="U108">
        <v>2.2238920685911701E-2</v>
      </c>
    </row>
    <row r="109" spans="1:21" x14ac:dyDescent="0.25">
      <c r="A109" s="42" t="s">
        <v>127</v>
      </c>
      <c r="B109">
        <v>256.86214175646859</v>
      </c>
      <c r="C109">
        <v>377.95104247135612</v>
      </c>
      <c r="D109">
        <v>191.6107474441234</v>
      </c>
      <c r="E109">
        <v>371.30625612762941</v>
      </c>
      <c r="F109">
        <v>396.994795776025</v>
      </c>
      <c r="G109">
        <v>-64.138674642512882</v>
      </c>
      <c r="H109">
        <v>4.42</v>
      </c>
      <c r="I109">
        <v>250</v>
      </c>
      <c r="J109">
        <v>1.5</v>
      </c>
      <c r="K109">
        <v>111.26478318702701</v>
      </c>
      <c r="L109">
        <v>0.12631381999999999</v>
      </c>
      <c r="M109">
        <v>80.886831022499905</v>
      </c>
      <c r="N109">
        <v>125.2687055</v>
      </c>
      <c r="O109">
        <v>140.14476285000001</v>
      </c>
      <c r="P109">
        <v>1289.1507039999999</v>
      </c>
      <c r="Q109">
        <v>56.150341155076198</v>
      </c>
      <c r="R109">
        <v>4.5679445545395998</v>
      </c>
      <c r="S109">
        <v>90.933224625662206</v>
      </c>
      <c r="T109">
        <v>0.23278108774395401</v>
      </c>
      <c r="U109">
        <v>3.8743732455761598E-2</v>
      </c>
    </row>
    <row r="110" spans="1:21" x14ac:dyDescent="0.25">
      <c r="A110" s="42" t="s">
        <v>128</v>
      </c>
      <c r="B110">
        <v>-139.81802040900661</v>
      </c>
      <c r="C110">
        <v>-23.670688955695681</v>
      </c>
      <c r="D110">
        <v>-186.9162301402657</v>
      </c>
      <c r="E110">
        <v>-21.333500549006612</v>
      </c>
      <c r="F110">
        <v>-27.999997281093162</v>
      </c>
      <c r="G110">
        <v>-55.59480560728533</v>
      </c>
      <c r="H110">
        <v>4.42</v>
      </c>
      <c r="I110">
        <v>25</v>
      </c>
      <c r="J110">
        <v>1.5</v>
      </c>
      <c r="K110">
        <v>40.702004439751398</v>
      </c>
      <c r="L110">
        <v>0.12631381999999999</v>
      </c>
      <c r="M110">
        <v>34.753177872499997</v>
      </c>
      <c r="N110">
        <v>40.66943741</v>
      </c>
      <c r="O110">
        <v>45.850938265000003</v>
      </c>
      <c r="P110">
        <v>345.5538373</v>
      </c>
      <c r="Q110">
        <v>11.9193673451444</v>
      </c>
      <c r="R110">
        <v>4.1027979041175904</v>
      </c>
      <c r="S110">
        <v>88.414118617648896</v>
      </c>
      <c r="T110">
        <v>0.195076541942312</v>
      </c>
      <c r="U110">
        <v>1.2511186003484101E-2</v>
      </c>
    </row>
    <row r="111" spans="1:21" x14ac:dyDescent="0.25">
      <c r="A111" s="42" t="s">
        <v>129</v>
      </c>
      <c r="B111">
        <v>-98.808185540793687</v>
      </c>
      <c r="C111">
        <v>20.38760625702476</v>
      </c>
      <c r="D111">
        <v>-148.89624652660319</v>
      </c>
      <c r="E111">
        <v>20.926704052971381</v>
      </c>
      <c r="F111">
        <v>15.5464720053135</v>
      </c>
      <c r="G111">
        <v>-60.202741557025519</v>
      </c>
      <c r="H111">
        <v>4.42</v>
      </c>
      <c r="I111">
        <v>50</v>
      </c>
      <c r="J111">
        <v>1.5</v>
      </c>
      <c r="K111">
        <v>48.4545526928881</v>
      </c>
      <c r="L111">
        <v>0.12631381999999999</v>
      </c>
      <c r="M111">
        <v>41.419611715000002</v>
      </c>
      <c r="N111">
        <v>50.322606729999997</v>
      </c>
      <c r="O111">
        <v>54.478144817500002</v>
      </c>
      <c r="P111">
        <v>841.24531149999996</v>
      </c>
      <c r="Q111">
        <v>17.648955894002</v>
      </c>
      <c r="R111">
        <v>12.8409166872922</v>
      </c>
      <c r="S111">
        <v>513.11685622305004</v>
      </c>
      <c r="T111">
        <v>0.32141715392740899</v>
      </c>
      <c r="U111">
        <v>2.3308461181370699E-2</v>
      </c>
    </row>
    <row r="112" spans="1:21" x14ac:dyDescent="0.25">
      <c r="A112" s="42" t="s">
        <v>130</v>
      </c>
      <c r="B112">
        <v>-162.09942475446871</v>
      </c>
      <c r="C112">
        <v>-90.783668498310959</v>
      </c>
      <c r="D112">
        <v>-146.55031669463179</v>
      </c>
      <c r="E112">
        <v>-1.2658839538994191</v>
      </c>
      <c r="F112">
        <v>-7.1064012235493097</v>
      </c>
      <c r="G112">
        <v>46.85576100215706</v>
      </c>
      <c r="H112">
        <v>3.05</v>
      </c>
      <c r="I112">
        <v>0</v>
      </c>
      <c r="J112">
        <v>1.5</v>
      </c>
      <c r="K112">
        <v>20.090141552511401</v>
      </c>
      <c r="L112">
        <v>-186.74</v>
      </c>
      <c r="M112">
        <v>14.07</v>
      </c>
      <c r="N112">
        <v>19.18</v>
      </c>
      <c r="O112">
        <v>24.56</v>
      </c>
      <c r="P112">
        <v>356.71</v>
      </c>
      <c r="Q112">
        <v>14.8361064583325</v>
      </c>
      <c r="R112">
        <v>3.19973826923892</v>
      </c>
      <c r="S112">
        <v>76.667910893380196</v>
      </c>
      <c r="T112">
        <v>0.141062817926177</v>
      </c>
      <c r="U112">
        <v>1.9774635439681002E-3</v>
      </c>
    </row>
    <row r="113" spans="1:21" x14ac:dyDescent="0.25">
      <c r="A113" s="42" t="s">
        <v>131</v>
      </c>
      <c r="B113">
        <v>-87.57127551268286</v>
      </c>
      <c r="C113">
        <v>1.922338947038106</v>
      </c>
      <c r="D113">
        <v>-152.9882019736354</v>
      </c>
      <c r="E113">
        <v>48.923581933913873</v>
      </c>
      <c r="F113">
        <v>9.860805099631536</v>
      </c>
      <c r="G113">
        <v>-22.77143306651713</v>
      </c>
      <c r="H113">
        <v>7.57</v>
      </c>
      <c r="I113">
        <v>0</v>
      </c>
      <c r="J113">
        <v>1.5</v>
      </c>
      <c r="K113">
        <v>53.644490867579897</v>
      </c>
      <c r="L113">
        <v>-410.7</v>
      </c>
      <c r="M113">
        <v>24.7</v>
      </c>
      <c r="N113">
        <v>43.98</v>
      </c>
      <c r="O113">
        <v>66.537499999999994</v>
      </c>
      <c r="P113">
        <v>2829.46</v>
      </c>
      <c r="Q113">
        <v>73.752774032287604</v>
      </c>
      <c r="R113">
        <v>15.1125777987716</v>
      </c>
      <c r="S113">
        <v>457.64177764696302</v>
      </c>
      <c r="T113">
        <v>0.49797805374850601</v>
      </c>
      <c r="U113">
        <v>4.1326042126970004E-3</v>
      </c>
    </row>
    <row r="114" spans="1:21" x14ac:dyDescent="0.25">
      <c r="A114" s="42" t="s">
        <v>132</v>
      </c>
      <c r="B114">
        <v>-143.54455822748119</v>
      </c>
      <c r="C114">
        <v>-46.963423020428912</v>
      </c>
      <c r="D114">
        <v>-116.94166313742819</v>
      </c>
      <c r="E114">
        <v>-10.103387132457311</v>
      </c>
      <c r="F114">
        <v>16.185572876943009</v>
      </c>
      <c r="G114">
        <v>13.319080834895759</v>
      </c>
      <c r="H114">
        <v>2.4300000000000002</v>
      </c>
      <c r="I114">
        <v>0</v>
      </c>
      <c r="J114">
        <v>1.5</v>
      </c>
      <c r="K114">
        <v>26.379993972602701</v>
      </c>
      <c r="L114">
        <v>-52.995600000000003</v>
      </c>
      <c r="M114">
        <v>19.622274999999998</v>
      </c>
      <c r="N114">
        <v>23.121500000000001</v>
      </c>
      <c r="O114">
        <v>27.567724999999999</v>
      </c>
      <c r="P114">
        <v>746.58529999999996</v>
      </c>
      <c r="Q114">
        <v>22.953338681413801</v>
      </c>
      <c r="R114">
        <v>17.222101698092199</v>
      </c>
      <c r="S114">
        <v>426.53963429267702</v>
      </c>
      <c r="T114">
        <v>0.692834958761821</v>
      </c>
      <c r="U114">
        <v>2.7486341703775998E-3</v>
      </c>
    </row>
    <row r="115" spans="1:21" x14ac:dyDescent="0.25">
      <c r="A115" s="42" t="s">
        <v>133</v>
      </c>
      <c r="B115">
        <v>-34.904436761843321</v>
      </c>
      <c r="C115">
        <v>91.192152573817765</v>
      </c>
      <c r="D115">
        <v>-96.305222232353955</v>
      </c>
      <c r="E115">
        <v>89.213933350687839</v>
      </c>
      <c r="F115">
        <v>85.708285860296243</v>
      </c>
      <c r="G115">
        <v>-65.559510114558762</v>
      </c>
      <c r="H115">
        <v>7.04</v>
      </c>
      <c r="I115">
        <v>0</v>
      </c>
      <c r="J115">
        <v>1.5</v>
      </c>
      <c r="K115">
        <v>74.252285285388098</v>
      </c>
      <c r="L115">
        <v>-20.295400000000001</v>
      </c>
      <c r="M115">
        <v>44.427075000000002</v>
      </c>
      <c r="N115">
        <v>58.148949999999999</v>
      </c>
      <c r="O115">
        <v>81.378874999999994</v>
      </c>
      <c r="P115">
        <v>3794.4313000000002</v>
      </c>
      <c r="Q115">
        <v>118.22172298759899</v>
      </c>
      <c r="R115">
        <v>19.784895542605401</v>
      </c>
      <c r="S115">
        <v>478.58099009786099</v>
      </c>
      <c r="T115">
        <v>0.81490187975527795</v>
      </c>
      <c r="U115">
        <v>2.4749520070915E-3</v>
      </c>
    </row>
    <row r="116" spans="1:21" x14ac:dyDescent="0.25">
      <c r="A116" s="42" t="s">
        <v>134</v>
      </c>
      <c r="B116">
        <v>-147.45362840711621</v>
      </c>
      <c r="C116">
        <v>-79.600034244401982</v>
      </c>
      <c r="D116">
        <v>-119.6213389445977</v>
      </c>
      <c r="E116">
        <v>27.535325353962168</v>
      </c>
      <c r="F116">
        <v>18.93849093898238</v>
      </c>
      <c r="G116">
        <v>58.411096276630573</v>
      </c>
      <c r="H116">
        <v>2.75</v>
      </c>
      <c r="I116">
        <v>0</v>
      </c>
      <c r="J116">
        <v>1.5</v>
      </c>
      <c r="K116">
        <v>20.186246324200901</v>
      </c>
      <c r="L116">
        <v>-46.477699999999999</v>
      </c>
      <c r="M116">
        <v>12.281924999999999</v>
      </c>
      <c r="N116">
        <v>16.905049999999999</v>
      </c>
      <c r="O116">
        <v>21.629750000000001</v>
      </c>
      <c r="P116">
        <v>1130.7242000000001</v>
      </c>
      <c r="Q116">
        <v>31.468963537329799</v>
      </c>
      <c r="R116">
        <v>14.173063567631701</v>
      </c>
      <c r="S116">
        <v>356.42280943575003</v>
      </c>
      <c r="T116">
        <v>0.56166483684347901</v>
      </c>
      <c r="U116">
        <v>2.4240249681875001E-3</v>
      </c>
    </row>
    <row r="117" spans="1:21" x14ac:dyDescent="0.25">
      <c r="A117" s="42" t="s">
        <v>135</v>
      </c>
      <c r="B117">
        <v>-128.5638551226111</v>
      </c>
      <c r="C117">
        <v>-64.962895055848307</v>
      </c>
      <c r="D117">
        <v>-202.45194413711249</v>
      </c>
      <c r="E117">
        <v>24.96856126356095</v>
      </c>
      <c r="F117">
        <v>-51.872072665437237</v>
      </c>
      <c r="G117">
        <v>23.3891268405172</v>
      </c>
      <c r="H117">
        <v>8.2100000000000009</v>
      </c>
      <c r="I117">
        <v>0</v>
      </c>
      <c r="J117">
        <v>1.5</v>
      </c>
      <c r="K117">
        <v>35.714212933789902</v>
      </c>
      <c r="L117">
        <v>-102.79810000000001</v>
      </c>
      <c r="M117">
        <v>9.7221499999999992</v>
      </c>
      <c r="N117">
        <v>25.563500000000001</v>
      </c>
      <c r="O117">
        <v>52.368375</v>
      </c>
      <c r="P117">
        <v>1161.6270999999999</v>
      </c>
      <c r="Q117">
        <v>50.0988807429151</v>
      </c>
      <c r="R117">
        <v>5.22841207556682</v>
      </c>
      <c r="S117">
        <v>66.278282387951293</v>
      </c>
      <c r="T117">
        <v>0.40901522777615301</v>
      </c>
      <c r="U117">
        <v>1.7658426420699999E-3</v>
      </c>
    </row>
    <row r="118" spans="1:21" x14ac:dyDescent="0.25">
      <c r="A118" s="42" t="s">
        <v>136</v>
      </c>
      <c r="B118">
        <v>-142.0796694908928</v>
      </c>
      <c r="C118">
        <v>-72.116219397956144</v>
      </c>
      <c r="D118">
        <v>-118.80984786257071</v>
      </c>
      <c r="E118">
        <v>30.78507845977591</v>
      </c>
      <c r="F118">
        <v>23.083127887194539</v>
      </c>
      <c r="G118">
        <v>54.125838494933227</v>
      </c>
      <c r="H118">
        <v>2.83</v>
      </c>
      <c r="I118">
        <v>0</v>
      </c>
      <c r="J118">
        <v>1.5</v>
      </c>
      <c r="K118">
        <v>21.483601278538799</v>
      </c>
      <c r="L118">
        <v>-43.724299999999999</v>
      </c>
      <c r="M118">
        <v>12.858775</v>
      </c>
      <c r="N118">
        <v>18.474250000000001</v>
      </c>
      <c r="O118">
        <v>23.224450000000001</v>
      </c>
      <c r="P118">
        <v>1210.5836999999999</v>
      </c>
      <c r="Q118">
        <v>35.315784046859797</v>
      </c>
      <c r="R118">
        <v>13.093313628717</v>
      </c>
      <c r="S118">
        <v>308.23133410888602</v>
      </c>
      <c r="T118">
        <v>0.55403898466344603</v>
      </c>
      <c r="U118">
        <v>1.6287859703335999E-3</v>
      </c>
    </row>
    <row r="119" spans="1:21" x14ac:dyDescent="0.25">
      <c r="A119" s="42" t="s">
        <v>137</v>
      </c>
      <c r="B119">
        <v>-78.150387229545885</v>
      </c>
      <c r="C119">
        <v>2.8931463971789539</v>
      </c>
      <c r="D119">
        <v>-153.20918215882921</v>
      </c>
      <c r="E119">
        <v>67.866578392596992</v>
      </c>
      <c r="F119">
        <v>19.014280422215339</v>
      </c>
      <c r="G119">
        <v>-15.022078684065759</v>
      </c>
      <c r="H119">
        <v>7.61</v>
      </c>
      <c r="I119">
        <v>0</v>
      </c>
      <c r="J119">
        <v>1.5</v>
      </c>
      <c r="K119">
        <v>52.442668401826403</v>
      </c>
      <c r="L119">
        <v>-38.082999999999998</v>
      </c>
      <c r="M119">
        <v>19.218900000000001</v>
      </c>
      <c r="N119">
        <v>40.440849999999998</v>
      </c>
      <c r="O119">
        <v>69.956125</v>
      </c>
      <c r="P119">
        <v>1356.8784000000001</v>
      </c>
      <c r="Q119">
        <v>60.527669904199001</v>
      </c>
      <c r="R119">
        <v>4.1155217620486502</v>
      </c>
      <c r="S119">
        <v>45.552362200248702</v>
      </c>
      <c r="T119">
        <v>0.36943907270140502</v>
      </c>
      <c r="U119">
        <v>1.7095040459721E-3</v>
      </c>
    </row>
    <row r="120" spans="1:21" x14ac:dyDescent="0.25">
      <c r="A120" s="42" t="s">
        <v>138</v>
      </c>
      <c r="B120">
        <v>-165.95848107170519</v>
      </c>
      <c r="C120">
        <v>-84.33870814017034</v>
      </c>
      <c r="D120">
        <v>-144.7614478734063</v>
      </c>
      <c r="E120">
        <v>-23.162206828185759</v>
      </c>
      <c r="F120">
        <v>-9.3808491153255193</v>
      </c>
      <c r="G120">
        <v>31.23179887616584</v>
      </c>
      <c r="H120">
        <v>2.94</v>
      </c>
      <c r="I120">
        <v>0</v>
      </c>
      <c r="J120">
        <v>1.5</v>
      </c>
      <c r="K120">
        <v>22.356543163126201</v>
      </c>
      <c r="L120">
        <v>1.0600000000000001E-8</v>
      </c>
      <c r="M120">
        <v>19.02499998</v>
      </c>
      <c r="N120">
        <v>20.52499997</v>
      </c>
      <c r="O120">
        <v>23.6600547225</v>
      </c>
      <c r="P120">
        <v>135.51216909999999</v>
      </c>
      <c r="Q120">
        <v>9.7041710467017595</v>
      </c>
      <c r="R120">
        <v>6.3776816744236102</v>
      </c>
      <c r="S120">
        <v>56.934297153892103</v>
      </c>
      <c r="T120">
        <v>0.69532990069616696</v>
      </c>
      <c r="U120">
        <v>3.00592821260901E-2</v>
      </c>
    </row>
    <row r="121" spans="1:21" x14ac:dyDescent="0.25">
      <c r="A121" s="42" t="s">
        <v>139</v>
      </c>
      <c r="B121">
        <v>-71.622599556868096</v>
      </c>
      <c r="C121">
        <v>30.97535962707499</v>
      </c>
      <c r="D121">
        <v>-111.072922721751</v>
      </c>
      <c r="E121">
        <v>50.796599661396172</v>
      </c>
      <c r="F121">
        <v>39.835948617174431</v>
      </c>
      <c r="G121">
        <v>-50.024050997601051</v>
      </c>
      <c r="H121">
        <v>2.94</v>
      </c>
      <c r="I121">
        <v>60</v>
      </c>
      <c r="J121">
        <v>1.5</v>
      </c>
      <c r="K121">
        <v>41.825128801670097</v>
      </c>
      <c r="L121">
        <v>7.1099999999999995E-8</v>
      </c>
      <c r="M121">
        <v>37.717998874999999</v>
      </c>
      <c r="N121">
        <v>43.683000159999999</v>
      </c>
      <c r="O121">
        <v>47.433680135000003</v>
      </c>
      <c r="P121">
        <v>223.23423639999999</v>
      </c>
      <c r="Q121">
        <v>21.033656227373999</v>
      </c>
      <c r="R121">
        <v>1.7694456849176401</v>
      </c>
      <c r="S121">
        <v>10.495905503271199</v>
      </c>
      <c r="T121">
        <v>0.306064936576326</v>
      </c>
      <c r="U121">
        <v>4.5315808013889701E-2</v>
      </c>
    </row>
    <row r="122" spans="1:21" x14ac:dyDescent="0.25">
      <c r="A122" s="42" t="s">
        <v>140</v>
      </c>
      <c r="B122">
        <v>-39.061021823239123</v>
      </c>
      <c r="C122">
        <v>65.167227568931821</v>
      </c>
      <c r="D122">
        <v>-80.668798089717114</v>
      </c>
      <c r="E122">
        <v>80.750319646901971</v>
      </c>
      <c r="F122">
        <v>73.420142436881363</v>
      </c>
      <c r="G122">
        <v>-57.108467118290292</v>
      </c>
      <c r="H122">
        <v>2.94</v>
      </c>
      <c r="I122">
        <v>60</v>
      </c>
      <c r="J122">
        <v>1.5</v>
      </c>
      <c r="K122">
        <v>48.003969956134299</v>
      </c>
      <c r="L122">
        <v>1.3599999999999999E-8</v>
      </c>
      <c r="M122">
        <v>44.035999160000003</v>
      </c>
      <c r="N122">
        <v>46.224001260000001</v>
      </c>
      <c r="O122">
        <v>51.96499927</v>
      </c>
      <c r="P122">
        <v>1800.0000050000001</v>
      </c>
      <c r="Q122">
        <v>44.471080300618802</v>
      </c>
      <c r="R122">
        <v>22.4425145512832</v>
      </c>
      <c r="S122">
        <v>734.26258279644799</v>
      </c>
      <c r="T122">
        <v>0.68451290981832402</v>
      </c>
      <c r="U122">
        <v>3.5512274461624901E-2</v>
      </c>
    </row>
    <row r="123" spans="1:21" x14ac:dyDescent="0.25">
      <c r="A123" s="42" t="s">
        <v>141</v>
      </c>
      <c r="B123">
        <v>-142.2634257824634</v>
      </c>
      <c r="C123">
        <v>-46.950155612156721</v>
      </c>
      <c r="D123">
        <v>-127.71484580890299</v>
      </c>
      <c r="E123">
        <v>-15.13061102602067</v>
      </c>
      <c r="F123">
        <v>10.70218016225062</v>
      </c>
      <c r="G123">
        <v>8.3423152362562796</v>
      </c>
      <c r="H123">
        <v>2.94</v>
      </c>
      <c r="I123">
        <v>0</v>
      </c>
      <c r="J123">
        <v>1.5</v>
      </c>
      <c r="K123">
        <v>29.087938995192999</v>
      </c>
      <c r="L123">
        <v>2.6E-7</v>
      </c>
      <c r="M123">
        <v>21.5480030925</v>
      </c>
      <c r="N123">
        <v>23.72600036</v>
      </c>
      <c r="O123">
        <v>28.242722507500002</v>
      </c>
      <c r="P123">
        <v>4257.4256139999998</v>
      </c>
      <c r="Q123">
        <v>81.723048694442497</v>
      </c>
      <c r="R123">
        <v>31.535825355584599</v>
      </c>
      <c r="S123">
        <v>1215.07484184908</v>
      </c>
      <c r="T123">
        <v>0.81727937123838701</v>
      </c>
      <c r="U123">
        <v>3.5635328312548703E-2</v>
      </c>
    </row>
    <row r="124" spans="1:21" x14ac:dyDescent="0.25">
      <c r="A124" s="42" t="s">
        <v>142</v>
      </c>
      <c r="B124">
        <v>-171.1900708633317</v>
      </c>
      <c r="C124">
        <v>-95.568419138164884</v>
      </c>
      <c r="D124">
        <v>-69.136805265008334</v>
      </c>
      <c r="E124">
        <v>56.698797130372007</v>
      </c>
      <c r="F124">
        <v>66.048155140689047</v>
      </c>
      <c r="G124">
        <v>120.6653616066485</v>
      </c>
      <c r="H124">
        <v>2.94</v>
      </c>
      <c r="I124">
        <v>0</v>
      </c>
      <c r="J124">
        <v>2</v>
      </c>
      <c r="K124">
        <v>20.109861079703801</v>
      </c>
      <c r="L124">
        <v>-330.00788560000001</v>
      </c>
      <c r="M124">
        <v>17.744000020000001</v>
      </c>
      <c r="N124">
        <v>19.980999969999999</v>
      </c>
      <c r="O124">
        <v>23.245999749999999</v>
      </c>
      <c r="P124">
        <v>111.65069920000001</v>
      </c>
      <c r="Q124">
        <v>8.7127831311753603</v>
      </c>
      <c r="R124">
        <v>-16.800263722808801</v>
      </c>
      <c r="S124">
        <v>641.20765373591598</v>
      </c>
      <c r="T124">
        <v>0.43968494880530201</v>
      </c>
      <c r="U124">
        <v>5.2328647890608801E-2</v>
      </c>
    </row>
    <row r="125" spans="1:21" x14ac:dyDescent="0.25">
      <c r="A125" s="42" t="s">
        <v>143</v>
      </c>
      <c r="B125">
        <v>-78.141876050464276</v>
      </c>
      <c r="C125">
        <v>25.186240769436271</v>
      </c>
      <c r="D125">
        <v>-61.819417210002527</v>
      </c>
      <c r="E125">
        <v>62.711185029530498</v>
      </c>
      <c r="F125">
        <v>88.198665114409124</v>
      </c>
      <c r="G125">
        <v>8.0500478994573026</v>
      </c>
      <c r="H125">
        <v>2.94</v>
      </c>
      <c r="I125">
        <v>60</v>
      </c>
      <c r="J125">
        <v>2</v>
      </c>
      <c r="K125">
        <v>40.852086753025297</v>
      </c>
      <c r="L125">
        <v>-1.44E-6</v>
      </c>
      <c r="M125">
        <v>37.341999850000001</v>
      </c>
      <c r="N125">
        <v>40.100000020000003</v>
      </c>
      <c r="O125">
        <v>45.540999669999998</v>
      </c>
      <c r="P125">
        <v>209.10044930000001</v>
      </c>
      <c r="Q125">
        <v>23.244547617964798</v>
      </c>
      <c r="R125">
        <v>2.21712640789691</v>
      </c>
      <c r="S125">
        <v>13.8002462497075</v>
      </c>
      <c r="T125">
        <v>0.35209529320189997</v>
      </c>
      <c r="U125">
        <v>6.0626954067121902E-2</v>
      </c>
    </row>
    <row r="126" spans="1:21" x14ac:dyDescent="0.25">
      <c r="A126" s="42" t="s">
        <v>144</v>
      </c>
      <c r="B126">
        <v>-38.95054199637346</v>
      </c>
      <c r="C126">
        <v>64.221106675452774</v>
      </c>
      <c r="D126">
        <v>-28.932221198243479</v>
      </c>
      <c r="E126">
        <v>102.60359630643831</v>
      </c>
      <c r="F126">
        <v>124.9283375978281</v>
      </c>
      <c r="G126">
        <v>-3.0450020594250198</v>
      </c>
      <c r="H126">
        <v>2.94</v>
      </c>
      <c r="I126">
        <v>60</v>
      </c>
      <c r="J126">
        <v>2</v>
      </c>
      <c r="K126">
        <v>47.687053709135498</v>
      </c>
      <c r="L126">
        <v>-1.02E-7</v>
      </c>
      <c r="M126">
        <v>37.342000247500003</v>
      </c>
      <c r="N126">
        <v>43.400001320000001</v>
      </c>
      <c r="O126">
        <v>47.280000032499998</v>
      </c>
      <c r="P126">
        <v>1800.0000250000001</v>
      </c>
      <c r="Q126">
        <v>82.475295662057107</v>
      </c>
      <c r="R126">
        <v>15.4157035764127</v>
      </c>
      <c r="S126">
        <v>277.57735986161498</v>
      </c>
      <c r="T126">
        <v>0.85054276188067202</v>
      </c>
      <c r="U126">
        <v>5.8925709405331997E-2</v>
      </c>
    </row>
    <row r="127" spans="1:21" x14ac:dyDescent="0.25">
      <c r="A127" s="42" t="s">
        <v>145</v>
      </c>
      <c r="B127">
        <v>-121.1340658063382</v>
      </c>
      <c r="C127">
        <v>-33.203220096768611</v>
      </c>
      <c r="D127">
        <v>-32.842672363834808</v>
      </c>
      <c r="E127">
        <v>82.378102637795422</v>
      </c>
      <c r="F127">
        <v>110.4568526606087</v>
      </c>
      <c r="G127">
        <v>92.538115396518563</v>
      </c>
      <c r="H127">
        <v>2.94</v>
      </c>
      <c r="I127">
        <v>0</v>
      </c>
      <c r="J127">
        <v>2</v>
      </c>
      <c r="K127">
        <v>30.249796108031401</v>
      </c>
      <c r="L127">
        <v>-113.2815717</v>
      </c>
      <c r="M127">
        <v>19.02499997</v>
      </c>
      <c r="N127">
        <v>24.129415569999999</v>
      </c>
      <c r="O127">
        <v>30.099999875000002</v>
      </c>
      <c r="P127">
        <v>1349.5915749999999</v>
      </c>
      <c r="Q127">
        <v>80.522181047439105</v>
      </c>
      <c r="R127">
        <v>12.4830720446519</v>
      </c>
      <c r="S127">
        <v>162.05543156617699</v>
      </c>
      <c r="T127">
        <v>0.95014208038428005</v>
      </c>
      <c r="U127">
        <v>3.61871499163883E-2</v>
      </c>
    </row>
    <row r="128" spans="1:21" x14ac:dyDescent="0.25">
      <c r="A128" s="42" t="s">
        <v>146</v>
      </c>
      <c r="B128">
        <v>-124.3698476077349</v>
      </c>
      <c r="C128">
        <v>-30.263302932346729</v>
      </c>
      <c r="D128">
        <v>-88.689682832571293</v>
      </c>
      <c r="E128">
        <v>48.046231927684943</v>
      </c>
      <c r="F128">
        <v>63.806848141817291</v>
      </c>
      <c r="G128">
        <v>46.794944500966032</v>
      </c>
      <c r="H128">
        <v>3.87</v>
      </c>
      <c r="I128">
        <v>0</v>
      </c>
      <c r="J128">
        <v>2</v>
      </c>
      <c r="K128">
        <v>35.594109143835603</v>
      </c>
      <c r="L128">
        <v>-43.370100000000001</v>
      </c>
      <c r="M128">
        <v>22.944475000000001</v>
      </c>
      <c r="N128">
        <v>30.83785</v>
      </c>
      <c r="O128">
        <v>41.7378</v>
      </c>
      <c r="P128">
        <v>1013.6738</v>
      </c>
      <c r="Q128">
        <v>37.845994501681403</v>
      </c>
      <c r="R128">
        <v>13.8162833985504</v>
      </c>
      <c r="S128">
        <v>281.64859249429003</v>
      </c>
      <c r="T128">
        <v>0.67412591929168697</v>
      </c>
      <c r="U128">
        <v>5.2577086642963001E-3</v>
      </c>
    </row>
    <row r="129" spans="1:21" x14ac:dyDescent="0.25">
      <c r="A129" s="42" t="s">
        <v>147</v>
      </c>
      <c r="B129">
        <v>36.597955631106039</v>
      </c>
      <c r="C129">
        <v>170.80638141290089</v>
      </c>
      <c r="D129">
        <v>-19.845486510846161</v>
      </c>
      <c r="E129">
        <v>185.96114418541879</v>
      </c>
      <c r="F129">
        <v>189.26278713474539</v>
      </c>
      <c r="G129">
        <v>-51.580688588946131</v>
      </c>
      <c r="H129">
        <v>7.47</v>
      </c>
      <c r="I129">
        <v>0</v>
      </c>
      <c r="J129">
        <v>2</v>
      </c>
      <c r="K129">
        <v>89.633440045662098</v>
      </c>
      <c r="L129">
        <v>-16.389199999999999</v>
      </c>
      <c r="M129">
        <v>51.303449999999998</v>
      </c>
      <c r="N129">
        <v>69.976799999999997</v>
      </c>
      <c r="O129">
        <v>91.973725000000002</v>
      </c>
      <c r="P129">
        <v>1971.8911000000001</v>
      </c>
      <c r="Q129">
        <v>106.443965855976</v>
      </c>
      <c r="R129">
        <v>9.2386687041640396</v>
      </c>
      <c r="S129">
        <v>129.129212011795</v>
      </c>
      <c r="T129">
        <v>0.65354455994264804</v>
      </c>
      <c r="U129">
        <v>4.2032577290839999E-3</v>
      </c>
    </row>
    <row r="130" spans="1:21" x14ac:dyDescent="0.25">
      <c r="A130" s="42" t="s">
        <v>148</v>
      </c>
      <c r="B130">
        <v>-121.7152076437547</v>
      </c>
      <c r="C130">
        <v>-28.686516729786909</v>
      </c>
      <c r="D130">
        <v>-86.914474788304418</v>
      </c>
      <c r="E130">
        <v>52.334517501231971</v>
      </c>
      <c r="F130">
        <v>65.95883641090235</v>
      </c>
      <c r="G130">
        <v>46.809149564143077</v>
      </c>
      <c r="H130">
        <v>3.87</v>
      </c>
      <c r="I130">
        <v>0</v>
      </c>
      <c r="J130">
        <v>2</v>
      </c>
      <c r="K130">
        <v>35.762897043378999</v>
      </c>
      <c r="L130">
        <v>-36.498800000000003</v>
      </c>
      <c r="M130">
        <v>21.907575000000001</v>
      </c>
      <c r="N130">
        <v>30.81345</v>
      </c>
      <c r="O130">
        <v>42.2941</v>
      </c>
      <c r="P130">
        <v>980.31470000000002</v>
      </c>
      <c r="Q130">
        <v>39.349442741929003</v>
      </c>
      <c r="R130">
        <v>13.0501258482493</v>
      </c>
      <c r="S130">
        <v>246.635894571851</v>
      </c>
      <c r="T130">
        <v>0.68621974279899101</v>
      </c>
      <c r="U130">
        <v>5.7212757218169999E-3</v>
      </c>
    </row>
    <row r="131" spans="1:21" x14ac:dyDescent="0.25">
      <c r="A131" s="42" t="s">
        <v>149</v>
      </c>
      <c r="B131">
        <v>23.549978029507749</v>
      </c>
      <c r="C131">
        <v>147.88321196935971</v>
      </c>
      <c r="D131">
        <v>-34.029670135591701</v>
      </c>
      <c r="E131">
        <v>179.238159586861</v>
      </c>
      <c r="F131">
        <v>175.0691715061327</v>
      </c>
      <c r="G131">
        <v>-38.344704563854911</v>
      </c>
      <c r="H131">
        <v>7.47</v>
      </c>
      <c r="I131">
        <v>0</v>
      </c>
      <c r="J131">
        <v>2</v>
      </c>
      <c r="K131">
        <v>84.298617499999906</v>
      </c>
      <c r="L131">
        <v>-27.474399999999999</v>
      </c>
      <c r="M131">
        <v>46.065449999999998</v>
      </c>
      <c r="N131">
        <v>65.969650000000001</v>
      </c>
      <c r="O131">
        <v>90.003299999999996</v>
      </c>
      <c r="P131">
        <v>1994.7339999999999</v>
      </c>
      <c r="Q131">
        <v>104.727343196449</v>
      </c>
      <c r="R131">
        <v>8.6814436475944294</v>
      </c>
      <c r="S131">
        <v>119.572177924847</v>
      </c>
      <c r="T131">
        <v>0.62303554322507404</v>
      </c>
      <c r="U131">
        <v>4.0899064496028002E-3</v>
      </c>
    </row>
    <row r="132" spans="1:21" x14ac:dyDescent="0.25">
      <c r="A132" s="42" t="s">
        <v>150</v>
      </c>
      <c r="B132">
        <v>-123.95942197803301</v>
      </c>
      <c r="C132">
        <v>-31.02739616233545</v>
      </c>
      <c r="D132">
        <v>-88.062792099800433</v>
      </c>
      <c r="E132">
        <v>50.61899376884395</v>
      </c>
      <c r="F132">
        <v>64.625945417058475</v>
      </c>
      <c r="G132">
        <v>48.642382459713033</v>
      </c>
      <c r="H132">
        <v>3.87</v>
      </c>
      <c r="I132">
        <v>0</v>
      </c>
      <c r="J132">
        <v>2</v>
      </c>
      <c r="K132">
        <v>35.316229783105001</v>
      </c>
      <c r="L132">
        <v>-40.623100000000001</v>
      </c>
      <c r="M132">
        <v>21.989274999999999</v>
      </c>
      <c r="N132">
        <v>30.680499999999999</v>
      </c>
      <c r="O132">
        <v>41.652475000000003</v>
      </c>
      <c r="P132">
        <v>1065.9114999999999</v>
      </c>
      <c r="Q132">
        <v>38.852462348595402</v>
      </c>
      <c r="R132">
        <v>14.037887277357701</v>
      </c>
      <c r="S132">
        <v>289.04239893731602</v>
      </c>
      <c r="T132">
        <v>0.67819461452167995</v>
      </c>
      <c r="U132">
        <v>5.2096137596203997E-3</v>
      </c>
    </row>
    <row r="133" spans="1:21" x14ac:dyDescent="0.25">
      <c r="A133" s="42" t="s">
        <v>151</v>
      </c>
      <c r="B133">
        <v>10.36540222450456</v>
      </c>
      <c r="C133">
        <v>132.76127743974499</v>
      </c>
      <c r="D133">
        <v>-47.232487696404768</v>
      </c>
      <c r="E133">
        <v>168.23552311390591</v>
      </c>
      <c r="F133">
        <v>161.3010404534871</v>
      </c>
      <c r="G133">
        <v>-35.210694721934402</v>
      </c>
      <c r="H133">
        <v>7.47</v>
      </c>
      <c r="I133">
        <v>0</v>
      </c>
      <c r="J133">
        <v>2</v>
      </c>
      <c r="K133">
        <v>81.301186175799003</v>
      </c>
      <c r="L133">
        <v>-35.085299999999997</v>
      </c>
      <c r="M133">
        <v>45.008324999999999</v>
      </c>
      <c r="N133">
        <v>65.306250000000006</v>
      </c>
      <c r="O133">
        <v>86.917725000000004</v>
      </c>
      <c r="P133">
        <v>1976.5300999999999</v>
      </c>
      <c r="Q133">
        <v>101.723699557689</v>
      </c>
      <c r="R133">
        <v>9.0833432611630496</v>
      </c>
      <c r="S133">
        <v>129.98669012262599</v>
      </c>
      <c r="T133">
        <v>0.62793110605913005</v>
      </c>
      <c r="U133">
        <v>3.5373330004686999E-3</v>
      </c>
    </row>
    <row r="134" spans="1:21" x14ac:dyDescent="0.25">
      <c r="A134" s="42" t="s">
        <v>152</v>
      </c>
      <c r="B134">
        <v>-121.20006560060349</v>
      </c>
      <c r="C134">
        <v>-34.12538785417464</v>
      </c>
      <c r="D134">
        <v>-13.264540189362339</v>
      </c>
      <c r="E134">
        <v>94.870701096375342</v>
      </c>
      <c r="F134">
        <v>121.1610576068752</v>
      </c>
      <c r="G134">
        <v>102.5461241336055</v>
      </c>
      <c r="H134">
        <v>2.39</v>
      </c>
      <c r="I134">
        <v>0</v>
      </c>
      <c r="J134">
        <v>2</v>
      </c>
      <c r="K134">
        <v>28.1961726255707</v>
      </c>
      <c r="L134">
        <v>-71.968900000000005</v>
      </c>
      <c r="M134">
        <v>16.903649999999999</v>
      </c>
      <c r="N134">
        <v>19.634</v>
      </c>
      <c r="O134">
        <v>24.998149999999999</v>
      </c>
      <c r="P134">
        <v>4694.6368000000002</v>
      </c>
      <c r="Q134">
        <v>107.056493564099</v>
      </c>
      <c r="R134">
        <v>31.596076216104802</v>
      </c>
      <c r="S134">
        <v>1156.4770187588099</v>
      </c>
      <c r="T134">
        <v>0.86186369395245599</v>
      </c>
      <c r="U134">
        <v>1.6058251915631E-3</v>
      </c>
    </row>
    <row r="135" spans="1:21" x14ac:dyDescent="0.25">
      <c r="A135" s="42" t="s">
        <v>153</v>
      </c>
      <c r="B135">
        <v>-61.969066397414828</v>
      </c>
      <c r="C135">
        <v>37.259061274762182</v>
      </c>
      <c r="D135">
        <v>-120.151067592535</v>
      </c>
      <c r="E135">
        <v>84.878967546075287</v>
      </c>
      <c r="F135">
        <v>73.17215541753221</v>
      </c>
      <c r="G135">
        <v>-12.732820457029019</v>
      </c>
      <c r="H135">
        <v>7.05</v>
      </c>
      <c r="I135">
        <v>0</v>
      </c>
      <c r="J135">
        <v>2</v>
      </c>
      <c r="K135">
        <v>61.975325445205399</v>
      </c>
      <c r="L135">
        <v>-28.7943</v>
      </c>
      <c r="M135">
        <v>30.784324999999999</v>
      </c>
      <c r="N135">
        <v>46.517899999999997</v>
      </c>
      <c r="O135">
        <v>68.534975000000003</v>
      </c>
      <c r="P135">
        <v>4835.4304000000002</v>
      </c>
      <c r="Q135">
        <v>146.368505022828</v>
      </c>
      <c r="R135">
        <v>20.395149102039099</v>
      </c>
      <c r="S135">
        <v>525.17433859857101</v>
      </c>
      <c r="T135">
        <v>0.78943876111965405</v>
      </c>
      <c r="U135">
        <v>3.3615836015099998E-3</v>
      </c>
    </row>
    <row r="136" spans="1:21" x14ac:dyDescent="0.25">
      <c r="A136" s="42" t="s">
        <v>154</v>
      </c>
      <c r="B136">
        <v>-122.1496420174439</v>
      </c>
      <c r="C136">
        <v>-37.580609815215993</v>
      </c>
      <c r="D136">
        <v>-13.316513326593091</v>
      </c>
      <c r="E136">
        <v>97.645529197525633</v>
      </c>
      <c r="F136">
        <v>120.8521086120591</v>
      </c>
      <c r="G136">
        <v>106.4744191030255</v>
      </c>
      <c r="H136">
        <v>2.39</v>
      </c>
      <c r="I136">
        <v>0</v>
      </c>
      <c r="J136">
        <v>2</v>
      </c>
      <c r="K136">
        <v>27.531714474885799</v>
      </c>
      <c r="L136">
        <v>-10.4186</v>
      </c>
      <c r="M136">
        <v>16.181525000000001</v>
      </c>
      <c r="N136">
        <v>19.118200000000002</v>
      </c>
      <c r="O136">
        <v>24.5337</v>
      </c>
      <c r="P136">
        <v>4696.8860999999997</v>
      </c>
      <c r="Q136">
        <v>106.892907400258</v>
      </c>
      <c r="R136">
        <v>31.997491276935001</v>
      </c>
      <c r="S136">
        <v>1178.3079861040901</v>
      </c>
      <c r="T136">
        <v>0.86754560912107503</v>
      </c>
      <c r="U136">
        <v>3.4741645744321E-3</v>
      </c>
    </row>
    <row r="137" spans="1:21" x14ac:dyDescent="0.25">
      <c r="A137" s="42" t="s">
        <v>155</v>
      </c>
      <c r="B137">
        <v>-91.378540375300219</v>
      </c>
      <c r="C137">
        <v>3.2156801835822431</v>
      </c>
      <c r="D137">
        <v>-154.6118599828043</v>
      </c>
      <c r="E137">
        <v>60.118290400734573</v>
      </c>
      <c r="F137">
        <v>41.742520485663213</v>
      </c>
      <c r="G137">
        <v>-2.4925543287606531</v>
      </c>
      <c r="H137">
        <v>7.05</v>
      </c>
      <c r="I137">
        <v>0</v>
      </c>
      <c r="J137">
        <v>2</v>
      </c>
      <c r="K137">
        <v>55.060166598173502</v>
      </c>
      <c r="L137">
        <v>-464.73039999999997</v>
      </c>
      <c r="M137">
        <v>28.1067</v>
      </c>
      <c r="N137">
        <v>44.232399999999998</v>
      </c>
      <c r="O137">
        <v>64.246875000000003</v>
      </c>
      <c r="P137">
        <v>5073.4435999999996</v>
      </c>
      <c r="Q137">
        <v>130.88805628989601</v>
      </c>
      <c r="R137">
        <v>25.905698192303198</v>
      </c>
      <c r="S137">
        <v>819.62662837021401</v>
      </c>
      <c r="T137">
        <v>0.81702237190668703</v>
      </c>
      <c r="U137">
        <v>4.7820889154219001E-3</v>
      </c>
    </row>
    <row r="138" spans="1:21" x14ac:dyDescent="0.25">
      <c r="A138" s="42" t="s">
        <v>156</v>
      </c>
      <c r="B138">
        <v>-124.38736980990021</v>
      </c>
      <c r="C138">
        <v>-37.608790160272036</v>
      </c>
      <c r="D138">
        <v>-15.2794751387462</v>
      </c>
      <c r="E138">
        <v>92.835612739570337</v>
      </c>
      <c r="F138">
        <v>118.8289962669671</v>
      </c>
      <c r="G138">
        <v>104.5585402749882</v>
      </c>
      <c r="H138">
        <v>2.39</v>
      </c>
      <c r="I138">
        <v>0</v>
      </c>
      <c r="J138">
        <v>2</v>
      </c>
      <c r="K138">
        <v>27.5673573173516</v>
      </c>
      <c r="L138">
        <v>-50.289000000000001</v>
      </c>
      <c r="M138">
        <v>16.821124999999999</v>
      </c>
      <c r="N138">
        <v>19.5852</v>
      </c>
      <c r="O138">
        <v>24.840050000000002</v>
      </c>
      <c r="P138">
        <v>4694.8095000000003</v>
      </c>
      <c r="Q138">
        <v>105.740884772363</v>
      </c>
      <c r="R138">
        <v>32.531295717614</v>
      </c>
      <c r="S138">
        <v>1210.8460937974201</v>
      </c>
      <c r="T138">
        <v>0.87266772086010502</v>
      </c>
      <c r="U138">
        <v>1.4909773188372E-3</v>
      </c>
    </row>
    <row r="139" spans="1:21" x14ac:dyDescent="0.25">
      <c r="A139" s="42" t="s">
        <v>157</v>
      </c>
      <c r="B139">
        <v>-97.1460300920522</v>
      </c>
      <c r="C139">
        <v>-3.8862653572982162</v>
      </c>
      <c r="D139">
        <v>-154.99057570989299</v>
      </c>
      <c r="E139">
        <v>55.677506120520363</v>
      </c>
      <c r="F139">
        <v>35.856502266964867</v>
      </c>
      <c r="G139">
        <v>0.45862170183049328</v>
      </c>
      <c r="H139">
        <v>7.05</v>
      </c>
      <c r="I139">
        <v>0</v>
      </c>
      <c r="J139">
        <v>2</v>
      </c>
      <c r="K139">
        <v>53.508078458904102</v>
      </c>
      <c r="L139">
        <v>-31.179300000000001</v>
      </c>
      <c r="M139">
        <v>28.146174999999999</v>
      </c>
      <c r="N139">
        <v>43.377200000000002</v>
      </c>
      <c r="O139">
        <v>63.054074999999997</v>
      </c>
      <c r="P139">
        <v>4680.6634000000004</v>
      </c>
      <c r="Q139">
        <v>114.064885885672</v>
      </c>
      <c r="R139">
        <v>25.236277613281299</v>
      </c>
      <c r="S139">
        <v>817.19549260803603</v>
      </c>
      <c r="T139">
        <v>0.77770350387043197</v>
      </c>
      <c r="U139">
        <v>3.8037814846297998E-3</v>
      </c>
    </row>
    <row r="140" spans="1:21" x14ac:dyDescent="0.25">
      <c r="A140" s="42" t="s">
        <v>158</v>
      </c>
      <c r="B140">
        <v>-121.2864919945732</v>
      </c>
      <c r="C140">
        <v>-41.007299065370418</v>
      </c>
      <c r="D140">
        <v>-11.97956735061978</v>
      </c>
      <c r="E140">
        <v>106.7706649283103</v>
      </c>
      <c r="F140">
        <v>123.548828890766</v>
      </c>
      <c r="G140">
        <v>115.41187491650621</v>
      </c>
      <c r="H140">
        <v>2.39</v>
      </c>
      <c r="I140">
        <v>0</v>
      </c>
      <c r="J140">
        <v>2</v>
      </c>
      <c r="K140">
        <v>26.201130353881201</v>
      </c>
      <c r="L140">
        <v>-24.641200000000001</v>
      </c>
      <c r="M140">
        <v>14.519225</v>
      </c>
      <c r="N140">
        <v>18.791450000000001</v>
      </c>
      <c r="O140">
        <v>24.541350000000001</v>
      </c>
      <c r="P140">
        <v>4697.1959999999999</v>
      </c>
      <c r="Q140">
        <v>107.584264995971</v>
      </c>
      <c r="R140">
        <v>31.666642813058399</v>
      </c>
      <c r="S140">
        <v>1160.6460473616401</v>
      </c>
      <c r="T140">
        <v>0.86261228897123698</v>
      </c>
      <c r="U140">
        <v>5.1146040744085002E-3</v>
      </c>
    </row>
    <row r="141" spans="1:21" x14ac:dyDescent="0.25">
      <c r="A141" s="42" t="s">
        <v>159</v>
      </c>
      <c r="B141">
        <v>-90.418189608527314</v>
      </c>
      <c r="C141">
        <v>-2.5025923456407022</v>
      </c>
      <c r="D141">
        <v>-148.29612385588121</v>
      </c>
      <c r="E141">
        <v>86.855749113303361</v>
      </c>
      <c r="F141">
        <v>52.99390355407801</v>
      </c>
      <c r="G141">
        <v>26.831740442367401</v>
      </c>
      <c r="H141">
        <v>7.05</v>
      </c>
      <c r="I141">
        <v>0</v>
      </c>
      <c r="J141">
        <v>2</v>
      </c>
      <c r="K141">
        <v>50.380878059360697</v>
      </c>
      <c r="L141">
        <v>-47.612299999999998</v>
      </c>
      <c r="M141">
        <v>22.813749999999999</v>
      </c>
      <c r="N141">
        <v>42.129049999999999</v>
      </c>
      <c r="O141">
        <v>64.050475000000006</v>
      </c>
      <c r="P141">
        <v>5143.3014000000003</v>
      </c>
      <c r="Q141">
        <v>132.175934499097</v>
      </c>
      <c r="R141">
        <v>25.502356731705</v>
      </c>
      <c r="S141">
        <v>807.542324067923</v>
      </c>
      <c r="T141">
        <v>0.80362166610756403</v>
      </c>
      <c r="U141">
        <v>3.3783910351390702E-2</v>
      </c>
    </row>
    <row r="142" spans="1:21" x14ac:dyDescent="0.25">
      <c r="A142" s="42" t="s">
        <v>160</v>
      </c>
      <c r="B142">
        <v>-169.92319986314561</v>
      </c>
      <c r="C142">
        <v>-95.79928235075748</v>
      </c>
      <c r="D142">
        <v>-68.227823293493955</v>
      </c>
      <c r="E142">
        <v>60.050712830575257</v>
      </c>
      <c r="F142">
        <v>67.104531700471455</v>
      </c>
      <c r="G142">
        <v>122.313864437202</v>
      </c>
      <c r="H142">
        <v>2.94</v>
      </c>
      <c r="I142">
        <v>0</v>
      </c>
      <c r="J142">
        <v>2</v>
      </c>
      <c r="K142">
        <v>19.960126513294099</v>
      </c>
      <c r="L142">
        <v>-266.21567929999998</v>
      </c>
      <c r="M142">
        <v>17.6840005675</v>
      </c>
      <c r="N142">
        <v>19.618000559999999</v>
      </c>
      <c r="O142">
        <v>22.21099469</v>
      </c>
      <c r="P142">
        <v>123.82096369999999</v>
      </c>
      <c r="Q142">
        <v>8.8206962597273098</v>
      </c>
      <c r="R142">
        <v>-4.1165107059681496</v>
      </c>
      <c r="S142">
        <v>250.056961941975</v>
      </c>
      <c r="T142">
        <v>7.0915209638212795E-2</v>
      </c>
      <c r="U142">
        <v>5.8773988298358698E-2</v>
      </c>
    </row>
    <row r="143" spans="1:21" x14ac:dyDescent="0.25">
      <c r="A143" s="42" t="s">
        <v>161</v>
      </c>
      <c r="B143">
        <v>-82.43580768411114</v>
      </c>
      <c r="C143">
        <v>14.54319719977684</v>
      </c>
      <c r="D143">
        <v>-58.37211186369921</v>
      </c>
      <c r="E143">
        <v>75.458746850879535</v>
      </c>
      <c r="F143">
        <v>92.38773939903956</v>
      </c>
      <c r="G143">
        <v>26.187877697481522</v>
      </c>
      <c r="H143">
        <v>2.94</v>
      </c>
      <c r="I143">
        <v>60</v>
      </c>
      <c r="J143">
        <v>2</v>
      </c>
      <c r="K143">
        <v>38.284992194097697</v>
      </c>
      <c r="L143">
        <v>-1.9509645840000001</v>
      </c>
      <c r="M143">
        <v>33.025059282500003</v>
      </c>
      <c r="N143">
        <v>39.911997409999998</v>
      </c>
      <c r="O143">
        <v>46.683999880000002</v>
      </c>
      <c r="P143">
        <v>205.29916109999999</v>
      </c>
      <c r="Q143">
        <v>25.2377244797263</v>
      </c>
      <c r="R143">
        <v>1.60909566229826</v>
      </c>
      <c r="S143">
        <v>9.1915088081712799</v>
      </c>
      <c r="T143">
        <v>0.29437589315519402</v>
      </c>
      <c r="U143">
        <v>6.4112568388362101E-2</v>
      </c>
    </row>
    <row r="144" spans="1:21" x14ac:dyDescent="0.25">
      <c r="A144" s="42" t="s">
        <v>162</v>
      </c>
      <c r="B144">
        <v>-42.116429094161447</v>
      </c>
      <c r="C144">
        <v>55.124556575879893</v>
      </c>
      <c r="D144">
        <v>-22.115214856227642</v>
      </c>
      <c r="E144">
        <v>115.2694481725767</v>
      </c>
      <c r="F144">
        <v>132.50537519206819</v>
      </c>
      <c r="G144">
        <v>16.503171095888529</v>
      </c>
      <c r="H144">
        <v>2.94</v>
      </c>
      <c r="I144">
        <v>60</v>
      </c>
      <c r="J144">
        <v>2</v>
      </c>
      <c r="K144">
        <v>45.433789177880698</v>
      </c>
      <c r="L144">
        <v>-6.0200000000000002E-7</v>
      </c>
      <c r="M144">
        <v>34.153745614999998</v>
      </c>
      <c r="N144">
        <v>40.09999998</v>
      </c>
      <c r="O144">
        <v>47.731000152500002</v>
      </c>
      <c r="P144">
        <v>1800</v>
      </c>
      <c r="Q144">
        <v>85.870198123962894</v>
      </c>
      <c r="R144">
        <v>13.8727106770184</v>
      </c>
      <c r="S144">
        <v>229.21842909209499</v>
      </c>
      <c r="T144">
        <v>0.83305724734280096</v>
      </c>
      <c r="U144">
        <v>6.5325506271861802E-2</v>
      </c>
    </row>
    <row r="145" spans="1:21" x14ac:dyDescent="0.25">
      <c r="A145" s="42" t="s">
        <v>163</v>
      </c>
      <c r="B145">
        <v>-117.8572992863928</v>
      </c>
      <c r="C145">
        <v>-33.568981637372502</v>
      </c>
      <c r="D145">
        <v>-26.892964967264639</v>
      </c>
      <c r="E145">
        <v>94.476561216527486</v>
      </c>
      <c r="F145">
        <v>116.3125730755135</v>
      </c>
      <c r="G145">
        <v>97.828090125950482</v>
      </c>
      <c r="H145">
        <v>2.94</v>
      </c>
      <c r="I145">
        <v>0</v>
      </c>
      <c r="J145">
        <v>2</v>
      </c>
      <c r="K145">
        <v>30.128228974927101</v>
      </c>
      <c r="L145">
        <v>-111.2865714</v>
      </c>
      <c r="M145">
        <v>18.771999999999998</v>
      </c>
      <c r="N145">
        <v>22.773</v>
      </c>
      <c r="O145">
        <v>27.410269769999999</v>
      </c>
      <c r="P145">
        <v>1800</v>
      </c>
      <c r="Q145">
        <v>91.830286765134005</v>
      </c>
      <c r="R145">
        <v>14.246561946429001</v>
      </c>
      <c r="S145">
        <v>224.05595077997199</v>
      </c>
      <c r="T145">
        <v>0.89829666799723096</v>
      </c>
      <c r="U145">
        <v>4.6175794053310598E-2</v>
      </c>
    </row>
    <row r="146" spans="1:21" x14ac:dyDescent="0.25">
      <c r="A146" s="42" t="s">
        <v>164</v>
      </c>
      <c r="B146">
        <v>-171.19007096289221</v>
      </c>
      <c r="C146">
        <v>-95.568417775121901</v>
      </c>
      <c r="D146">
        <v>-69.136725268364728</v>
      </c>
      <c r="E146">
        <v>56.698795494395057</v>
      </c>
      <c r="F146">
        <v>66.048155005988733</v>
      </c>
      <c r="G146">
        <v>120.66535995684259</v>
      </c>
      <c r="H146">
        <v>2.94</v>
      </c>
      <c r="I146">
        <v>0</v>
      </c>
      <c r="J146">
        <v>2</v>
      </c>
      <c r="K146">
        <v>20.109861325826799</v>
      </c>
      <c r="L146">
        <v>-330.00788449999999</v>
      </c>
      <c r="M146">
        <v>17.744000060000001</v>
      </c>
      <c r="N146">
        <v>19.980999990000001</v>
      </c>
      <c r="O146">
        <v>23.24599993</v>
      </c>
      <c r="P146">
        <v>111.6506988</v>
      </c>
      <c r="Q146">
        <v>8.7127832317390599</v>
      </c>
      <c r="R146">
        <v>-16.8002631799136</v>
      </c>
      <c r="S146">
        <v>641.20760665684202</v>
      </c>
      <c r="T146">
        <v>0.43968495262144802</v>
      </c>
      <c r="U146">
        <v>5.2328708205170701E-2</v>
      </c>
    </row>
    <row r="147" spans="1:21" x14ac:dyDescent="0.25">
      <c r="A147" s="42" t="s">
        <v>165</v>
      </c>
      <c r="B147">
        <v>-86.049006735489996</v>
      </c>
      <c r="C147">
        <v>11.07208214906839</v>
      </c>
      <c r="D147">
        <v>-64.625618278625538</v>
      </c>
      <c r="E147">
        <v>71.440161573246272</v>
      </c>
      <c r="F147">
        <v>86.247044975817616</v>
      </c>
      <c r="G147">
        <v>25.510643085716591</v>
      </c>
      <c r="H147">
        <v>2.94</v>
      </c>
      <c r="I147">
        <v>60</v>
      </c>
      <c r="J147">
        <v>2</v>
      </c>
      <c r="K147">
        <v>37.489101373358999</v>
      </c>
      <c r="L147">
        <v>-3.8E-6</v>
      </c>
      <c r="M147">
        <v>36.58900079</v>
      </c>
      <c r="N147">
        <v>40.100000029999997</v>
      </c>
      <c r="O147">
        <v>46.5769979875</v>
      </c>
      <c r="P147">
        <v>202.8804025</v>
      </c>
      <c r="Q147">
        <v>23.909809522508201</v>
      </c>
      <c r="R147">
        <v>1.2748867343083501</v>
      </c>
      <c r="S147">
        <v>8.2441595487219708</v>
      </c>
      <c r="T147">
        <v>0.23346309017560399</v>
      </c>
      <c r="U147">
        <v>8.7720607772062406E-2</v>
      </c>
    </row>
    <row r="148" spans="1:21" x14ac:dyDescent="0.25">
      <c r="A148" s="42" t="s">
        <v>166</v>
      </c>
      <c r="B148">
        <v>-41.099225960524308</v>
      </c>
      <c r="C148">
        <v>54.898006657241403</v>
      </c>
      <c r="D148">
        <v>-25.826569409537669</v>
      </c>
      <c r="E148">
        <v>119.2582928520016</v>
      </c>
      <c r="F148">
        <v>129.6950900463253</v>
      </c>
      <c r="G148">
        <v>17.00426539287394</v>
      </c>
      <c r="H148">
        <v>2.94</v>
      </c>
      <c r="I148">
        <v>60</v>
      </c>
      <c r="J148">
        <v>2</v>
      </c>
      <c r="K148">
        <v>45.0606318294166</v>
      </c>
      <c r="L148">
        <v>-1.61E-7</v>
      </c>
      <c r="M148">
        <v>36.588999979999997</v>
      </c>
      <c r="N148">
        <v>43.400002600000001</v>
      </c>
      <c r="O148">
        <v>48.710998625000002</v>
      </c>
      <c r="P148">
        <v>1800.0000030000001</v>
      </c>
      <c r="Q148">
        <v>89.504593254651795</v>
      </c>
      <c r="R148">
        <v>15.1289995604119</v>
      </c>
      <c r="S148">
        <v>263.43509746681002</v>
      </c>
      <c r="T148">
        <v>0.86282078858034394</v>
      </c>
      <c r="U148">
        <v>9.1323837421884602E-2</v>
      </c>
    </row>
    <row r="149" spans="1:21" x14ac:dyDescent="0.25">
      <c r="A149" s="42" t="s">
        <v>167</v>
      </c>
      <c r="B149">
        <v>-121.1340639720646</v>
      </c>
      <c r="C149">
        <v>-33.203220691376259</v>
      </c>
      <c r="D149">
        <v>-32.842722111257061</v>
      </c>
      <c r="E149">
        <v>82.378104791583894</v>
      </c>
      <c r="F149">
        <v>110.4570010553545</v>
      </c>
      <c r="G149">
        <v>92.538115817670615</v>
      </c>
      <c r="H149">
        <v>2.94</v>
      </c>
      <c r="I149">
        <v>0</v>
      </c>
      <c r="J149">
        <v>2</v>
      </c>
      <c r="K149">
        <v>30.249795971847099</v>
      </c>
      <c r="L149">
        <v>-113.2815693</v>
      </c>
      <c r="M149">
        <v>19.024999990000001</v>
      </c>
      <c r="N149">
        <v>24.129415560000002</v>
      </c>
      <c r="O149">
        <v>30.0999999625</v>
      </c>
      <c r="P149">
        <v>1349.591576</v>
      </c>
      <c r="Q149">
        <v>80.522180782628894</v>
      </c>
      <c r="R149">
        <v>12.483072124734299</v>
      </c>
      <c r="S149">
        <v>162.05543359190401</v>
      </c>
      <c r="T149">
        <v>0.95014208083637597</v>
      </c>
      <c r="U149">
        <v>3.61871987949361E-2</v>
      </c>
    </row>
    <row r="150" spans="1:21" x14ac:dyDescent="0.25">
      <c r="A150" s="42" t="s">
        <v>168</v>
      </c>
      <c r="B150">
        <v>-146.03786408085301</v>
      </c>
      <c r="C150">
        <v>-71.524994992009695</v>
      </c>
      <c r="D150">
        <v>-121.32832549295961</v>
      </c>
      <c r="E150">
        <v>40.928548013925571</v>
      </c>
      <c r="F150">
        <v>34.728872169818693</v>
      </c>
      <c r="G150">
        <v>69.375420637985798</v>
      </c>
      <c r="H150">
        <v>4.5</v>
      </c>
      <c r="I150">
        <v>0</v>
      </c>
      <c r="J150">
        <v>2</v>
      </c>
      <c r="K150">
        <v>30.675194063926899</v>
      </c>
      <c r="L150">
        <v>-56.16</v>
      </c>
      <c r="M150">
        <v>19.047499999999999</v>
      </c>
      <c r="N150">
        <v>24.55</v>
      </c>
      <c r="O150">
        <v>35.94</v>
      </c>
      <c r="P150">
        <v>261.35000000000002</v>
      </c>
      <c r="Q150">
        <v>20.561669679478801</v>
      </c>
      <c r="R150">
        <v>2.80590636009233</v>
      </c>
      <c r="S150">
        <v>13.0444747170223</v>
      </c>
      <c r="T150">
        <v>0.55299673529314797</v>
      </c>
      <c r="U150">
        <v>1.7636263799779999E-3</v>
      </c>
    </row>
    <row r="151" spans="1:21" x14ac:dyDescent="0.25">
      <c r="A151" s="42" t="s">
        <v>169</v>
      </c>
      <c r="B151">
        <v>-52.380643004952887</v>
      </c>
      <c r="C151">
        <v>61.798672230363167</v>
      </c>
      <c r="D151">
        <v>-114.8450616104634</v>
      </c>
      <c r="E151">
        <v>71.341355542617194</v>
      </c>
      <c r="F151">
        <v>54.469233238388753</v>
      </c>
      <c r="G151">
        <v>-54.019339760525511</v>
      </c>
      <c r="H151">
        <v>10.76</v>
      </c>
      <c r="I151">
        <v>0</v>
      </c>
      <c r="J151">
        <v>2</v>
      </c>
      <c r="K151">
        <v>84.915448630136893</v>
      </c>
      <c r="L151">
        <v>-150.91</v>
      </c>
      <c r="M151">
        <v>49.545000000000002</v>
      </c>
      <c r="N151">
        <v>65.87</v>
      </c>
      <c r="O151">
        <v>98.704999999999998</v>
      </c>
      <c r="P151">
        <v>2254.35</v>
      </c>
      <c r="Q151">
        <v>64.9243509906469</v>
      </c>
      <c r="R151">
        <v>6.7410138588519004</v>
      </c>
      <c r="S151">
        <v>157.496969111368</v>
      </c>
      <c r="T151">
        <v>0.28935730502762502</v>
      </c>
      <c r="U151">
        <v>2.2386559257707998E-3</v>
      </c>
    </row>
    <row r="152" spans="1:21" x14ac:dyDescent="0.25">
      <c r="A152" s="42" t="s">
        <v>170</v>
      </c>
      <c r="B152">
        <v>47.391439383352001</v>
      </c>
      <c r="C152">
        <v>127.4772084711819</v>
      </c>
      <c r="D152">
        <v>71.218369200845814</v>
      </c>
      <c r="E152">
        <v>244.82105022681901</v>
      </c>
      <c r="F152">
        <v>230.97146652392689</v>
      </c>
      <c r="G152">
        <v>36.920991664216643</v>
      </c>
      <c r="H152">
        <v>2.2599999999999998</v>
      </c>
      <c r="I152">
        <v>100</v>
      </c>
      <c r="J152">
        <v>2</v>
      </c>
      <c r="K152">
        <v>52.9725766941391</v>
      </c>
      <c r="L152">
        <v>0</v>
      </c>
      <c r="M152">
        <v>1.17</v>
      </c>
      <c r="N152">
        <v>73.584999999999994</v>
      </c>
      <c r="O152">
        <v>91.23</v>
      </c>
      <c r="P152">
        <v>178.28</v>
      </c>
      <c r="Q152">
        <v>43.719070644718002</v>
      </c>
      <c r="R152">
        <v>-0.19973151655377899</v>
      </c>
      <c r="S152">
        <v>-1.5682622560091199</v>
      </c>
      <c r="T152">
        <v>0.72579260535589396</v>
      </c>
      <c r="U152">
        <v>0.15673509609290401</v>
      </c>
    </row>
    <row r="153" spans="1:21" x14ac:dyDescent="0.25">
      <c r="A153" s="42" t="s">
        <v>171</v>
      </c>
      <c r="B153">
        <v>-59.983891286130998</v>
      </c>
      <c r="C153">
        <v>14.225756417143691</v>
      </c>
      <c r="D153">
        <v>-14.598069518748609</v>
      </c>
      <c r="E153">
        <v>160.31876756465351</v>
      </c>
      <c r="F153">
        <v>141.81017586396959</v>
      </c>
      <c r="G153">
        <v>83.90906695838558</v>
      </c>
      <c r="H153">
        <v>2.64</v>
      </c>
      <c r="I153">
        <v>100</v>
      </c>
      <c r="J153">
        <v>2</v>
      </c>
      <c r="K153">
        <v>33.6606112637362</v>
      </c>
      <c r="L153">
        <v>0</v>
      </c>
      <c r="M153">
        <v>0</v>
      </c>
      <c r="N153">
        <v>30.385000000000002</v>
      </c>
      <c r="O153">
        <v>70.13</v>
      </c>
      <c r="P153">
        <v>186.42</v>
      </c>
      <c r="Q153">
        <v>35.297469325567199</v>
      </c>
      <c r="R153">
        <v>0.48247121659937597</v>
      </c>
      <c r="S153">
        <v>-0.945428853040299</v>
      </c>
      <c r="T153">
        <v>0.59971658851874099</v>
      </c>
      <c r="U153">
        <v>7.4610049527671904E-2</v>
      </c>
    </row>
    <row r="154" spans="1:21" x14ac:dyDescent="0.25">
      <c r="A154" s="42" t="s">
        <v>172</v>
      </c>
      <c r="B154">
        <v>-30.884614156561881</v>
      </c>
      <c r="C154">
        <v>40.894803589306122</v>
      </c>
      <c r="D154">
        <v>22.111806312768351</v>
      </c>
      <c r="E154">
        <v>185.96407252195391</v>
      </c>
      <c r="F154">
        <v>166.7758024205493</v>
      </c>
      <c r="G154">
        <v>77.920287821241558</v>
      </c>
      <c r="H154">
        <v>1.69</v>
      </c>
      <c r="I154">
        <v>100</v>
      </c>
      <c r="J154">
        <v>2</v>
      </c>
      <c r="K154">
        <v>35.123514194139098</v>
      </c>
      <c r="L154">
        <v>0</v>
      </c>
      <c r="M154">
        <v>0</v>
      </c>
      <c r="N154">
        <v>42.12</v>
      </c>
      <c r="O154">
        <v>69.239999999999995</v>
      </c>
      <c r="P154">
        <v>145.07</v>
      </c>
      <c r="Q154">
        <v>34.446926676129699</v>
      </c>
      <c r="R154">
        <v>0.14289107774971899</v>
      </c>
      <c r="S154">
        <v>-1.71472708423362</v>
      </c>
      <c r="T154">
        <v>0.79329476850997105</v>
      </c>
      <c r="U154">
        <v>0.100222019866608</v>
      </c>
    </row>
    <row r="155" spans="1:21" x14ac:dyDescent="0.25">
      <c r="A155" s="42" t="s">
        <v>173</v>
      </c>
      <c r="B155">
        <v>-11.914865104917521</v>
      </c>
      <c r="C155">
        <v>54.103355620565573</v>
      </c>
      <c r="D155">
        <v>66.598696680258357</v>
      </c>
      <c r="E155">
        <v>222.53381058243841</v>
      </c>
      <c r="F155">
        <v>204.85498673657571</v>
      </c>
      <c r="G155">
        <v>92.886991733405921</v>
      </c>
      <c r="H155">
        <v>1.1200000000000001</v>
      </c>
      <c r="I155">
        <v>100</v>
      </c>
      <c r="J155">
        <v>2</v>
      </c>
      <c r="K155">
        <v>35.218843864468802</v>
      </c>
      <c r="L155">
        <v>0</v>
      </c>
      <c r="M155">
        <v>0</v>
      </c>
      <c r="N155">
        <v>1.41</v>
      </c>
      <c r="O155">
        <v>74.662499999999994</v>
      </c>
      <c r="P155">
        <v>182.14</v>
      </c>
      <c r="Q155">
        <v>40.058294245480397</v>
      </c>
      <c r="R155">
        <v>0.48790369416562102</v>
      </c>
      <c r="S155">
        <v>-1.1952480425649801</v>
      </c>
      <c r="T155">
        <v>0.68560303717514803</v>
      </c>
      <c r="U155">
        <v>0.114545578087244</v>
      </c>
    </row>
    <row r="156" spans="1:21" x14ac:dyDescent="0.25">
      <c r="A156" s="42" t="s">
        <v>174</v>
      </c>
      <c r="B156">
        <v>27.262319301853321</v>
      </c>
      <c r="C156">
        <v>109.21749777682599</v>
      </c>
      <c r="D156">
        <v>57.526245917474718</v>
      </c>
      <c r="E156">
        <v>199.78226621549379</v>
      </c>
      <c r="F156">
        <v>200.96083710190959</v>
      </c>
      <c r="G156">
        <v>22.480765801966481</v>
      </c>
      <c r="H156">
        <v>1.42</v>
      </c>
      <c r="I156">
        <v>100</v>
      </c>
      <c r="J156">
        <v>2</v>
      </c>
      <c r="K156">
        <v>48.011686126373597</v>
      </c>
      <c r="L156">
        <v>0</v>
      </c>
      <c r="M156">
        <v>8.06</v>
      </c>
      <c r="N156">
        <v>63.575000000000003</v>
      </c>
      <c r="O156">
        <v>76.902500000000003</v>
      </c>
      <c r="P156">
        <v>172.29</v>
      </c>
      <c r="Q156">
        <v>33.473620793368603</v>
      </c>
      <c r="R156">
        <v>-0.32504087760724498</v>
      </c>
      <c r="S156">
        <v>-1.42697176473392</v>
      </c>
      <c r="T156">
        <v>0.70242073434615804</v>
      </c>
      <c r="U156">
        <v>0.11682312361339101</v>
      </c>
    </row>
    <row r="157" spans="1:21" x14ac:dyDescent="0.25">
      <c r="A157" s="42" t="s">
        <v>175</v>
      </c>
      <c r="B157">
        <v>26.923620153955621</v>
      </c>
      <c r="C157">
        <v>98.137634740101959</v>
      </c>
      <c r="D157">
        <v>83.068126483860155</v>
      </c>
      <c r="E157">
        <v>270.32735154458771</v>
      </c>
      <c r="F157">
        <v>245.16510622700221</v>
      </c>
      <c r="G157">
        <v>94.875125954880261</v>
      </c>
      <c r="H157">
        <v>2.2599999999999998</v>
      </c>
      <c r="I157">
        <v>150</v>
      </c>
      <c r="J157">
        <v>2</v>
      </c>
      <c r="K157">
        <v>45.346456043956003</v>
      </c>
      <c r="L157">
        <v>0</v>
      </c>
      <c r="M157">
        <v>0</v>
      </c>
      <c r="N157">
        <v>1.53</v>
      </c>
      <c r="O157">
        <v>105.405</v>
      </c>
      <c r="P157">
        <v>203.01</v>
      </c>
      <c r="Q157">
        <v>53.736387023579098</v>
      </c>
      <c r="R157">
        <v>0.44352037564348901</v>
      </c>
      <c r="S157">
        <v>-1.6433995634334799</v>
      </c>
      <c r="T157">
        <v>0.88146947138346099</v>
      </c>
      <c r="U157">
        <v>0.116924296739357</v>
      </c>
    </row>
    <row r="158" spans="1:21" x14ac:dyDescent="0.25">
      <c r="A158" s="42" t="s">
        <v>176</v>
      </c>
      <c r="B158">
        <v>-27.66353982335724</v>
      </c>
      <c r="C158">
        <v>39.660900285735387</v>
      </c>
      <c r="D158">
        <v>26.78267531714036</v>
      </c>
      <c r="E158">
        <v>222.35019544743429</v>
      </c>
      <c r="F158">
        <v>190.6171059379358</v>
      </c>
      <c r="G158">
        <v>107.8966348413376</v>
      </c>
      <c r="H158">
        <v>2.64</v>
      </c>
      <c r="I158">
        <v>150</v>
      </c>
      <c r="J158">
        <v>2</v>
      </c>
      <c r="K158">
        <v>36.184332646520097</v>
      </c>
      <c r="L158">
        <v>0</v>
      </c>
      <c r="M158">
        <v>0</v>
      </c>
      <c r="N158">
        <v>0.18</v>
      </c>
      <c r="O158">
        <v>92.95</v>
      </c>
      <c r="P158">
        <v>204.49</v>
      </c>
      <c r="Q158">
        <v>46.601581746309101</v>
      </c>
      <c r="R158">
        <v>0.66046462166409103</v>
      </c>
      <c r="S158">
        <v>-1.3137646778521499</v>
      </c>
      <c r="T158">
        <v>0.85120755805978898</v>
      </c>
      <c r="U158">
        <v>9.5942041319639598E-2</v>
      </c>
    </row>
    <row r="159" spans="1:21" x14ac:dyDescent="0.25">
      <c r="A159" s="42" t="s">
        <v>177</v>
      </c>
      <c r="B159">
        <v>-56.668791352168157</v>
      </c>
      <c r="C159">
        <v>6.9628226371769628</v>
      </c>
      <c r="D159">
        <v>21.409695063312981</v>
      </c>
      <c r="E159">
        <v>207.68664074389491</v>
      </c>
      <c r="F159">
        <v>173.59709940832849</v>
      </c>
      <c r="G159">
        <v>133.0077467807053</v>
      </c>
      <c r="H159">
        <v>2.0099999999999998</v>
      </c>
      <c r="I159">
        <v>150</v>
      </c>
      <c r="J159">
        <v>2</v>
      </c>
      <c r="K159">
        <v>28.1322516025641</v>
      </c>
      <c r="L159">
        <v>0</v>
      </c>
      <c r="M159">
        <v>0</v>
      </c>
      <c r="N159">
        <v>0.25</v>
      </c>
      <c r="O159">
        <v>70.010000000000005</v>
      </c>
      <c r="P159">
        <v>162.06</v>
      </c>
      <c r="Q159">
        <v>40.389262880403201</v>
      </c>
      <c r="R159">
        <v>0.91972579656968401</v>
      </c>
      <c r="S159">
        <v>-0.92404743200172901</v>
      </c>
      <c r="T159">
        <v>0.88873880046185105</v>
      </c>
      <c r="U159">
        <v>6.13146764635518E-2</v>
      </c>
    </row>
    <row r="160" spans="1:21" x14ac:dyDescent="0.25">
      <c r="A160" s="42" t="s">
        <v>178</v>
      </c>
      <c r="B160">
        <v>-11.87011733067772</v>
      </c>
      <c r="C160">
        <v>48.619492964995842</v>
      </c>
      <c r="D160">
        <v>90.516615980818884</v>
      </c>
      <c r="E160">
        <v>254.11006744836561</v>
      </c>
      <c r="F160">
        <v>231.97779594857769</v>
      </c>
      <c r="G160">
        <v>127.939963419054</v>
      </c>
      <c r="H160">
        <v>1.1399999999999999</v>
      </c>
      <c r="I160">
        <v>150</v>
      </c>
      <c r="J160">
        <v>2</v>
      </c>
      <c r="K160">
        <v>33.672394688644602</v>
      </c>
      <c r="L160">
        <v>0</v>
      </c>
      <c r="M160">
        <v>0</v>
      </c>
      <c r="N160">
        <v>0.27</v>
      </c>
      <c r="O160">
        <v>92.62</v>
      </c>
      <c r="P160">
        <v>229.17</v>
      </c>
      <c r="Q160">
        <v>48.604176127243797</v>
      </c>
      <c r="R160">
        <v>0.901800383187077</v>
      </c>
      <c r="S160">
        <v>-0.82216733967566102</v>
      </c>
      <c r="T160">
        <v>0.83219720727816304</v>
      </c>
      <c r="U160">
        <v>8.6154364188123306E-2</v>
      </c>
    </row>
    <row r="161" spans="1:21" x14ac:dyDescent="0.25">
      <c r="A161" s="42" t="s">
        <v>179</v>
      </c>
      <c r="B161">
        <v>46.954428373948119</v>
      </c>
      <c r="C161">
        <v>122.8655193056305</v>
      </c>
      <c r="D161">
        <v>100.39408862462329</v>
      </c>
      <c r="E161">
        <v>251.9210846344082</v>
      </c>
      <c r="F161">
        <v>249.06255588169159</v>
      </c>
      <c r="G161">
        <v>57.613598917472054</v>
      </c>
      <c r="H161">
        <v>1.43</v>
      </c>
      <c r="I161">
        <v>150</v>
      </c>
      <c r="J161">
        <v>2</v>
      </c>
      <c r="K161">
        <v>49.814085393772899</v>
      </c>
      <c r="L161">
        <v>0</v>
      </c>
      <c r="M161">
        <v>0.15</v>
      </c>
      <c r="N161">
        <v>47.84</v>
      </c>
      <c r="O161">
        <v>98.48</v>
      </c>
      <c r="P161">
        <v>181.06</v>
      </c>
      <c r="Q161">
        <v>45.761399618234101</v>
      </c>
      <c r="R161">
        <v>0.106800672414596</v>
      </c>
      <c r="S161">
        <v>-1.7569594212744</v>
      </c>
      <c r="T161">
        <v>0.81298111421645403</v>
      </c>
      <c r="U161">
        <v>0.109772812478349</v>
      </c>
    </row>
    <row r="162" spans="1:21" x14ac:dyDescent="0.25">
      <c r="A162" s="42" t="s">
        <v>180</v>
      </c>
      <c r="B162">
        <v>-151.69757929946061</v>
      </c>
      <c r="C162">
        <v>-55.762367942092531</v>
      </c>
      <c r="D162">
        <v>-55.284760700088484</v>
      </c>
      <c r="E162">
        <v>46.928002476028993</v>
      </c>
      <c r="F162">
        <v>80.092853428802826</v>
      </c>
      <c r="G162">
        <v>87.918617807364399</v>
      </c>
      <c r="H162">
        <v>2.73</v>
      </c>
      <c r="I162">
        <v>0</v>
      </c>
      <c r="J162">
        <v>2</v>
      </c>
      <c r="K162">
        <v>26.4054349315068</v>
      </c>
      <c r="L162">
        <v>2.2599999999999998</v>
      </c>
      <c r="M162">
        <v>20.95</v>
      </c>
      <c r="N162">
        <v>23.33</v>
      </c>
      <c r="O162">
        <v>26.67</v>
      </c>
      <c r="P162">
        <v>936.4</v>
      </c>
      <c r="Q162">
        <v>21.654156386917901</v>
      </c>
      <c r="R162">
        <v>19.411674855496699</v>
      </c>
      <c r="S162">
        <v>575.72707076664199</v>
      </c>
      <c r="T162">
        <v>0.652833552818462</v>
      </c>
      <c r="U162">
        <v>2.0547945205478999E-3</v>
      </c>
    </row>
    <row r="163" spans="1:21" x14ac:dyDescent="0.25">
      <c r="A163" s="42" t="s">
        <v>181</v>
      </c>
      <c r="B163">
        <v>-70.485996427093596</v>
      </c>
      <c r="C163">
        <v>49.343079910031939</v>
      </c>
      <c r="D163">
        <v>-135.53142256177739</v>
      </c>
      <c r="E163">
        <v>60.403586256394902</v>
      </c>
      <c r="F163">
        <v>49.689261095110624</v>
      </c>
      <c r="G163">
        <v>-52.162706069442322</v>
      </c>
      <c r="H163">
        <v>8.0399999999999991</v>
      </c>
      <c r="I163">
        <v>0</v>
      </c>
      <c r="J163">
        <v>2</v>
      </c>
      <c r="K163">
        <v>71.463149543378904</v>
      </c>
      <c r="L163">
        <v>-4.43</v>
      </c>
      <c r="M163">
        <v>44.347499999999997</v>
      </c>
      <c r="N163">
        <v>58.255000000000003</v>
      </c>
      <c r="O163">
        <v>81.592500000000001</v>
      </c>
      <c r="P163">
        <v>2411.71</v>
      </c>
      <c r="Q163">
        <v>70.274458665676605</v>
      </c>
      <c r="R163">
        <v>14.636930973618799</v>
      </c>
      <c r="S163">
        <v>366.39041915924298</v>
      </c>
      <c r="T163">
        <v>0.58268741765702503</v>
      </c>
      <c r="U163">
        <v>2.4690956126186001E-3</v>
      </c>
    </row>
    <row r="164" spans="1:21" x14ac:dyDescent="0.25">
      <c r="A164" s="42" t="s">
        <v>182</v>
      </c>
      <c r="B164">
        <v>-157.45058741469089</v>
      </c>
      <c r="C164">
        <v>-64.408773562738475</v>
      </c>
      <c r="D164">
        <v>-57.23683499593978</v>
      </c>
      <c r="E164">
        <v>47.270496414724839</v>
      </c>
      <c r="F164">
        <v>77.421144306755224</v>
      </c>
      <c r="G164">
        <v>95.409236779745015</v>
      </c>
      <c r="H164">
        <v>2.73</v>
      </c>
      <c r="I164">
        <v>0</v>
      </c>
      <c r="J164">
        <v>2</v>
      </c>
      <c r="K164">
        <v>24.858906392693999</v>
      </c>
      <c r="L164">
        <v>-31.26</v>
      </c>
      <c r="M164">
        <v>20.100000000000001</v>
      </c>
      <c r="N164">
        <v>22.67</v>
      </c>
      <c r="O164">
        <v>25.822500000000002</v>
      </c>
      <c r="P164">
        <v>968.31</v>
      </c>
      <c r="Q164">
        <v>18.6433652040824</v>
      </c>
      <c r="R164">
        <v>23.6336301759878</v>
      </c>
      <c r="S164">
        <v>909.84017340794401</v>
      </c>
      <c r="T164">
        <v>0.61297460561822403</v>
      </c>
      <c r="U164">
        <v>2.3494577625571E-3</v>
      </c>
    </row>
    <row r="165" spans="1:21" x14ac:dyDescent="0.25">
      <c r="A165" s="42" t="s">
        <v>183</v>
      </c>
      <c r="B165">
        <v>-106.22157954173871</v>
      </c>
      <c r="C165">
        <v>1.794506834319638</v>
      </c>
      <c r="D165">
        <v>-168.4389182727314</v>
      </c>
      <c r="E165">
        <v>19.445257777020949</v>
      </c>
      <c r="F165">
        <v>9.2824923550900795</v>
      </c>
      <c r="G165">
        <v>-40.989698714283278</v>
      </c>
      <c r="H165">
        <v>8.0399999999999991</v>
      </c>
      <c r="I165">
        <v>0</v>
      </c>
      <c r="J165">
        <v>2</v>
      </c>
      <c r="K165">
        <v>62.4765102739726</v>
      </c>
      <c r="L165">
        <v>-3.03</v>
      </c>
      <c r="M165">
        <v>40.29</v>
      </c>
      <c r="N165">
        <v>52.905000000000001</v>
      </c>
      <c r="O165">
        <v>71.819999999999993</v>
      </c>
      <c r="P165">
        <v>2009.43</v>
      </c>
      <c r="Q165">
        <v>60.1611620401058</v>
      </c>
      <c r="R165">
        <v>16.372474195259599</v>
      </c>
      <c r="S165">
        <v>397.40701599852503</v>
      </c>
      <c r="T165">
        <v>0.67195930613635901</v>
      </c>
      <c r="U165">
        <v>1.8151600003660001E-3</v>
      </c>
    </row>
    <row r="166" spans="1:21" x14ac:dyDescent="0.25">
      <c r="A166" s="42" t="s">
        <v>184</v>
      </c>
      <c r="B166">
        <v>-165.03695298624871</v>
      </c>
      <c r="C166">
        <v>-102.05504150299021</v>
      </c>
      <c r="D166">
        <v>-97.770479464038203</v>
      </c>
      <c r="E166">
        <v>53.338262306999248</v>
      </c>
      <c r="F166">
        <v>46.175409604258</v>
      </c>
      <c r="G166">
        <v>112.6938427235593</v>
      </c>
      <c r="H166">
        <v>3.73</v>
      </c>
      <c r="I166">
        <v>0</v>
      </c>
      <c r="J166">
        <v>2</v>
      </c>
      <c r="K166">
        <v>21.971394977168899</v>
      </c>
      <c r="L166">
        <v>-38.56</v>
      </c>
      <c r="M166">
        <v>17.170000000000002</v>
      </c>
      <c r="N166">
        <v>20.184999999999999</v>
      </c>
      <c r="O166">
        <v>23.66</v>
      </c>
      <c r="P166">
        <v>661.22</v>
      </c>
      <c r="Q166">
        <v>16.959640771136598</v>
      </c>
      <c r="R166">
        <v>19.593748831787298</v>
      </c>
      <c r="S166">
        <v>593.60863878678094</v>
      </c>
      <c r="T166">
        <v>0.64517056100145997</v>
      </c>
      <c r="U166">
        <v>1.9221493343622999E-3</v>
      </c>
    </row>
    <row r="167" spans="1:21" x14ac:dyDescent="0.25">
      <c r="A167" s="42" t="s">
        <v>185</v>
      </c>
      <c r="B167">
        <v>-135.67336383826131</v>
      </c>
      <c r="C167">
        <v>-63.366974553335993</v>
      </c>
      <c r="D167">
        <v>-202.10838885402481</v>
      </c>
      <c r="E167">
        <v>20.337326504370669</v>
      </c>
      <c r="F167">
        <v>-23.312747069522288</v>
      </c>
      <c r="G167">
        <v>21.4258111362801</v>
      </c>
      <c r="H167">
        <v>8.0399999999999991</v>
      </c>
      <c r="I167">
        <v>0</v>
      </c>
      <c r="J167">
        <v>2</v>
      </c>
      <c r="K167">
        <v>44.097529680365298</v>
      </c>
      <c r="L167">
        <v>-62.28</v>
      </c>
      <c r="M167">
        <v>23.52</v>
      </c>
      <c r="N167">
        <v>36.914999999999999</v>
      </c>
      <c r="O167">
        <v>55.682499999999997</v>
      </c>
      <c r="P167">
        <v>1781.78</v>
      </c>
      <c r="Q167">
        <v>49.090619029563399</v>
      </c>
      <c r="R167">
        <v>14.5568394836225</v>
      </c>
      <c r="S167">
        <v>395.16896219077302</v>
      </c>
      <c r="T167">
        <v>0.53470020621874603</v>
      </c>
      <c r="U167">
        <v>1.9605820542442998E-3</v>
      </c>
    </row>
    <row r="168" spans="1:21" x14ac:dyDescent="0.25">
      <c r="A168" s="42" t="s">
        <v>186</v>
      </c>
      <c r="B168">
        <v>-167.03569597177139</v>
      </c>
      <c r="C168">
        <v>-76.371921350212517</v>
      </c>
      <c r="D168">
        <v>-134.39141859743941</v>
      </c>
      <c r="E168">
        <v>-4.8927082832935476</v>
      </c>
      <c r="F168">
        <v>17.81450101360365</v>
      </c>
      <c r="G168">
        <v>51.577148665226048</v>
      </c>
      <c r="H168">
        <v>4.42</v>
      </c>
      <c r="I168">
        <v>0</v>
      </c>
      <c r="J168">
        <v>2</v>
      </c>
      <c r="K168">
        <v>31.139690334321401</v>
      </c>
      <c r="L168">
        <v>0.126198435</v>
      </c>
      <c r="M168">
        <v>27.8704520175</v>
      </c>
      <c r="N168">
        <v>30.139446155000002</v>
      </c>
      <c r="O168">
        <v>34.365725517500003</v>
      </c>
      <c r="P168">
        <v>193.13700689999999</v>
      </c>
      <c r="Q168">
        <v>8.6573027129841496</v>
      </c>
      <c r="R168">
        <v>1.3463797671633</v>
      </c>
      <c r="S168">
        <v>27.212818741414399</v>
      </c>
      <c r="T168">
        <v>9.3094352440567102E-2</v>
      </c>
      <c r="U168">
        <v>1.00272323012139E-2</v>
      </c>
    </row>
    <row r="169" spans="1:21" x14ac:dyDescent="0.25">
      <c r="A169" s="42" t="s">
        <v>187</v>
      </c>
      <c r="B169">
        <v>-16.549178903503812</v>
      </c>
      <c r="C169">
        <v>107.4008066192843</v>
      </c>
      <c r="D169">
        <v>-51.894213069274507</v>
      </c>
      <c r="E169">
        <v>118.38470031810169</v>
      </c>
      <c r="F169">
        <v>122.5790029423535</v>
      </c>
      <c r="G169">
        <v>-50.666133984013328</v>
      </c>
      <c r="H169">
        <v>4.42</v>
      </c>
      <c r="I169">
        <v>100</v>
      </c>
      <c r="J169">
        <v>2</v>
      </c>
      <c r="K169">
        <v>64.340974980890095</v>
      </c>
      <c r="L169">
        <v>0.12631381999999999</v>
      </c>
      <c r="M169">
        <v>52.691228527500002</v>
      </c>
      <c r="N169">
        <v>67.534223220000001</v>
      </c>
      <c r="O169">
        <v>75.220307665000007</v>
      </c>
      <c r="P169">
        <v>1167.4063719999999</v>
      </c>
      <c r="Q169">
        <v>27.199911494712801</v>
      </c>
      <c r="R169">
        <v>11.4190821236273</v>
      </c>
      <c r="S169">
        <v>386.90727805156899</v>
      </c>
      <c r="T169">
        <v>0.33699060670970099</v>
      </c>
      <c r="U169">
        <v>2.2238920685911701E-2</v>
      </c>
    </row>
    <row r="170" spans="1:21" x14ac:dyDescent="0.25">
      <c r="A170" s="42" t="s">
        <v>188</v>
      </c>
      <c r="B170">
        <v>241.1417506905895</v>
      </c>
      <c r="C170">
        <v>369.41117120127069</v>
      </c>
      <c r="D170">
        <v>203.55604140955239</v>
      </c>
      <c r="E170">
        <v>380.64542487146372</v>
      </c>
      <c r="F170">
        <v>408.67997476210002</v>
      </c>
      <c r="G170">
        <v>-56.125373279022007</v>
      </c>
      <c r="H170">
        <v>4.42</v>
      </c>
      <c r="I170">
        <v>250</v>
      </c>
      <c r="J170">
        <v>2</v>
      </c>
      <c r="K170">
        <v>111.26478318702701</v>
      </c>
      <c r="L170">
        <v>0.12631381999999999</v>
      </c>
      <c r="M170">
        <v>80.886831022499905</v>
      </c>
      <c r="N170">
        <v>125.2687055</v>
      </c>
      <c r="O170">
        <v>140.14476285000001</v>
      </c>
      <c r="P170">
        <v>1289.1507039999999</v>
      </c>
      <c r="Q170">
        <v>56.150341155076198</v>
      </c>
      <c r="R170">
        <v>4.5679445545395998</v>
      </c>
      <c r="S170">
        <v>90.933224625662206</v>
      </c>
      <c r="T170">
        <v>0.23278108774395401</v>
      </c>
      <c r="U170">
        <v>3.8743732455761598E-2</v>
      </c>
    </row>
    <row r="171" spans="1:21" x14ac:dyDescent="0.25">
      <c r="A171" s="42" t="s">
        <v>189</v>
      </c>
      <c r="B171">
        <v>-141.00227034323021</v>
      </c>
      <c r="C171">
        <v>-24.514108016907208</v>
      </c>
      <c r="D171">
        <v>-134.65049739224719</v>
      </c>
      <c r="E171">
        <v>-3.6566472350266008</v>
      </c>
      <c r="F171">
        <v>22.781195441787141</v>
      </c>
      <c r="G171">
        <v>-3.00607665054152</v>
      </c>
      <c r="H171">
        <v>4.42</v>
      </c>
      <c r="I171">
        <v>25</v>
      </c>
      <c r="J171">
        <v>2</v>
      </c>
      <c r="K171">
        <v>40.702004439751398</v>
      </c>
      <c r="L171">
        <v>0.12631381999999999</v>
      </c>
      <c r="M171">
        <v>34.753177872499997</v>
      </c>
      <c r="N171">
        <v>40.66943741</v>
      </c>
      <c r="O171">
        <v>45.850938265000003</v>
      </c>
      <c r="P171">
        <v>345.5538373</v>
      </c>
      <c r="Q171">
        <v>11.9193673451444</v>
      </c>
      <c r="R171">
        <v>4.1027979041175904</v>
      </c>
      <c r="S171">
        <v>88.414118617648896</v>
      </c>
      <c r="T171">
        <v>0.195076541942312</v>
      </c>
      <c r="U171">
        <v>1.2511186003484101E-2</v>
      </c>
    </row>
    <row r="172" spans="1:21" x14ac:dyDescent="0.25">
      <c r="A172" s="42" t="s">
        <v>190</v>
      </c>
      <c r="B172">
        <v>-101.7340612102617</v>
      </c>
      <c r="C172">
        <v>18.664808698487811</v>
      </c>
      <c r="D172">
        <v>-122.184488516203</v>
      </c>
      <c r="E172">
        <v>33.83003413652898</v>
      </c>
      <c r="F172">
        <v>40.918860497383861</v>
      </c>
      <c r="G172">
        <v>-34.207156719751246</v>
      </c>
      <c r="H172">
        <v>4.42</v>
      </c>
      <c r="I172">
        <v>50</v>
      </c>
      <c r="J172">
        <v>2</v>
      </c>
      <c r="K172">
        <v>48.4545526928881</v>
      </c>
      <c r="L172">
        <v>0.12631381999999999</v>
      </c>
      <c r="M172">
        <v>41.419611715000002</v>
      </c>
      <c r="N172">
        <v>50.322606729999997</v>
      </c>
      <c r="O172">
        <v>54.478144817500002</v>
      </c>
      <c r="P172">
        <v>841.24531149999996</v>
      </c>
      <c r="Q172">
        <v>17.648955894002</v>
      </c>
      <c r="R172">
        <v>12.8409166872922</v>
      </c>
      <c r="S172">
        <v>513.11685622305004</v>
      </c>
      <c r="T172">
        <v>0.32141715392740899</v>
      </c>
      <c r="U172">
        <v>2.3308461181370699E-2</v>
      </c>
    </row>
    <row r="173" spans="1:21" x14ac:dyDescent="0.25">
      <c r="A173" s="42" t="s">
        <v>191</v>
      </c>
      <c r="B173">
        <v>-162.09942475446871</v>
      </c>
      <c r="C173">
        <v>-90.783671210207885</v>
      </c>
      <c r="D173">
        <v>-70.667095225671659</v>
      </c>
      <c r="E173">
        <v>68.444989556658783</v>
      </c>
      <c r="F173">
        <v>69.015329278438855</v>
      </c>
      <c r="G173">
        <v>123.50076033599029</v>
      </c>
      <c r="H173">
        <v>3.05</v>
      </c>
      <c r="I173">
        <v>0</v>
      </c>
      <c r="J173">
        <v>2</v>
      </c>
      <c r="K173">
        <v>20.090141552511401</v>
      </c>
      <c r="L173">
        <v>-186.74</v>
      </c>
      <c r="M173">
        <v>14.07</v>
      </c>
      <c r="N173">
        <v>19.18</v>
      </c>
      <c r="O173">
        <v>24.56</v>
      </c>
      <c r="P173">
        <v>356.71</v>
      </c>
      <c r="Q173">
        <v>14.8361064583325</v>
      </c>
      <c r="R173">
        <v>3.19973826923892</v>
      </c>
      <c r="S173">
        <v>76.667910893380196</v>
      </c>
      <c r="T173">
        <v>0.141062817926177</v>
      </c>
      <c r="U173">
        <v>1.9774635439681002E-3</v>
      </c>
    </row>
    <row r="174" spans="1:21" x14ac:dyDescent="0.25">
      <c r="A174" s="42" t="s">
        <v>192</v>
      </c>
      <c r="B174">
        <v>-87.306287512682857</v>
      </c>
      <c r="C174">
        <v>1.9223332455230451</v>
      </c>
      <c r="D174">
        <v>-148.73556786020521</v>
      </c>
      <c r="E174">
        <v>82.333882231136585</v>
      </c>
      <c r="F174">
        <v>48.028707188754723</v>
      </c>
      <c r="G174">
        <v>16.32268695919727</v>
      </c>
      <c r="H174">
        <v>7.57</v>
      </c>
      <c r="I174">
        <v>0</v>
      </c>
      <c r="J174">
        <v>2</v>
      </c>
      <c r="K174">
        <v>53.644490867579897</v>
      </c>
      <c r="L174">
        <v>-410.7</v>
      </c>
      <c r="M174">
        <v>24.7</v>
      </c>
      <c r="N174">
        <v>43.98</v>
      </c>
      <c r="O174">
        <v>66.537499999999994</v>
      </c>
      <c r="P174">
        <v>2829.46</v>
      </c>
      <c r="Q174">
        <v>73.752774032287604</v>
      </c>
      <c r="R174">
        <v>15.1125777987716</v>
      </c>
      <c r="S174">
        <v>457.64177764696302</v>
      </c>
      <c r="T174">
        <v>0.49797805374850601</v>
      </c>
      <c r="U174">
        <v>4.1326042126970004E-3</v>
      </c>
    </row>
    <row r="175" spans="1:21" x14ac:dyDescent="0.25">
      <c r="A175" s="42" t="s">
        <v>193</v>
      </c>
      <c r="B175">
        <v>-143.54455822748119</v>
      </c>
      <c r="C175">
        <v>-46.963423089041733</v>
      </c>
      <c r="D175">
        <v>-42.227576678211733</v>
      </c>
      <c r="E175">
        <v>52.913144661816638</v>
      </c>
      <c r="F175">
        <v>90.801383086092954</v>
      </c>
      <c r="G175">
        <v>88.742315475061503</v>
      </c>
      <c r="H175">
        <v>2.4300000000000002</v>
      </c>
      <c r="I175">
        <v>0</v>
      </c>
      <c r="J175">
        <v>2</v>
      </c>
      <c r="K175">
        <v>26.379993972602701</v>
      </c>
      <c r="L175">
        <v>-52.995600000000003</v>
      </c>
      <c r="M175">
        <v>19.622274999999998</v>
      </c>
      <c r="N175">
        <v>23.121500000000001</v>
      </c>
      <c r="O175">
        <v>27.567724999999999</v>
      </c>
      <c r="P175">
        <v>746.58529999999996</v>
      </c>
      <c r="Q175">
        <v>22.953338681413801</v>
      </c>
      <c r="R175">
        <v>17.222101698092199</v>
      </c>
      <c r="S175">
        <v>426.53963429267702</v>
      </c>
      <c r="T175">
        <v>0.692834958761821</v>
      </c>
      <c r="U175">
        <v>2.7486341703775998E-3</v>
      </c>
    </row>
    <row r="176" spans="1:21" x14ac:dyDescent="0.25">
      <c r="A176" s="42" t="s">
        <v>194</v>
      </c>
      <c r="B176">
        <v>-34.904436761843321</v>
      </c>
      <c r="C176">
        <v>91.192151523186155</v>
      </c>
      <c r="D176">
        <v>-91.861023948517555</v>
      </c>
      <c r="E176">
        <v>100.60450651026861</v>
      </c>
      <c r="F176">
        <v>104.42512670790769</v>
      </c>
      <c r="G176">
        <v>-51.340717896773143</v>
      </c>
      <c r="H176">
        <v>7.04</v>
      </c>
      <c r="I176">
        <v>0</v>
      </c>
      <c r="J176">
        <v>2</v>
      </c>
      <c r="K176">
        <v>74.252285285388098</v>
      </c>
      <c r="L176">
        <v>-20.295400000000001</v>
      </c>
      <c r="M176">
        <v>44.427075000000002</v>
      </c>
      <c r="N176">
        <v>58.148949999999999</v>
      </c>
      <c r="O176">
        <v>81.378874999999994</v>
      </c>
      <c r="P176">
        <v>3794.4313000000002</v>
      </c>
      <c r="Q176">
        <v>118.22172298759899</v>
      </c>
      <c r="R176">
        <v>19.784895542605401</v>
      </c>
      <c r="S176">
        <v>478.58099009786099</v>
      </c>
      <c r="T176">
        <v>0.81490187975527795</v>
      </c>
      <c r="U176">
        <v>2.4749520070915E-3</v>
      </c>
    </row>
    <row r="177" spans="1:21" x14ac:dyDescent="0.25">
      <c r="A177" s="42" t="s">
        <v>195</v>
      </c>
      <c r="B177">
        <v>-147.45362840711621</v>
      </c>
      <c r="C177">
        <v>-79.600037408411552</v>
      </c>
      <c r="D177">
        <v>-45.099003819603027</v>
      </c>
      <c r="E177">
        <v>98.291450018456118</v>
      </c>
      <c r="F177">
        <v>93.407751323395857</v>
      </c>
      <c r="G177">
        <v>133.7350661255538</v>
      </c>
      <c r="H177">
        <v>2.75</v>
      </c>
      <c r="I177">
        <v>0</v>
      </c>
      <c r="J177">
        <v>2</v>
      </c>
      <c r="K177">
        <v>20.186246324200901</v>
      </c>
      <c r="L177">
        <v>-46.477699999999999</v>
      </c>
      <c r="M177">
        <v>12.281924999999999</v>
      </c>
      <c r="N177">
        <v>16.905049999999999</v>
      </c>
      <c r="O177">
        <v>21.629750000000001</v>
      </c>
      <c r="P177">
        <v>1130.7242000000001</v>
      </c>
      <c r="Q177">
        <v>31.468963537329799</v>
      </c>
      <c r="R177">
        <v>14.173063567631701</v>
      </c>
      <c r="S177">
        <v>356.42280943575003</v>
      </c>
      <c r="T177">
        <v>0.56166483684347901</v>
      </c>
      <c r="U177">
        <v>2.4240249681875001E-3</v>
      </c>
    </row>
    <row r="178" spans="1:21" x14ac:dyDescent="0.25">
      <c r="A178" s="42" t="s">
        <v>196</v>
      </c>
      <c r="B178">
        <v>-128.5638551226111</v>
      </c>
      <c r="C178">
        <v>-64.962911892523337</v>
      </c>
      <c r="D178">
        <v>-198.67716416992721</v>
      </c>
      <c r="E178">
        <v>76.49342566437727</v>
      </c>
      <c r="F178">
        <v>1.1497675906847309</v>
      </c>
      <c r="G178">
        <v>79.677525538441941</v>
      </c>
      <c r="H178">
        <v>8.2100000000000009</v>
      </c>
      <c r="I178">
        <v>0</v>
      </c>
      <c r="J178">
        <v>2</v>
      </c>
      <c r="K178">
        <v>35.714212933789902</v>
      </c>
      <c r="L178">
        <v>-102.79810000000001</v>
      </c>
      <c r="M178">
        <v>9.7221499999999992</v>
      </c>
      <c r="N178">
        <v>25.563500000000001</v>
      </c>
      <c r="O178">
        <v>52.368375</v>
      </c>
      <c r="P178">
        <v>1161.6270999999999</v>
      </c>
      <c r="Q178">
        <v>50.0988807429151</v>
      </c>
      <c r="R178">
        <v>5.22841207556682</v>
      </c>
      <c r="S178">
        <v>66.278282387951293</v>
      </c>
      <c r="T178">
        <v>0.40901522777615301</v>
      </c>
      <c r="U178">
        <v>1.7658426420699999E-3</v>
      </c>
    </row>
    <row r="179" spans="1:21" x14ac:dyDescent="0.25">
      <c r="A179" s="42" t="s">
        <v>197</v>
      </c>
      <c r="B179">
        <v>-142.0796694908928</v>
      </c>
      <c r="C179">
        <v>-72.116250347300621</v>
      </c>
      <c r="D179">
        <v>-45.316910534391653</v>
      </c>
      <c r="E179">
        <v>99.710904886159483</v>
      </c>
      <c r="F179">
        <v>96.5120434699284</v>
      </c>
      <c r="G179">
        <v>128.6147656529246</v>
      </c>
      <c r="H179">
        <v>2.83</v>
      </c>
      <c r="I179">
        <v>0</v>
      </c>
      <c r="J179">
        <v>2</v>
      </c>
      <c r="K179">
        <v>21.483601278538799</v>
      </c>
      <c r="L179">
        <v>-43.724299999999999</v>
      </c>
      <c r="M179">
        <v>12.858775</v>
      </c>
      <c r="N179">
        <v>18.474250000000001</v>
      </c>
      <c r="O179">
        <v>23.224450000000001</v>
      </c>
      <c r="P179">
        <v>1210.5836999999999</v>
      </c>
      <c r="Q179">
        <v>35.315784046859797</v>
      </c>
      <c r="R179">
        <v>13.093313628717</v>
      </c>
      <c r="S179">
        <v>308.23133410888602</v>
      </c>
      <c r="T179">
        <v>0.55403898466344603</v>
      </c>
      <c r="U179">
        <v>1.6287859703335999E-3</v>
      </c>
    </row>
    <row r="180" spans="1:21" x14ac:dyDescent="0.25">
      <c r="A180" s="42" t="s">
        <v>198</v>
      </c>
      <c r="B180">
        <v>-78.150387229545885</v>
      </c>
      <c r="C180">
        <v>2.893123083136492</v>
      </c>
      <c r="D180">
        <v>-145.19295818107801</v>
      </c>
      <c r="E180">
        <v>106.0557399412837</v>
      </c>
      <c r="F180">
        <v>63.311235777902901</v>
      </c>
      <c r="G180">
        <v>26.185474819817131</v>
      </c>
      <c r="H180">
        <v>7.61</v>
      </c>
      <c r="I180">
        <v>0</v>
      </c>
      <c r="J180">
        <v>2</v>
      </c>
      <c r="K180">
        <v>52.442668401826403</v>
      </c>
      <c r="L180">
        <v>-38.082999999999998</v>
      </c>
      <c r="M180">
        <v>19.218900000000001</v>
      </c>
      <c r="N180">
        <v>40.440849999999998</v>
      </c>
      <c r="O180">
        <v>69.956125</v>
      </c>
      <c r="P180">
        <v>1356.8784000000001</v>
      </c>
      <c r="Q180">
        <v>60.527669904199001</v>
      </c>
      <c r="R180">
        <v>4.1155217620486502</v>
      </c>
      <c r="S180">
        <v>45.552362200248702</v>
      </c>
      <c r="T180">
        <v>0.36943907270140502</v>
      </c>
      <c r="U180">
        <v>1.7095040459721E-3</v>
      </c>
    </row>
    <row r="181" spans="1:21" x14ac:dyDescent="0.25">
      <c r="A181" s="42" t="s">
        <v>199</v>
      </c>
      <c r="B181">
        <v>-165.95848107170519</v>
      </c>
      <c r="C181">
        <v>-84.338708213603624</v>
      </c>
      <c r="D181">
        <v>-67.369172295490941</v>
      </c>
      <c r="E181">
        <v>51.514685319918257</v>
      </c>
      <c r="F181">
        <v>67.998801765284512</v>
      </c>
      <c r="G181">
        <v>108.899717012111</v>
      </c>
      <c r="H181">
        <v>2.94</v>
      </c>
      <c r="I181">
        <v>0</v>
      </c>
      <c r="J181">
        <v>2</v>
      </c>
      <c r="K181">
        <v>22.356543163126201</v>
      </c>
      <c r="L181">
        <v>1.0600000000000001E-8</v>
      </c>
      <c r="M181">
        <v>19.02499998</v>
      </c>
      <c r="N181">
        <v>20.52499997</v>
      </c>
      <c r="O181">
        <v>23.6600547225</v>
      </c>
      <c r="P181">
        <v>135.51216909999999</v>
      </c>
      <c r="Q181">
        <v>9.7041710467017595</v>
      </c>
      <c r="R181">
        <v>6.3776816744236102</v>
      </c>
      <c r="S181">
        <v>56.934297153892103</v>
      </c>
      <c r="T181">
        <v>0.69532990069616696</v>
      </c>
      <c r="U181">
        <v>3.00592821260901E-2</v>
      </c>
    </row>
    <row r="182" spans="1:21" x14ac:dyDescent="0.25">
      <c r="A182" s="42" t="s">
        <v>200</v>
      </c>
      <c r="B182">
        <v>-75.136441309306264</v>
      </c>
      <c r="C182">
        <v>29.34002318279838</v>
      </c>
      <c r="D182">
        <v>-66.930047835917208</v>
      </c>
      <c r="E182">
        <v>62.252998307824967</v>
      </c>
      <c r="F182">
        <v>82.62943707423311</v>
      </c>
      <c r="G182">
        <v>-1.9093527227710909</v>
      </c>
      <c r="H182">
        <v>2.94</v>
      </c>
      <c r="I182">
        <v>60</v>
      </c>
      <c r="J182">
        <v>2</v>
      </c>
      <c r="K182">
        <v>41.825128801670097</v>
      </c>
      <c r="L182">
        <v>7.1099999999999995E-8</v>
      </c>
      <c r="M182">
        <v>37.717998874999999</v>
      </c>
      <c r="N182">
        <v>43.683000159999999</v>
      </c>
      <c r="O182">
        <v>47.433680135000003</v>
      </c>
      <c r="P182">
        <v>223.23423639999999</v>
      </c>
      <c r="Q182">
        <v>21.033656227373999</v>
      </c>
      <c r="R182">
        <v>1.7694456849176401</v>
      </c>
      <c r="S182">
        <v>10.495905503271199</v>
      </c>
      <c r="T182">
        <v>0.306064936576326</v>
      </c>
      <c r="U182">
        <v>4.5315808013889701E-2</v>
      </c>
    </row>
    <row r="183" spans="1:21" x14ac:dyDescent="0.25">
      <c r="A183" s="42" t="s">
        <v>201</v>
      </c>
      <c r="B183">
        <v>-42.652984408901673</v>
      </c>
      <c r="C183">
        <v>63.509334575374467</v>
      </c>
      <c r="D183">
        <v>-50.561380443926389</v>
      </c>
      <c r="E183">
        <v>90.367580434939896</v>
      </c>
      <c r="F183">
        <v>102.0338255280047</v>
      </c>
      <c r="G183">
        <v>-23.804004193374901</v>
      </c>
      <c r="H183">
        <v>2.94</v>
      </c>
      <c r="I183">
        <v>60</v>
      </c>
      <c r="J183">
        <v>2</v>
      </c>
      <c r="K183">
        <v>48.003969956134299</v>
      </c>
      <c r="L183">
        <v>1.3599999999999999E-8</v>
      </c>
      <c r="M183">
        <v>44.035999160000003</v>
      </c>
      <c r="N183">
        <v>46.224001260000001</v>
      </c>
      <c r="O183">
        <v>51.96499927</v>
      </c>
      <c r="P183">
        <v>1800.0000050000001</v>
      </c>
      <c r="Q183">
        <v>44.471080300618802</v>
      </c>
      <c r="R183">
        <v>22.4425145512832</v>
      </c>
      <c r="S183">
        <v>734.26258279644799</v>
      </c>
      <c r="T183">
        <v>0.68451290981832402</v>
      </c>
      <c r="U183">
        <v>3.5512274461624901E-2</v>
      </c>
    </row>
    <row r="184" spans="1:21" x14ac:dyDescent="0.25">
      <c r="A184" s="42" t="s">
        <v>202</v>
      </c>
      <c r="B184">
        <v>-142.2634257824634</v>
      </c>
      <c r="C184">
        <v>-46.950155681604322</v>
      </c>
      <c r="D184">
        <v>-50.460601465354799</v>
      </c>
      <c r="E184">
        <v>50.801381267705082</v>
      </c>
      <c r="F184">
        <v>87.931435190560904</v>
      </c>
      <c r="G184">
        <v>85.341242226695854</v>
      </c>
      <c r="H184">
        <v>2.94</v>
      </c>
      <c r="I184">
        <v>0</v>
      </c>
      <c r="J184">
        <v>2</v>
      </c>
      <c r="K184">
        <v>29.087938995192999</v>
      </c>
      <c r="L184">
        <v>2.6E-7</v>
      </c>
      <c r="M184">
        <v>21.5480030925</v>
      </c>
      <c r="N184">
        <v>23.72600036</v>
      </c>
      <c r="O184">
        <v>28.242722507500002</v>
      </c>
      <c r="P184">
        <v>4257.4256139999998</v>
      </c>
      <c r="Q184">
        <v>81.723048694442497</v>
      </c>
      <c r="R184">
        <v>31.535825355584599</v>
      </c>
      <c r="S184">
        <v>1215.07484184908</v>
      </c>
      <c r="T184">
        <v>0.81727937123838701</v>
      </c>
      <c r="U184">
        <v>3.5635328312548703E-2</v>
      </c>
    </row>
    <row r="185" spans="1:21" x14ac:dyDescent="0.25">
      <c r="A185" s="42" t="s">
        <v>203</v>
      </c>
      <c r="B185">
        <v>-171.1900708633317</v>
      </c>
      <c r="C185">
        <v>-95.568419066558036</v>
      </c>
      <c r="D185">
        <v>9.4438133999323419</v>
      </c>
      <c r="E185">
        <v>134.9025423271213</v>
      </c>
      <c r="F185">
        <v>144.62268310370851</v>
      </c>
      <c r="G185">
        <v>199.28639367925919</v>
      </c>
      <c r="H185">
        <v>2.94</v>
      </c>
      <c r="I185">
        <v>0</v>
      </c>
      <c r="J185">
        <v>2.5</v>
      </c>
      <c r="K185">
        <v>20.109861079703801</v>
      </c>
      <c r="L185">
        <v>-330.00788560000001</v>
      </c>
      <c r="M185">
        <v>17.744000020000001</v>
      </c>
      <c r="N185">
        <v>19.980999969999999</v>
      </c>
      <c r="O185">
        <v>23.245999749999999</v>
      </c>
      <c r="P185">
        <v>111.65069920000001</v>
      </c>
      <c r="Q185">
        <v>8.7127831311753603</v>
      </c>
      <c r="R185">
        <v>-16.800263722808801</v>
      </c>
      <c r="S185">
        <v>641.20765373591598</v>
      </c>
      <c r="T185">
        <v>0.43968494880530201</v>
      </c>
      <c r="U185">
        <v>5.2328647890608801E-2</v>
      </c>
    </row>
    <row r="186" spans="1:21" x14ac:dyDescent="0.25">
      <c r="A186" s="42" t="s">
        <v>204</v>
      </c>
      <c r="B186">
        <v>-74.67519896618964</v>
      </c>
      <c r="C186">
        <v>26.81958803977513</v>
      </c>
      <c r="D186">
        <v>8.563136739344495</v>
      </c>
      <c r="E186">
        <v>85.927096112172279</v>
      </c>
      <c r="F186">
        <v>158.25661905203549</v>
      </c>
      <c r="G186">
        <v>79.655813982155237</v>
      </c>
      <c r="H186">
        <v>2.94</v>
      </c>
      <c r="I186">
        <v>60</v>
      </c>
      <c r="J186">
        <v>2.5</v>
      </c>
      <c r="K186">
        <v>40.852086753025297</v>
      </c>
      <c r="L186">
        <v>-1.44E-6</v>
      </c>
      <c r="M186">
        <v>37.341999850000001</v>
      </c>
      <c r="N186">
        <v>40.100000020000003</v>
      </c>
      <c r="O186">
        <v>45.540999669999998</v>
      </c>
      <c r="P186">
        <v>209.10044930000001</v>
      </c>
      <c r="Q186">
        <v>23.244547617964798</v>
      </c>
      <c r="R186">
        <v>2.21712640789691</v>
      </c>
      <c r="S186">
        <v>13.8002462497075</v>
      </c>
      <c r="T186">
        <v>0.35209529320189997</v>
      </c>
      <c r="U186">
        <v>6.0626954067121902E-2</v>
      </c>
    </row>
    <row r="187" spans="1:21" x14ac:dyDescent="0.25">
      <c r="A187" s="42" t="s">
        <v>205</v>
      </c>
      <c r="B187">
        <v>-35.502058425407661</v>
      </c>
      <c r="C187">
        <v>65.852145423713509</v>
      </c>
      <c r="D187">
        <v>38.305290553955032</v>
      </c>
      <c r="E187">
        <v>123.25022804996409</v>
      </c>
      <c r="F187">
        <v>191.8049880230962</v>
      </c>
      <c r="G187">
        <v>64.923351999895985</v>
      </c>
      <c r="H187">
        <v>2.94</v>
      </c>
      <c r="I187">
        <v>60</v>
      </c>
      <c r="J187">
        <v>2.5</v>
      </c>
      <c r="K187">
        <v>47.687053709135498</v>
      </c>
      <c r="L187">
        <v>-1.02E-7</v>
      </c>
      <c r="M187">
        <v>37.342000247500003</v>
      </c>
      <c r="N187">
        <v>43.400001320000001</v>
      </c>
      <c r="O187">
        <v>47.280000032499998</v>
      </c>
      <c r="P187">
        <v>1800.0000250000001</v>
      </c>
      <c r="Q187">
        <v>82.475295662057107</v>
      </c>
      <c r="R187">
        <v>15.4157035764127</v>
      </c>
      <c r="S187">
        <v>277.57735986161498</v>
      </c>
      <c r="T187">
        <v>0.85054276188067202</v>
      </c>
      <c r="U187">
        <v>5.8925709405331997E-2</v>
      </c>
    </row>
    <row r="188" spans="1:21" x14ac:dyDescent="0.25">
      <c r="A188" s="42" t="s">
        <v>206</v>
      </c>
      <c r="B188">
        <v>-121.1340658063382</v>
      </c>
      <c r="C188">
        <v>-33.203220030622553</v>
      </c>
      <c r="D188">
        <v>43.849560605968797</v>
      </c>
      <c r="E188">
        <v>156.17915316567351</v>
      </c>
      <c r="F188">
        <v>187.12858802588039</v>
      </c>
      <c r="G188">
        <v>168.65661894743729</v>
      </c>
      <c r="H188">
        <v>2.94</v>
      </c>
      <c r="I188">
        <v>0</v>
      </c>
      <c r="J188">
        <v>2.5</v>
      </c>
      <c r="K188">
        <v>30.249796108031401</v>
      </c>
      <c r="L188">
        <v>-113.2815717</v>
      </c>
      <c r="M188">
        <v>19.02499997</v>
      </c>
      <c r="N188">
        <v>24.129415569999999</v>
      </c>
      <c r="O188">
        <v>30.099999875000002</v>
      </c>
      <c r="P188">
        <v>1349.5915749999999</v>
      </c>
      <c r="Q188">
        <v>80.522181047439105</v>
      </c>
      <c r="R188">
        <v>12.4830720446519</v>
      </c>
      <c r="S188">
        <v>162.05543156617699</v>
      </c>
      <c r="T188">
        <v>0.95014208038428005</v>
      </c>
      <c r="U188">
        <v>3.61871499163883E-2</v>
      </c>
    </row>
    <row r="189" spans="1:21" x14ac:dyDescent="0.25">
      <c r="A189" s="42" t="s">
        <v>207</v>
      </c>
      <c r="B189">
        <v>-124.3698476077349</v>
      </c>
      <c r="C189">
        <v>-30.263302932364951</v>
      </c>
      <c r="D189">
        <v>-17.08220869709454</v>
      </c>
      <c r="E189">
        <v>103.5515664964627</v>
      </c>
      <c r="F189">
        <v>135.20777497685961</v>
      </c>
      <c r="G189">
        <v>118.29454971778399</v>
      </c>
      <c r="H189">
        <v>3.87</v>
      </c>
      <c r="I189">
        <v>0</v>
      </c>
      <c r="J189">
        <v>2.5</v>
      </c>
      <c r="K189">
        <v>35.594109143835603</v>
      </c>
      <c r="L189">
        <v>-43.370100000000001</v>
      </c>
      <c r="M189">
        <v>22.944475000000001</v>
      </c>
      <c r="N189">
        <v>30.83785</v>
      </c>
      <c r="O189">
        <v>41.7378</v>
      </c>
      <c r="P189">
        <v>1013.6738</v>
      </c>
      <c r="Q189">
        <v>37.845994501681403</v>
      </c>
      <c r="R189">
        <v>13.8162833985504</v>
      </c>
      <c r="S189">
        <v>281.64859249429003</v>
      </c>
      <c r="T189">
        <v>0.67412591929168697</v>
      </c>
      <c r="U189">
        <v>5.2577086642963001E-3</v>
      </c>
    </row>
    <row r="190" spans="1:21" x14ac:dyDescent="0.25">
      <c r="A190" s="42" t="s">
        <v>208</v>
      </c>
      <c r="B190">
        <v>36.597955631106039</v>
      </c>
      <c r="C190">
        <v>170.80638141284919</v>
      </c>
      <c r="D190">
        <v>1.934485308803827</v>
      </c>
      <c r="E190">
        <v>201.44321472150409</v>
      </c>
      <c r="F190">
        <v>213.5078668031945</v>
      </c>
      <c r="G190">
        <v>-26.917476491170021</v>
      </c>
      <c r="H190">
        <v>7.47</v>
      </c>
      <c r="I190">
        <v>0</v>
      </c>
      <c r="J190">
        <v>2.5</v>
      </c>
      <c r="K190">
        <v>89.633440045662098</v>
      </c>
      <c r="L190">
        <v>-16.389199999999999</v>
      </c>
      <c r="M190">
        <v>51.303449999999998</v>
      </c>
      <c r="N190">
        <v>69.976799999999997</v>
      </c>
      <c r="O190">
        <v>91.973725000000002</v>
      </c>
      <c r="P190">
        <v>1971.8911000000001</v>
      </c>
      <c r="Q190">
        <v>106.443965855976</v>
      </c>
      <c r="R190">
        <v>9.2386687041640396</v>
      </c>
      <c r="S190">
        <v>129.129212011795</v>
      </c>
      <c r="T190">
        <v>0.65354455994264804</v>
      </c>
      <c r="U190">
        <v>4.2032577290839999E-3</v>
      </c>
    </row>
    <row r="191" spans="1:21" x14ac:dyDescent="0.25">
      <c r="A191" s="42" t="s">
        <v>209</v>
      </c>
      <c r="B191">
        <v>-121.7152076437547</v>
      </c>
      <c r="C191">
        <v>-28.686514881633649</v>
      </c>
      <c r="D191">
        <v>-15.90284332695961</v>
      </c>
      <c r="E191">
        <v>107.12249708645901</v>
      </c>
      <c r="F191">
        <v>136.74808574683431</v>
      </c>
      <c r="G191">
        <v>118.0543693998526</v>
      </c>
      <c r="H191">
        <v>3.87</v>
      </c>
      <c r="I191">
        <v>0</v>
      </c>
      <c r="J191">
        <v>2.5</v>
      </c>
      <c r="K191">
        <v>35.762897043378999</v>
      </c>
      <c r="L191">
        <v>-36.498800000000003</v>
      </c>
      <c r="M191">
        <v>21.907575000000001</v>
      </c>
      <c r="N191">
        <v>30.81345</v>
      </c>
      <c r="O191">
        <v>42.2941</v>
      </c>
      <c r="P191">
        <v>980.31470000000002</v>
      </c>
      <c r="Q191">
        <v>39.349442741929003</v>
      </c>
      <c r="R191">
        <v>13.0501258482493</v>
      </c>
      <c r="S191">
        <v>246.635894571851</v>
      </c>
      <c r="T191">
        <v>0.68621974279899101</v>
      </c>
      <c r="U191">
        <v>5.7212757218169999E-3</v>
      </c>
    </row>
    <row r="192" spans="1:21" x14ac:dyDescent="0.25">
      <c r="A192" s="42" t="s">
        <v>210</v>
      </c>
      <c r="B192">
        <v>23.549978029507749</v>
      </c>
      <c r="C192">
        <v>147.8832120171077</v>
      </c>
      <c r="D192">
        <v>-7.7724934913536963</v>
      </c>
      <c r="E192">
        <v>199.52030574640261</v>
      </c>
      <c r="F192">
        <v>204.37429176779349</v>
      </c>
      <c r="G192">
        <v>-7.7928180029540268</v>
      </c>
      <c r="H192">
        <v>7.47</v>
      </c>
      <c r="I192">
        <v>0</v>
      </c>
      <c r="J192">
        <v>2.5</v>
      </c>
      <c r="K192">
        <v>84.298617499999906</v>
      </c>
      <c r="L192">
        <v>-27.474399999999999</v>
      </c>
      <c r="M192">
        <v>46.065449999999998</v>
      </c>
      <c r="N192">
        <v>65.969650000000001</v>
      </c>
      <c r="O192">
        <v>90.003299999999996</v>
      </c>
      <c r="P192">
        <v>1994.7339999999999</v>
      </c>
      <c r="Q192">
        <v>104.727343196449</v>
      </c>
      <c r="R192">
        <v>8.6814436475944294</v>
      </c>
      <c r="S192">
        <v>119.572177924847</v>
      </c>
      <c r="T192">
        <v>0.62303554322507404</v>
      </c>
      <c r="U192">
        <v>4.0899064496028002E-3</v>
      </c>
    </row>
    <row r="193" spans="1:21" x14ac:dyDescent="0.25">
      <c r="A193" s="42" t="s">
        <v>211</v>
      </c>
      <c r="B193">
        <v>-123.95942197803301</v>
      </c>
      <c r="C193">
        <v>-31.02739616240164</v>
      </c>
      <c r="D193">
        <v>-16.58890025467355</v>
      </c>
      <c r="E193">
        <v>106.228001119962</v>
      </c>
      <c r="F193">
        <v>135.89335209076279</v>
      </c>
      <c r="G193">
        <v>120.2513042319797</v>
      </c>
      <c r="H193">
        <v>3.87</v>
      </c>
      <c r="I193">
        <v>0</v>
      </c>
      <c r="J193">
        <v>2.5</v>
      </c>
      <c r="K193">
        <v>35.316229783105001</v>
      </c>
      <c r="L193">
        <v>-40.623100000000001</v>
      </c>
      <c r="M193">
        <v>21.989274999999999</v>
      </c>
      <c r="N193">
        <v>30.680499999999999</v>
      </c>
      <c r="O193">
        <v>41.652475000000003</v>
      </c>
      <c r="P193">
        <v>1065.9114999999999</v>
      </c>
      <c r="Q193">
        <v>38.852462348595402</v>
      </c>
      <c r="R193">
        <v>14.037887277357701</v>
      </c>
      <c r="S193">
        <v>289.04239893731602</v>
      </c>
      <c r="T193">
        <v>0.67819461452167995</v>
      </c>
      <c r="U193">
        <v>5.2096137596203997E-3</v>
      </c>
    </row>
    <row r="194" spans="1:21" x14ac:dyDescent="0.25">
      <c r="A194" s="42" t="s">
        <v>212</v>
      </c>
      <c r="B194">
        <v>10.36540222450456</v>
      </c>
      <c r="C194">
        <v>132.7612774886959</v>
      </c>
      <c r="D194">
        <v>-21.053363723247479</v>
      </c>
      <c r="E194">
        <v>189.49009486732569</v>
      </c>
      <c r="F194">
        <v>191.29037187673009</v>
      </c>
      <c r="G194">
        <v>-3.3535401768863951</v>
      </c>
      <c r="H194">
        <v>7.47</v>
      </c>
      <c r="I194">
        <v>0</v>
      </c>
      <c r="J194">
        <v>2.5</v>
      </c>
      <c r="K194">
        <v>81.301186175799003</v>
      </c>
      <c r="L194">
        <v>-35.085299999999997</v>
      </c>
      <c r="M194">
        <v>45.008324999999999</v>
      </c>
      <c r="N194">
        <v>65.306250000000006</v>
      </c>
      <c r="O194">
        <v>86.917725000000004</v>
      </c>
      <c r="P194">
        <v>1976.5300999999999</v>
      </c>
      <c r="Q194">
        <v>101.723699557689</v>
      </c>
      <c r="R194">
        <v>9.0833432611630496</v>
      </c>
      <c r="S194">
        <v>129.98669012262599</v>
      </c>
      <c r="T194">
        <v>0.62793110605913005</v>
      </c>
      <c r="U194">
        <v>3.5373330004686999E-3</v>
      </c>
    </row>
    <row r="195" spans="1:21" x14ac:dyDescent="0.25">
      <c r="A195" s="42" t="s">
        <v>213</v>
      </c>
      <c r="B195">
        <v>-121.20006560060349</v>
      </c>
      <c r="C195">
        <v>-34.12538778766865</v>
      </c>
      <c r="D195">
        <v>62.920057197166159</v>
      </c>
      <c r="E195">
        <v>166.94959875972091</v>
      </c>
      <c r="F195">
        <v>197.3141952665606</v>
      </c>
      <c r="G195">
        <v>178.61790067815659</v>
      </c>
      <c r="H195">
        <v>2.39</v>
      </c>
      <c r="I195">
        <v>0</v>
      </c>
      <c r="J195">
        <v>2.5</v>
      </c>
      <c r="K195">
        <v>28.1961726255707</v>
      </c>
      <c r="L195">
        <v>-71.968900000000005</v>
      </c>
      <c r="M195">
        <v>16.903649999999999</v>
      </c>
      <c r="N195">
        <v>19.634</v>
      </c>
      <c r="O195">
        <v>24.998149999999999</v>
      </c>
      <c r="P195">
        <v>4694.6368000000002</v>
      </c>
      <c r="Q195">
        <v>107.056493564099</v>
      </c>
      <c r="R195">
        <v>31.596076216104802</v>
      </c>
      <c r="S195">
        <v>1156.4770187588099</v>
      </c>
      <c r="T195">
        <v>0.86186369395245599</v>
      </c>
      <c r="U195">
        <v>1.6058251915631E-3</v>
      </c>
    </row>
    <row r="196" spans="1:21" x14ac:dyDescent="0.25">
      <c r="A196" s="42" t="s">
        <v>214</v>
      </c>
      <c r="B196">
        <v>-61.969066397414828</v>
      </c>
      <c r="C196">
        <v>37.259067119960321</v>
      </c>
      <c r="D196">
        <v>-72.283056928189666</v>
      </c>
      <c r="E196">
        <v>123.4640295615598</v>
      </c>
      <c r="F196">
        <v>123.38733051055461</v>
      </c>
      <c r="G196">
        <v>35.427121523573419</v>
      </c>
      <c r="H196">
        <v>7.05</v>
      </c>
      <c r="I196">
        <v>0</v>
      </c>
      <c r="J196">
        <v>2.5</v>
      </c>
      <c r="K196">
        <v>61.975325445205399</v>
      </c>
      <c r="L196">
        <v>-28.7943</v>
      </c>
      <c r="M196">
        <v>30.784324999999999</v>
      </c>
      <c r="N196">
        <v>46.517899999999997</v>
      </c>
      <c r="O196">
        <v>68.534975000000003</v>
      </c>
      <c r="P196">
        <v>4835.4304000000002</v>
      </c>
      <c r="Q196">
        <v>146.368505022828</v>
      </c>
      <c r="R196">
        <v>20.395149102039099</v>
      </c>
      <c r="S196">
        <v>525.17433859857101</v>
      </c>
      <c r="T196">
        <v>0.78943876111965405</v>
      </c>
      <c r="U196">
        <v>3.3615836015099998E-3</v>
      </c>
    </row>
    <row r="197" spans="1:21" x14ac:dyDescent="0.25">
      <c r="A197" s="42" t="s">
        <v>215</v>
      </c>
      <c r="B197">
        <v>-122.1496420174439</v>
      </c>
      <c r="C197">
        <v>-37.580609749111893</v>
      </c>
      <c r="D197">
        <v>62.859367303461021</v>
      </c>
      <c r="E197">
        <v>169.97353218590149</v>
      </c>
      <c r="F197">
        <v>196.9967998480557</v>
      </c>
      <c r="G197">
        <v>182.5179795383948</v>
      </c>
      <c r="H197">
        <v>2.39</v>
      </c>
      <c r="I197">
        <v>0</v>
      </c>
      <c r="J197">
        <v>2.5</v>
      </c>
      <c r="K197">
        <v>27.531714474885799</v>
      </c>
      <c r="L197">
        <v>-10.4186</v>
      </c>
      <c r="M197">
        <v>16.181525000000001</v>
      </c>
      <c r="N197">
        <v>19.118200000000002</v>
      </c>
      <c r="O197">
        <v>24.5337</v>
      </c>
      <c r="P197">
        <v>4696.8860999999997</v>
      </c>
      <c r="Q197">
        <v>106.892907400258</v>
      </c>
      <c r="R197">
        <v>31.997491276935001</v>
      </c>
      <c r="S197">
        <v>1178.3079861040901</v>
      </c>
      <c r="T197">
        <v>0.86754560912107503</v>
      </c>
      <c r="U197">
        <v>3.4741645744321E-3</v>
      </c>
    </row>
    <row r="198" spans="1:21" x14ac:dyDescent="0.25">
      <c r="A198" s="42" t="s">
        <v>216</v>
      </c>
      <c r="B198">
        <v>-91.378540375300219</v>
      </c>
      <c r="C198">
        <v>3.2157354758352761</v>
      </c>
      <c r="D198">
        <v>-99.285174854878861</v>
      </c>
      <c r="E198">
        <v>101.3448102760063</v>
      </c>
      <c r="F198">
        <v>94.680485008338437</v>
      </c>
      <c r="G198">
        <v>50.369827458949104</v>
      </c>
      <c r="H198">
        <v>7.05</v>
      </c>
      <c r="I198">
        <v>0</v>
      </c>
      <c r="J198">
        <v>2.5</v>
      </c>
      <c r="K198">
        <v>55.060166598173502</v>
      </c>
      <c r="L198">
        <v>-464.73039999999997</v>
      </c>
      <c r="M198">
        <v>28.1067</v>
      </c>
      <c r="N198">
        <v>44.232399999999998</v>
      </c>
      <c r="O198">
        <v>64.246875000000003</v>
      </c>
      <c r="P198">
        <v>5073.4435999999996</v>
      </c>
      <c r="Q198">
        <v>130.88805628989601</v>
      </c>
      <c r="R198">
        <v>25.905698192303198</v>
      </c>
      <c r="S198">
        <v>819.62662837021401</v>
      </c>
      <c r="T198">
        <v>0.81702237190668703</v>
      </c>
      <c r="U198">
        <v>4.7820889154219001E-3</v>
      </c>
    </row>
    <row r="199" spans="1:21" x14ac:dyDescent="0.25">
      <c r="A199" s="42" t="s">
        <v>217</v>
      </c>
      <c r="B199">
        <v>-124.38736980990021</v>
      </c>
      <c r="C199">
        <v>-37.608790093520192</v>
      </c>
      <c r="D199">
        <v>61.123871642212912</v>
      </c>
      <c r="E199">
        <v>165.5638443502979</v>
      </c>
      <c r="F199">
        <v>195.2025460580775</v>
      </c>
      <c r="G199">
        <v>180.8277204623254</v>
      </c>
      <c r="H199">
        <v>2.39</v>
      </c>
      <c r="I199">
        <v>0</v>
      </c>
      <c r="J199">
        <v>2.5</v>
      </c>
      <c r="K199">
        <v>27.5673573173516</v>
      </c>
      <c r="L199">
        <v>-50.289000000000001</v>
      </c>
      <c r="M199">
        <v>16.821124999999999</v>
      </c>
      <c r="N199">
        <v>19.5852</v>
      </c>
      <c r="O199">
        <v>24.840050000000002</v>
      </c>
      <c r="P199">
        <v>4694.8095000000003</v>
      </c>
      <c r="Q199">
        <v>105.740884772363</v>
      </c>
      <c r="R199">
        <v>32.531295717614</v>
      </c>
      <c r="S199">
        <v>1210.8460937974201</v>
      </c>
      <c r="T199">
        <v>0.87266772086010502</v>
      </c>
      <c r="U199">
        <v>1.4909773188372E-3</v>
      </c>
    </row>
    <row r="200" spans="1:21" x14ac:dyDescent="0.25">
      <c r="A200" s="42" t="s">
        <v>218</v>
      </c>
      <c r="B200">
        <v>-97.1460300920522</v>
      </c>
      <c r="C200">
        <v>-3.886259898907797</v>
      </c>
      <c r="D200">
        <v>-104.495319027657</v>
      </c>
      <c r="E200">
        <v>97.988151400416939</v>
      </c>
      <c r="F200">
        <v>89.373745327390409</v>
      </c>
      <c r="G200">
        <v>53.418847727019802</v>
      </c>
      <c r="H200">
        <v>7.05</v>
      </c>
      <c r="I200">
        <v>0</v>
      </c>
      <c r="J200">
        <v>2.5</v>
      </c>
      <c r="K200">
        <v>53.508078458904102</v>
      </c>
      <c r="L200">
        <v>-31.179300000000001</v>
      </c>
      <c r="M200">
        <v>28.146174999999999</v>
      </c>
      <c r="N200">
        <v>43.377200000000002</v>
      </c>
      <c r="O200">
        <v>63.054074999999997</v>
      </c>
      <c r="P200">
        <v>4680.6634000000004</v>
      </c>
      <c r="Q200">
        <v>114.064885885672</v>
      </c>
      <c r="R200">
        <v>25.236277613281299</v>
      </c>
      <c r="S200">
        <v>817.19549260803603</v>
      </c>
      <c r="T200">
        <v>0.77770350387043197</v>
      </c>
      <c r="U200">
        <v>3.8037814846297998E-3</v>
      </c>
    </row>
    <row r="201" spans="1:21" x14ac:dyDescent="0.25">
      <c r="A201" s="42" t="s">
        <v>219</v>
      </c>
      <c r="B201">
        <v>-121.2864919945732</v>
      </c>
      <c r="C201">
        <v>-41.007298999102296</v>
      </c>
      <c r="D201">
        <v>64.143879359752333</v>
      </c>
      <c r="E201">
        <v>178.98124393985631</v>
      </c>
      <c r="F201">
        <v>199.63885530176981</v>
      </c>
      <c r="G201">
        <v>191.42939682765811</v>
      </c>
      <c r="H201">
        <v>2.39</v>
      </c>
      <c r="I201">
        <v>0</v>
      </c>
      <c r="J201">
        <v>2.5</v>
      </c>
      <c r="K201">
        <v>26.201130353881201</v>
      </c>
      <c r="L201">
        <v>-24.641200000000001</v>
      </c>
      <c r="M201">
        <v>14.519225</v>
      </c>
      <c r="N201">
        <v>18.791450000000001</v>
      </c>
      <c r="O201">
        <v>24.541350000000001</v>
      </c>
      <c r="P201">
        <v>4697.1959999999999</v>
      </c>
      <c r="Q201">
        <v>107.584264995971</v>
      </c>
      <c r="R201">
        <v>31.666642813058399</v>
      </c>
      <c r="S201">
        <v>1160.6460473616401</v>
      </c>
      <c r="T201">
        <v>0.86261228897123698</v>
      </c>
      <c r="U201">
        <v>5.1146040744085002E-3</v>
      </c>
    </row>
    <row r="202" spans="1:21" x14ac:dyDescent="0.25">
      <c r="A202" s="42" t="s">
        <v>220</v>
      </c>
      <c r="B202">
        <v>-90.418189608527314</v>
      </c>
      <c r="C202">
        <v>-2.5025878530975341</v>
      </c>
      <c r="D202">
        <v>-95.699708734726997</v>
      </c>
      <c r="E202">
        <v>129.7445447681315</v>
      </c>
      <c r="F202">
        <v>106.3814749195755</v>
      </c>
      <c r="G202">
        <v>80.825265153249319</v>
      </c>
      <c r="H202">
        <v>7.05</v>
      </c>
      <c r="I202">
        <v>0</v>
      </c>
      <c r="J202">
        <v>2.5</v>
      </c>
      <c r="K202">
        <v>50.380878059360697</v>
      </c>
      <c r="L202">
        <v>-47.612299999999998</v>
      </c>
      <c r="M202">
        <v>22.813749999999999</v>
      </c>
      <c r="N202">
        <v>42.129049999999999</v>
      </c>
      <c r="O202">
        <v>64.050475000000006</v>
      </c>
      <c r="P202">
        <v>5143.3014000000003</v>
      </c>
      <c r="Q202">
        <v>132.175934499097</v>
      </c>
      <c r="R202">
        <v>25.502356731705</v>
      </c>
      <c r="S202">
        <v>807.542324067923</v>
      </c>
      <c r="T202">
        <v>0.80362166610756403</v>
      </c>
      <c r="U202">
        <v>3.3783910351390702E-2</v>
      </c>
    </row>
    <row r="203" spans="1:21" x14ac:dyDescent="0.25">
      <c r="A203" s="42" t="s">
        <v>221</v>
      </c>
      <c r="B203">
        <v>-169.92319986314561</v>
      </c>
      <c r="C203">
        <v>-95.799282276929105</v>
      </c>
      <c r="D203">
        <v>10.08877739953237</v>
      </c>
      <c r="E203">
        <v>137.86937534225851</v>
      </c>
      <c r="F203">
        <v>145.41302588941639</v>
      </c>
      <c r="G203">
        <v>200.72243411892359</v>
      </c>
      <c r="H203">
        <v>2.94</v>
      </c>
      <c r="I203">
        <v>0</v>
      </c>
      <c r="J203">
        <v>2.5</v>
      </c>
      <c r="K203">
        <v>19.960126513294099</v>
      </c>
      <c r="L203">
        <v>-266.21567929999998</v>
      </c>
      <c r="M203">
        <v>17.6840005675</v>
      </c>
      <c r="N203">
        <v>19.618000559999999</v>
      </c>
      <c r="O203">
        <v>22.21099469</v>
      </c>
      <c r="P203">
        <v>123.82096369999999</v>
      </c>
      <c r="Q203">
        <v>8.8206962597273098</v>
      </c>
      <c r="R203">
        <v>-4.1165107059681496</v>
      </c>
      <c r="S203">
        <v>250.056961941975</v>
      </c>
      <c r="T203">
        <v>7.0915209638212795E-2</v>
      </c>
      <c r="U203">
        <v>5.8773988298358698E-2</v>
      </c>
    </row>
    <row r="204" spans="1:21" x14ac:dyDescent="0.25">
      <c r="A204" s="42" t="s">
        <v>222</v>
      </c>
      <c r="B204">
        <v>-79.28957547228886</v>
      </c>
      <c r="C204">
        <v>16.083885963619149</v>
      </c>
      <c r="D204">
        <v>8.86627348104272</v>
      </c>
      <c r="E204">
        <v>105.3574524859153</v>
      </c>
      <c r="F204">
        <v>159.24989975176939</v>
      </c>
      <c r="G204">
        <v>95.197672080322761</v>
      </c>
      <c r="H204">
        <v>2.94</v>
      </c>
      <c r="I204">
        <v>60</v>
      </c>
      <c r="J204">
        <v>2.5</v>
      </c>
      <c r="K204">
        <v>38.284992194097697</v>
      </c>
      <c r="L204">
        <v>-1.9509645840000001</v>
      </c>
      <c r="M204">
        <v>33.025059282500003</v>
      </c>
      <c r="N204">
        <v>39.911997409999998</v>
      </c>
      <c r="O204">
        <v>46.683999880000002</v>
      </c>
      <c r="P204">
        <v>205.29916109999999</v>
      </c>
      <c r="Q204">
        <v>25.2377244797263</v>
      </c>
      <c r="R204">
        <v>1.60909566229826</v>
      </c>
      <c r="S204">
        <v>9.1915088081712799</v>
      </c>
      <c r="T204">
        <v>0.29437589315519402</v>
      </c>
      <c r="U204">
        <v>6.4112568388362101E-2</v>
      </c>
    </row>
    <row r="205" spans="1:21" x14ac:dyDescent="0.25">
      <c r="A205" s="42" t="s">
        <v>223</v>
      </c>
      <c r="B205">
        <v>-38.967076520615628</v>
      </c>
      <c r="C205">
        <v>56.667700775654318</v>
      </c>
      <c r="D205">
        <v>42.895179448566601</v>
      </c>
      <c r="E205">
        <v>143.13773212503611</v>
      </c>
      <c r="F205">
        <v>197.14655232886881</v>
      </c>
      <c r="G205">
        <v>82.344151981729922</v>
      </c>
      <c r="H205">
        <v>2.94</v>
      </c>
      <c r="I205">
        <v>60</v>
      </c>
      <c r="J205">
        <v>2.5</v>
      </c>
      <c r="K205">
        <v>45.433789177880698</v>
      </c>
      <c r="L205">
        <v>-6.0200000000000002E-7</v>
      </c>
      <c r="M205">
        <v>34.153745614999998</v>
      </c>
      <c r="N205">
        <v>40.09999998</v>
      </c>
      <c r="O205">
        <v>47.731000152500002</v>
      </c>
      <c r="P205">
        <v>1800</v>
      </c>
      <c r="Q205">
        <v>85.870198123962894</v>
      </c>
      <c r="R205">
        <v>13.8727106770184</v>
      </c>
      <c r="S205">
        <v>229.21842909209499</v>
      </c>
      <c r="T205">
        <v>0.83305724734280096</v>
      </c>
      <c r="U205">
        <v>6.5325506271861802E-2</v>
      </c>
    </row>
    <row r="206" spans="1:21" x14ac:dyDescent="0.25">
      <c r="A206" s="42" t="s">
        <v>224</v>
      </c>
      <c r="B206">
        <v>-117.8572997336998</v>
      </c>
      <c r="C206">
        <v>-33.568981574472531</v>
      </c>
      <c r="D206">
        <v>49.196938237007338</v>
      </c>
      <c r="E206">
        <v>168.7165168145066</v>
      </c>
      <c r="F206">
        <v>192.37483753554579</v>
      </c>
      <c r="G206">
        <v>173.06315891189189</v>
      </c>
      <c r="H206">
        <v>2.94</v>
      </c>
      <c r="I206">
        <v>0</v>
      </c>
      <c r="J206">
        <v>2.5</v>
      </c>
      <c r="K206">
        <v>30.128228974927101</v>
      </c>
      <c r="L206">
        <v>-111.2865714</v>
      </c>
      <c r="M206">
        <v>18.771999999999998</v>
      </c>
      <c r="N206">
        <v>22.773</v>
      </c>
      <c r="O206">
        <v>27.410269769999999</v>
      </c>
      <c r="P206">
        <v>1800</v>
      </c>
      <c r="Q206">
        <v>91.830286765134005</v>
      </c>
      <c r="R206">
        <v>14.246561946429001</v>
      </c>
      <c r="S206">
        <v>224.05595077997199</v>
      </c>
      <c r="T206">
        <v>0.89829666799723096</v>
      </c>
      <c r="U206">
        <v>4.6175794053310598E-2</v>
      </c>
    </row>
    <row r="207" spans="1:21" x14ac:dyDescent="0.25">
      <c r="A207" s="42" t="s">
        <v>225</v>
      </c>
      <c r="B207">
        <v>-171.19007096289221</v>
      </c>
      <c r="C207">
        <v>-95.568417703513475</v>
      </c>
      <c r="D207">
        <v>9.443813304508696</v>
      </c>
      <c r="E207">
        <v>134.902540660905</v>
      </c>
      <c r="F207">
        <v>144.62255547046681</v>
      </c>
      <c r="G207">
        <v>199.28639213866239</v>
      </c>
      <c r="H207">
        <v>2.94</v>
      </c>
      <c r="I207">
        <v>0</v>
      </c>
      <c r="J207">
        <v>2.5</v>
      </c>
      <c r="K207">
        <v>20.109861325826799</v>
      </c>
      <c r="L207">
        <v>-330.00788449999999</v>
      </c>
      <c r="M207">
        <v>17.744000060000001</v>
      </c>
      <c r="N207">
        <v>19.980999990000001</v>
      </c>
      <c r="O207">
        <v>23.24599993</v>
      </c>
      <c r="P207">
        <v>111.6506988</v>
      </c>
      <c r="Q207">
        <v>8.7127832317390599</v>
      </c>
      <c r="R207">
        <v>-16.8002631799136</v>
      </c>
      <c r="S207">
        <v>641.20760665684202</v>
      </c>
      <c r="T207">
        <v>0.43968495262144802</v>
      </c>
      <c r="U207">
        <v>5.2328708205170701E-2</v>
      </c>
    </row>
    <row r="208" spans="1:21" x14ac:dyDescent="0.25">
      <c r="A208" s="42" t="s">
        <v>226</v>
      </c>
      <c r="B208">
        <v>-82.853984883402788</v>
      </c>
      <c r="C208">
        <v>12.62705268924204</v>
      </c>
      <c r="D208">
        <v>7.6191624206681183</v>
      </c>
      <c r="E208">
        <v>97.542363599951003</v>
      </c>
      <c r="F208">
        <v>158.27185161156629</v>
      </c>
      <c r="G208">
        <v>98.731027004461481</v>
      </c>
      <c r="H208">
        <v>2.94</v>
      </c>
      <c r="I208">
        <v>60</v>
      </c>
      <c r="J208">
        <v>2.5</v>
      </c>
      <c r="K208">
        <v>37.489101373358999</v>
      </c>
      <c r="L208">
        <v>-3.8E-6</v>
      </c>
      <c r="M208">
        <v>36.58900079</v>
      </c>
      <c r="N208">
        <v>40.100000029999997</v>
      </c>
      <c r="O208">
        <v>46.5769979875</v>
      </c>
      <c r="P208">
        <v>202.8804025</v>
      </c>
      <c r="Q208">
        <v>23.909809522508201</v>
      </c>
      <c r="R208">
        <v>1.2748867343083501</v>
      </c>
      <c r="S208">
        <v>8.2441595487219708</v>
      </c>
      <c r="T208">
        <v>0.23346309017560399</v>
      </c>
      <c r="U208">
        <v>8.7720607772062406E-2</v>
      </c>
    </row>
    <row r="209" spans="1:21" x14ac:dyDescent="0.25">
      <c r="A209" s="42" t="s">
        <v>227</v>
      </c>
      <c r="B209">
        <v>-37.964359865380757</v>
      </c>
      <c r="C209">
        <v>56.435733779742733</v>
      </c>
      <c r="D209">
        <v>41.449896418241842</v>
      </c>
      <c r="E209">
        <v>143.55576903948551</v>
      </c>
      <c r="F209">
        <v>196.65082984547601</v>
      </c>
      <c r="G209">
        <v>85.357239723629874</v>
      </c>
      <c r="H209">
        <v>2.94</v>
      </c>
      <c r="I209">
        <v>60</v>
      </c>
      <c r="J209">
        <v>2.5</v>
      </c>
      <c r="K209">
        <v>45.0606318294166</v>
      </c>
      <c r="L209">
        <v>-1.61E-7</v>
      </c>
      <c r="M209">
        <v>36.588999979999997</v>
      </c>
      <c r="N209">
        <v>43.400002600000001</v>
      </c>
      <c r="O209">
        <v>48.710998625000002</v>
      </c>
      <c r="P209">
        <v>1800.0000030000001</v>
      </c>
      <c r="Q209">
        <v>89.504593254651795</v>
      </c>
      <c r="R209">
        <v>15.1289995604119</v>
      </c>
      <c r="S209">
        <v>263.43509746681002</v>
      </c>
      <c r="T209">
        <v>0.86282078858034394</v>
      </c>
      <c r="U209">
        <v>9.1323837421884602E-2</v>
      </c>
    </row>
    <row r="210" spans="1:21" x14ac:dyDescent="0.25">
      <c r="A210" s="42" t="s">
        <v>228</v>
      </c>
      <c r="B210">
        <v>-121.1340639720646</v>
      </c>
      <c r="C210">
        <v>-33.20322062474667</v>
      </c>
      <c r="D210">
        <v>43.84949092263161</v>
      </c>
      <c r="E210">
        <v>156.179153279584</v>
      </c>
      <c r="F210">
        <v>187.12858758494721</v>
      </c>
      <c r="G210">
        <v>168.65661941958609</v>
      </c>
      <c r="H210">
        <v>2.94</v>
      </c>
      <c r="I210">
        <v>0</v>
      </c>
      <c r="J210">
        <v>2.5</v>
      </c>
      <c r="K210">
        <v>30.249795971847099</v>
      </c>
      <c r="L210">
        <v>-113.2815693</v>
      </c>
      <c r="M210">
        <v>19.024999990000001</v>
      </c>
      <c r="N210">
        <v>24.129415560000002</v>
      </c>
      <c r="O210">
        <v>30.0999999625</v>
      </c>
      <c r="P210">
        <v>1349.591576</v>
      </c>
      <c r="Q210">
        <v>80.522180782628894</v>
      </c>
      <c r="R210">
        <v>12.483072124734299</v>
      </c>
      <c r="S210">
        <v>162.05543359190401</v>
      </c>
      <c r="T210">
        <v>0.95014208083637597</v>
      </c>
      <c r="U210">
        <v>3.61871987949361E-2</v>
      </c>
    </row>
    <row r="211" spans="1:21" x14ac:dyDescent="0.25">
      <c r="A211" s="42" t="s">
        <v>229</v>
      </c>
      <c r="B211">
        <v>-146.03786408085301</v>
      </c>
      <c r="C211">
        <v>-71.524991278009665</v>
      </c>
      <c r="D211">
        <v>-48.98530091649247</v>
      </c>
      <c r="E211">
        <v>104.5788790544176</v>
      </c>
      <c r="F211">
        <v>106.92612339639339</v>
      </c>
      <c r="G211">
        <v>142.0445508501216</v>
      </c>
      <c r="H211">
        <v>4.5</v>
      </c>
      <c r="I211">
        <v>0</v>
      </c>
      <c r="J211">
        <v>2.5</v>
      </c>
      <c r="K211">
        <v>30.675194063926899</v>
      </c>
      <c r="L211">
        <v>-56.16</v>
      </c>
      <c r="M211">
        <v>19.047499999999999</v>
      </c>
      <c r="N211">
        <v>24.55</v>
      </c>
      <c r="O211">
        <v>35.94</v>
      </c>
      <c r="P211">
        <v>261.35000000000002</v>
      </c>
      <c r="Q211">
        <v>20.561669679478801</v>
      </c>
      <c r="R211">
        <v>2.80590636009233</v>
      </c>
      <c r="S211">
        <v>13.0444747170223</v>
      </c>
      <c r="T211">
        <v>0.55299673529314797</v>
      </c>
      <c r="U211">
        <v>1.7636263799779999E-3</v>
      </c>
    </row>
    <row r="212" spans="1:21" x14ac:dyDescent="0.25">
      <c r="A212" s="42" t="s">
        <v>230</v>
      </c>
      <c r="B212">
        <v>-52.380643004952887</v>
      </c>
      <c r="C212">
        <v>61.798674113819793</v>
      </c>
      <c r="D212">
        <v>-114.7193394270507</v>
      </c>
      <c r="E212">
        <v>91.317593517386925</v>
      </c>
      <c r="F212">
        <v>79.98980927016926</v>
      </c>
      <c r="G212">
        <v>-27.902078240419691</v>
      </c>
      <c r="H212">
        <v>10.76</v>
      </c>
      <c r="I212">
        <v>0</v>
      </c>
      <c r="J212">
        <v>2.5</v>
      </c>
      <c r="K212">
        <v>84.915448630136893</v>
      </c>
      <c r="L212">
        <v>-150.91</v>
      </c>
      <c r="M212">
        <v>49.545000000000002</v>
      </c>
      <c r="N212">
        <v>65.87</v>
      </c>
      <c r="O212">
        <v>98.704999999999998</v>
      </c>
      <c r="P212">
        <v>2254.35</v>
      </c>
      <c r="Q212">
        <v>64.9243509906469</v>
      </c>
      <c r="R212">
        <v>6.7410138588519004</v>
      </c>
      <c r="S212">
        <v>157.496969111368</v>
      </c>
      <c r="T212">
        <v>0.28935730502762502</v>
      </c>
      <c r="U212">
        <v>2.2386559257707998E-3</v>
      </c>
    </row>
    <row r="213" spans="1:21" x14ac:dyDescent="0.25">
      <c r="A213" s="42" t="s">
        <v>231</v>
      </c>
      <c r="B213">
        <v>51.364447965889198</v>
      </c>
      <c r="C213">
        <v>129.69107814286539</v>
      </c>
      <c r="D213">
        <v>104.0092276873758</v>
      </c>
      <c r="E213">
        <v>275.83979431009652</v>
      </c>
      <c r="F213">
        <v>263.66380904160297</v>
      </c>
      <c r="G213">
        <v>72.329043187371482</v>
      </c>
      <c r="H213">
        <v>2.2599999999999998</v>
      </c>
      <c r="I213">
        <v>100</v>
      </c>
      <c r="J213">
        <v>2.5</v>
      </c>
      <c r="K213">
        <v>52.9725766941391</v>
      </c>
      <c r="L213">
        <v>0</v>
      </c>
      <c r="M213">
        <v>1.17</v>
      </c>
      <c r="N213">
        <v>73.584999999999994</v>
      </c>
      <c r="O213">
        <v>91.23</v>
      </c>
      <c r="P213">
        <v>178.28</v>
      </c>
      <c r="Q213">
        <v>43.719070644718002</v>
      </c>
      <c r="R213">
        <v>-0.19973151655377899</v>
      </c>
      <c r="S213">
        <v>-1.5682622560091199</v>
      </c>
      <c r="T213">
        <v>0.72579260535589396</v>
      </c>
      <c r="U213">
        <v>0.15673509609290401</v>
      </c>
    </row>
    <row r="214" spans="1:21" x14ac:dyDescent="0.25">
      <c r="A214" s="42" t="s">
        <v>232</v>
      </c>
      <c r="B214">
        <v>-56.521644934510618</v>
      </c>
      <c r="C214">
        <v>16.291661875860392</v>
      </c>
      <c r="D214">
        <v>37.679221096780331</v>
      </c>
      <c r="E214">
        <v>205.0274773897994</v>
      </c>
      <c r="F214">
        <v>193.89126693049079</v>
      </c>
      <c r="G214">
        <v>139.44979371741829</v>
      </c>
      <c r="H214">
        <v>2.64</v>
      </c>
      <c r="I214">
        <v>100</v>
      </c>
      <c r="J214">
        <v>2.5</v>
      </c>
      <c r="K214">
        <v>33.6606112637362</v>
      </c>
      <c r="L214">
        <v>0</v>
      </c>
      <c r="M214">
        <v>0</v>
      </c>
      <c r="N214">
        <v>30.385000000000002</v>
      </c>
      <c r="O214">
        <v>70.13</v>
      </c>
      <c r="P214">
        <v>186.42</v>
      </c>
      <c r="Q214">
        <v>35.297469325567199</v>
      </c>
      <c r="R214">
        <v>0.48247121659937597</v>
      </c>
      <c r="S214">
        <v>-0.945428853040299</v>
      </c>
      <c r="T214">
        <v>0.59971658851874099</v>
      </c>
      <c r="U214">
        <v>7.4610049527671904E-2</v>
      </c>
    </row>
    <row r="215" spans="1:21" x14ac:dyDescent="0.25">
      <c r="A215" s="42" t="s">
        <v>233</v>
      </c>
      <c r="B215">
        <v>-27.51237958983954</v>
      </c>
      <c r="C215">
        <v>42.9089469830027</v>
      </c>
      <c r="D215">
        <v>70.161278168013226</v>
      </c>
      <c r="E215">
        <v>224.22026086050889</v>
      </c>
      <c r="F215">
        <v>214.19580446780751</v>
      </c>
      <c r="G215">
        <v>126.8072676231488</v>
      </c>
      <c r="H215">
        <v>1.69</v>
      </c>
      <c r="I215">
        <v>100</v>
      </c>
      <c r="J215">
        <v>2.5</v>
      </c>
      <c r="K215">
        <v>35.123514194139098</v>
      </c>
      <c r="L215">
        <v>0</v>
      </c>
      <c r="M215">
        <v>0</v>
      </c>
      <c r="N215">
        <v>42.12</v>
      </c>
      <c r="O215">
        <v>69.239999999999995</v>
      </c>
      <c r="P215">
        <v>145.07</v>
      </c>
      <c r="Q215">
        <v>34.446926676129699</v>
      </c>
      <c r="R215">
        <v>0.14289107774971899</v>
      </c>
      <c r="S215">
        <v>-1.71472708423362</v>
      </c>
      <c r="T215">
        <v>0.79329476850997105</v>
      </c>
      <c r="U215">
        <v>0.100222019866608</v>
      </c>
    </row>
    <row r="216" spans="1:21" x14ac:dyDescent="0.25">
      <c r="A216" s="42" t="s">
        <v>234</v>
      </c>
      <c r="B216">
        <v>-8.9900626074488379</v>
      </c>
      <c r="C216">
        <v>56.044379642534437</v>
      </c>
      <c r="D216">
        <v>112.43802216404281</v>
      </c>
      <c r="E216">
        <v>266.13861224800547</v>
      </c>
      <c r="F216">
        <v>250.55696131427229</v>
      </c>
      <c r="G216">
        <v>142.19953978555981</v>
      </c>
      <c r="H216">
        <v>1.1200000000000001</v>
      </c>
      <c r="I216">
        <v>100</v>
      </c>
      <c r="J216">
        <v>2.5</v>
      </c>
      <c r="K216">
        <v>35.218843864468802</v>
      </c>
      <c r="L216">
        <v>0</v>
      </c>
      <c r="M216">
        <v>0</v>
      </c>
      <c r="N216">
        <v>1.41</v>
      </c>
      <c r="O216">
        <v>74.662499999999994</v>
      </c>
      <c r="P216">
        <v>182.14</v>
      </c>
      <c r="Q216">
        <v>40.058294245480397</v>
      </c>
      <c r="R216">
        <v>0.48790369416562102</v>
      </c>
      <c r="S216">
        <v>-1.1952480425649801</v>
      </c>
      <c r="T216">
        <v>0.68560303717514803</v>
      </c>
      <c r="U216">
        <v>0.114545578087244</v>
      </c>
    </row>
    <row r="217" spans="1:21" x14ac:dyDescent="0.25">
      <c r="A217" s="42" t="s">
        <v>235</v>
      </c>
      <c r="B217">
        <v>31.70133035474954</v>
      </c>
      <c r="C217">
        <v>111.8592032195441</v>
      </c>
      <c r="D217">
        <v>93.675761077099637</v>
      </c>
      <c r="E217">
        <v>228.39122581794609</v>
      </c>
      <c r="F217">
        <v>236.8917874769337</v>
      </c>
      <c r="G217">
        <v>61.487642073066851</v>
      </c>
      <c r="H217">
        <v>1.42</v>
      </c>
      <c r="I217">
        <v>100</v>
      </c>
      <c r="J217">
        <v>2.5</v>
      </c>
      <c r="K217">
        <v>48.011686126373597</v>
      </c>
      <c r="L217">
        <v>0</v>
      </c>
      <c r="M217">
        <v>8.06</v>
      </c>
      <c r="N217">
        <v>63.575000000000003</v>
      </c>
      <c r="O217">
        <v>76.902500000000003</v>
      </c>
      <c r="P217">
        <v>172.29</v>
      </c>
      <c r="Q217">
        <v>33.473620793368603</v>
      </c>
      <c r="R217">
        <v>-0.32504087760724498</v>
      </c>
      <c r="S217">
        <v>-1.42697176473392</v>
      </c>
      <c r="T217">
        <v>0.70242073434615804</v>
      </c>
      <c r="U217">
        <v>0.11682312361339101</v>
      </c>
    </row>
    <row r="218" spans="1:21" x14ac:dyDescent="0.25">
      <c r="A218" s="42" t="s">
        <v>236</v>
      </c>
      <c r="B218">
        <v>31.020036632536019</v>
      </c>
      <c r="C218">
        <v>100.40480267188239</v>
      </c>
      <c r="D218">
        <v>129.1522290098369</v>
      </c>
      <c r="E218">
        <v>316.28781764259497</v>
      </c>
      <c r="F218">
        <v>291.24630723951412</v>
      </c>
      <c r="G218">
        <v>143.34408319408249</v>
      </c>
      <c r="H218">
        <v>2.2599999999999998</v>
      </c>
      <c r="I218">
        <v>150</v>
      </c>
      <c r="J218">
        <v>2.5</v>
      </c>
      <c r="K218">
        <v>45.346456043956003</v>
      </c>
      <c r="L218">
        <v>0</v>
      </c>
      <c r="M218">
        <v>0</v>
      </c>
      <c r="N218">
        <v>1.53</v>
      </c>
      <c r="O218">
        <v>105.405</v>
      </c>
      <c r="P218">
        <v>203.01</v>
      </c>
      <c r="Q218">
        <v>53.736387023579098</v>
      </c>
      <c r="R218">
        <v>0.44352037564348901</v>
      </c>
      <c r="S218">
        <v>-1.6433995634334799</v>
      </c>
      <c r="T218">
        <v>0.88146947138346099</v>
      </c>
      <c r="U218">
        <v>0.116924296739357</v>
      </c>
    </row>
    <row r="219" spans="1:21" x14ac:dyDescent="0.25">
      <c r="A219" s="42" t="s">
        <v>237</v>
      </c>
      <c r="B219">
        <v>-23.715156828066249</v>
      </c>
      <c r="C219">
        <v>41.941234347630711</v>
      </c>
      <c r="D219">
        <v>78.052836508986985</v>
      </c>
      <c r="E219">
        <v>272.23571939218078</v>
      </c>
      <c r="F219">
        <v>241.85974474890881</v>
      </c>
      <c r="G219">
        <v>162.02214578665061</v>
      </c>
      <c r="H219">
        <v>2.64</v>
      </c>
      <c r="I219">
        <v>150</v>
      </c>
      <c r="J219">
        <v>2.5</v>
      </c>
      <c r="K219">
        <v>36.184332646520097</v>
      </c>
      <c r="L219">
        <v>0</v>
      </c>
      <c r="M219">
        <v>0</v>
      </c>
      <c r="N219">
        <v>0.18</v>
      </c>
      <c r="O219">
        <v>92.95</v>
      </c>
      <c r="P219">
        <v>204.49</v>
      </c>
      <c r="Q219">
        <v>46.601581746309101</v>
      </c>
      <c r="R219">
        <v>0.66046462166409103</v>
      </c>
      <c r="S219">
        <v>-1.3137646778521499</v>
      </c>
      <c r="T219">
        <v>0.85120755805978898</v>
      </c>
      <c r="U219">
        <v>9.5942041319639598E-2</v>
      </c>
    </row>
    <row r="220" spans="1:21" x14ac:dyDescent="0.25">
      <c r="A220" s="42" t="s">
        <v>238</v>
      </c>
      <c r="B220">
        <v>-53.489563140894838</v>
      </c>
      <c r="C220">
        <v>8.9030215782727442</v>
      </c>
      <c r="D220">
        <v>77.772161150407015</v>
      </c>
      <c r="E220">
        <v>260.94155776094851</v>
      </c>
      <c r="F220">
        <v>228.47688194877799</v>
      </c>
      <c r="G220">
        <v>189.32746897059471</v>
      </c>
      <c r="H220">
        <v>2.0099999999999998</v>
      </c>
      <c r="I220">
        <v>150</v>
      </c>
      <c r="J220">
        <v>2.5</v>
      </c>
      <c r="K220">
        <v>28.1322516025641</v>
      </c>
      <c r="L220">
        <v>0</v>
      </c>
      <c r="M220">
        <v>0</v>
      </c>
      <c r="N220">
        <v>0.25</v>
      </c>
      <c r="O220">
        <v>70.010000000000005</v>
      </c>
      <c r="P220">
        <v>162.06</v>
      </c>
      <c r="Q220">
        <v>40.389262880403201</v>
      </c>
      <c r="R220">
        <v>0.91972579656968401</v>
      </c>
      <c r="S220">
        <v>-0.92404743200172901</v>
      </c>
      <c r="T220">
        <v>0.88873880046185105</v>
      </c>
      <c r="U220">
        <v>6.13146764635518E-2</v>
      </c>
    </row>
    <row r="221" spans="1:21" x14ac:dyDescent="0.25">
      <c r="A221" s="42" t="s">
        <v>239</v>
      </c>
      <c r="B221">
        <v>-8.6318765132165165</v>
      </c>
      <c r="C221">
        <v>50.801047542634812</v>
      </c>
      <c r="D221">
        <v>143.46974733909369</v>
      </c>
      <c r="E221">
        <v>306.95960371618338</v>
      </c>
      <c r="F221">
        <v>284.92182613819239</v>
      </c>
      <c r="G221">
        <v>182.93075206571419</v>
      </c>
      <c r="H221">
        <v>1.1399999999999999</v>
      </c>
      <c r="I221">
        <v>150</v>
      </c>
      <c r="J221">
        <v>2.5</v>
      </c>
      <c r="K221">
        <v>33.672394688644602</v>
      </c>
      <c r="L221">
        <v>0</v>
      </c>
      <c r="M221">
        <v>0</v>
      </c>
      <c r="N221">
        <v>0.27</v>
      </c>
      <c r="O221">
        <v>92.62</v>
      </c>
      <c r="P221">
        <v>229.17</v>
      </c>
      <c r="Q221">
        <v>48.604176127243797</v>
      </c>
      <c r="R221">
        <v>0.901800383187077</v>
      </c>
      <c r="S221">
        <v>-0.82216733967566102</v>
      </c>
      <c r="T221">
        <v>0.83219720727816304</v>
      </c>
      <c r="U221">
        <v>8.6154364188123306E-2</v>
      </c>
    </row>
    <row r="222" spans="1:21" x14ac:dyDescent="0.25">
      <c r="A222" s="42" t="s">
        <v>240</v>
      </c>
      <c r="B222">
        <v>52.310155842784368</v>
      </c>
      <c r="C222">
        <v>126.3388128474367</v>
      </c>
      <c r="D222">
        <v>141.43593224713749</v>
      </c>
      <c r="E222">
        <v>290.12216299257398</v>
      </c>
      <c r="F222">
        <v>290.00644423237651</v>
      </c>
      <c r="G222">
        <v>99.345853072018926</v>
      </c>
      <c r="H222">
        <v>1.43</v>
      </c>
      <c r="I222">
        <v>150</v>
      </c>
      <c r="J222">
        <v>2.5</v>
      </c>
      <c r="K222">
        <v>49.814085393772899</v>
      </c>
      <c r="L222">
        <v>0</v>
      </c>
      <c r="M222">
        <v>0.15</v>
      </c>
      <c r="N222">
        <v>47.84</v>
      </c>
      <c r="O222">
        <v>98.48</v>
      </c>
      <c r="P222">
        <v>181.06</v>
      </c>
      <c r="Q222">
        <v>45.761399618234101</v>
      </c>
      <c r="R222">
        <v>0.106800672414596</v>
      </c>
      <c r="S222">
        <v>-1.7569594212744</v>
      </c>
      <c r="T222">
        <v>0.81298111421645403</v>
      </c>
      <c r="U222">
        <v>0.109772812478349</v>
      </c>
    </row>
    <row r="223" spans="1:21" x14ac:dyDescent="0.25">
      <c r="A223" s="42" t="s">
        <v>241</v>
      </c>
      <c r="B223">
        <v>-151.69757929946061</v>
      </c>
      <c r="C223">
        <v>-55.762367872880802</v>
      </c>
      <c r="D223">
        <v>21.704064307236688</v>
      </c>
      <c r="E223">
        <v>119.7093914375519</v>
      </c>
      <c r="F223">
        <v>157.04530145368679</v>
      </c>
      <c r="G223">
        <v>165.22084789857689</v>
      </c>
      <c r="H223">
        <v>2.73</v>
      </c>
      <c r="I223">
        <v>0</v>
      </c>
      <c r="J223">
        <v>2.5</v>
      </c>
      <c r="K223">
        <v>26.4054349315068</v>
      </c>
      <c r="L223">
        <v>2.2599999999999998</v>
      </c>
      <c r="M223">
        <v>20.95</v>
      </c>
      <c r="N223">
        <v>23.33</v>
      </c>
      <c r="O223">
        <v>26.67</v>
      </c>
      <c r="P223">
        <v>936.4</v>
      </c>
      <c r="Q223">
        <v>21.654156386917901</v>
      </c>
      <c r="R223">
        <v>19.411674855496699</v>
      </c>
      <c r="S223">
        <v>575.72707076664199</v>
      </c>
      <c r="T223">
        <v>0.652833552818462</v>
      </c>
      <c r="U223">
        <v>2.0547945205478999E-3</v>
      </c>
    </row>
    <row r="224" spans="1:21" x14ac:dyDescent="0.25">
      <c r="A224" s="42" t="s">
        <v>242</v>
      </c>
      <c r="B224">
        <v>-70.485996427093596</v>
      </c>
      <c r="C224">
        <v>49.343084457678543</v>
      </c>
      <c r="D224">
        <v>-112.11312689115189</v>
      </c>
      <c r="E224">
        <v>85.083685582334255</v>
      </c>
      <c r="F224">
        <v>92.413344771399139</v>
      </c>
      <c r="G224">
        <v>-18.658409594411079</v>
      </c>
      <c r="H224">
        <v>8.0399999999999991</v>
      </c>
      <c r="I224">
        <v>0</v>
      </c>
      <c r="J224">
        <v>2.5</v>
      </c>
      <c r="K224">
        <v>71.463149543378904</v>
      </c>
      <c r="L224">
        <v>-4.43</v>
      </c>
      <c r="M224">
        <v>44.347499999999997</v>
      </c>
      <c r="N224">
        <v>58.255000000000003</v>
      </c>
      <c r="O224">
        <v>81.592500000000001</v>
      </c>
      <c r="P224">
        <v>2411.71</v>
      </c>
      <c r="Q224">
        <v>70.274458665676605</v>
      </c>
      <c r="R224">
        <v>14.636930973618799</v>
      </c>
      <c r="S224">
        <v>366.39041915924298</v>
      </c>
      <c r="T224">
        <v>0.58268741765702503</v>
      </c>
      <c r="U224">
        <v>2.4690956126186001E-3</v>
      </c>
    </row>
    <row r="225" spans="1:21" x14ac:dyDescent="0.25">
      <c r="A225" s="42" t="s">
        <v>243</v>
      </c>
      <c r="B225">
        <v>-157.45058741469089</v>
      </c>
      <c r="C225">
        <v>-64.408773493276584</v>
      </c>
      <c r="D225">
        <v>20.38166318686768</v>
      </c>
      <c r="E225">
        <v>121.9274276350309</v>
      </c>
      <c r="F225">
        <v>155.0164673128973</v>
      </c>
      <c r="G225">
        <v>173.23511444445739</v>
      </c>
      <c r="H225">
        <v>2.73</v>
      </c>
      <c r="I225">
        <v>0</v>
      </c>
      <c r="J225">
        <v>2.5</v>
      </c>
      <c r="K225">
        <v>24.858906392693999</v>
      </c>
      <c r="L225">
        <v>-31.26</v>
      </c>
      <c r="M225">
        <v>20.100000000000001</v>
      </c>
      <c r="N225">
        <v>22.67</v>
      </c>
      <c r="O225">
        <v>25.822500000000002</v>
      </c>
      <c r="P225">
        <v>968.31</v>
      </c>
      <c r="Q225">
        <v>18.6433652040824</v>
      </c>
      <c r="R225">
        <v>23.6336301759878</v>
      </c>
      <c r="S225">
        <v>909.84017340794401</v>
      </c>
      <c r="T225">
        <v>0.61297460561822403</v>
      </c>
      <c r="U225">
        <v>2.3494577625571E-3</v>
      </c>
    </row>
    <row r="226" spans="1:21" x14ac:dyDescent="0.25">
      <c r="A226" s="42" t="s">
        <v>244</v>
      </c>
      <c r="B226">
        <v>-106.22157954173871</v>
      </c>
      <c r="C226">
        <v>1.794514552252058</v>
      </c>
      <c r="D226">
        <v>-146.5932729887522</v>
      </c>
      <c r="E226">
        <v>51.271270734313738</v>
      </c>
      <c r="F226">
        <v>53.409497327027353</v>
      </c>
      <c r="G226">
        <v>-0.88658095113278368</v>
      </c>
      <c r="H226">
        <v>8.0399999999999991</v>
      </c>
      <c r="I226">
        <v>0</v>
      </c>
      <c r="J226">
        <v>2.5</v>
      </c>
      <c r="K226">
        <v>62.4765102739726</v>
      </c>
      <c r="L226">
        <v>-3.03</v>
      </c>
      <c r="M226">
        <v>40.29</v>
      </c>
      <c r="N226">
        <v>52.905000000000001</v>
      </c>
      <c r="O226">
        <v>71.819999999999993</v>
      </c>
      <c r="P226">
        <v>2009.43</v>
      </c>
      <c r="Q226">
        <v>60.1611620401058</v>
      </c>
      <c r="R226">
        <v>16.372474195259599</v>
      </c>
      <c r="S226">
        <v>397.40701599852503</v>
      </c>
      <c r="T226">
        <v>0.67195930613635901</v>
      </c>
      <c r="U226">
        <v>1.8151600003660001E-3</v>
      </c>
    </row>
    <row r="227" spans="1:21" x14ac:dyDescent="0.25">
      <c r="A227" s="42" t="s">
        <v>245</v>
      </c>
      <c r="B227">
        <v>-165.03695298624871</v>
      </c>
      <c r="C227">
        <v>-102.0550391062423</v>
      </c>
      <c r="D227">
        <v>-20.27492561823767</v>
      </c>
      <c r="E227">
        <v>129.17155113725289</v>
      </c>
      <c r="F227">
        <v>123.8392366711707</v>
      </c>
      <c r="G227">
        <v>190.57872285243101</v>
      </c>
      <c r="H227">
        <v>3.73</v>
      </c>
      <c r="I227">
        <v>0</v>
      </c>
      <c r="J227">
        <v>2.5</v>
      </c>
      <c r="K227">
        <v>21.971394977168899</v>
      </c>
      <c r="L227">
        <v>-38.56</v>
      </c>
      <c r="M227">
        <v>17.170000000000002</v>
      </c>
      <c r="N227">
        <v>20.184999999999999</v>
      </c>
      <c r="O227">
        <v>23.66</v>
      </c>
      <c r="P227">
        <v>661.22</v>
      </c>
      <c r="Q227">
        <v>16.959640771136598</v>
      </c>
      <c r="R227">
        <v>19.593748831787298</v>
      </c>
      <c r="S227">
        <v>593.60863878678094</v>
      </c>
      <c r="T227">
        <v>0.64517056100145997</v>
      </c>
      <c r="U227">
        <v>1.9221493343622999E-3</v>
      </c>
    </row>
    <row r="228" spans="1:21" x14ac:dyDescent="0.25">
      <c r="A228" s="42" t="s">
        <v>246</v>
      </c>
      <c r="B228">
        <v>-135.67336383826131</v>
      </c>
      <c r="C228">
        <v>-63.366972895334499</v>
      </c>
      <c r="D228">
        <v>-169.4145307528261</v>
      </c>
      <c r="E228">
        <v>72.414167572454943</v>
      </c>
      <c r="F228">
        <v>26.579118666837928</v>
      </c>
      <c r="G228">
        <v>83.135842333007588</v>
      </c>
      <c r="H228">
        <v>8.0399999999999991</v>
      </c>
      <c r="I228">
        <v>0</v>
      </c>
      <c r="J228">
        <v>2.5</v>
      </c>
      <c r="K228">
        <v>44.097529680365298</v>
      </c>
      <c r="L228">
        <v>-62.28</v>
      </c>
      <c r="M228">
        <v>23.52</v>
      </c>
      <c r="N228">
        <v>36.914999999999999</v>
      </c>
      <c r="O228">
        <v>55.682499999999997</v>
      </c>
      <c r="P228">
        <v>1781.78</v>
      </c>
      <c r="Q228">
        <v>49.090619029563399</v>
      </c>
      <c r="R228">
        <v>14.5568394836225</v>
      </c>
      <c r="S228">
        <v>395.16896219077302</v>
      </c>
      <c r="T228">
        <v>0.53470020621874603</v>
      </c>
      <c r="U228">
        <v>1.9605820542442998E-3</v>
      </c>
    </row>
    <row r="229" spans="1:21" x14ac:dyDescent="0.25">
      <c r="A229" s="42" t="s">
        <v>247</v>
      </c>
      <c r="B229">
        <v>-167.03569595954531</v>
      </c>
      <c r="C229">
        <v>-76.371921279971815</v>
      </c>
      <c r="D229">
        <v>-56.234302001447723</v>
      </c>
      <c r="E229">
        <v>65.0501247494296</v>
      </c>
      <c r="F229">
        <v>95.941880824092379</v>
      </c>
      <c r="G229">
        <v>129.81870850446401</v>
      </c>
      <c r="H229">
        <v>4.42</v>
      </c>
      <c r="I229">
        <v>0</v>
      </c>
      <c r="J229">
        <v>2.5</v>
      </c>
      <c r="K229">
        <v>31.139690334321401</v>
      </c>
      <c r="L229">
        <v>0.126198435</v>
      </c>
      <c r="M229">
        <v>27.8704520175</v>
      </c>
      <c r="N229">
        <v>30.139446155000002</v>
      </c>
      <c r="O229">
        <v>34.365725517500003</v>
      </c>
      <c r="P229">
        <v>193.13700689999999</v>
      </c>
      <c r="Q229">
        <v>8.6573027129841496</v>
      </c>
      <c r="R229">
        <v>1.3463797671633</v>
      </c>
      <c r="S229">
        <v>27.212818741414399</v>
      </c>
      <c r="T229">
        <v>9.3094352440567102E-2</v>
      </c>
      <c r="U229">
        <v>1.00272323012139E-2</v>
      </c>
    </row>
    <row r="230" spans="1:21" x14ac:dyDescent="0.25">
      <c r="A230" s="42" t="s">
        <v>248</v>
      </c>
      <c r="B230">
        <v>-10.22612282374828</v>
      </c>
      <c r="C230">
        <v>110.8451537355693</v>
      </c>
      <c r="D230">
        <v>-25.568625091833599</v>
      </c>
      <c r="E230">
        <v>129.0066910454137</v>
      </c>
      <c r="F230">
        <v>148.09289892792839</v>
      </c>
      <c r="G230">
        <v>-27.012861052614291</v>
      </c>
      <c r="H230">
        <v>4.42</v>
      </c>
      <c r="I230">
        <v>100</v>
      </c>
      <c r="J230">
        <v>2.5</v>
      </c>
      <c r="K230">
        <v>64.340974980890095</v>
      </c>
      <c r="L230">
        <v>0.12631381999999999</v>
      </c>
      <c r="M230">
        <v>52.691228527500002</v>
      </c>
      <c r="N230">
        <v>67.534223220000001</v>
      </c>
      <c r="O230">
        <v>75.220307665000007</v>
      </c>
      <c r="P230">
        <v>1167.4063719999999</v>
      </c>
      <c r="Q230">
        <v>27.199911494712801</v>
      </c>
      <c r="R230">
        <v>11.4190821236273</v>
      </c>
      <c r="S230">
        <v>386.90727805156899</v>
      </c>
      <c r="T230">
        <v>0.33699060670970099</v>
      </c>
      <c r="U230">
        <v>2.2238920685911701E-2</v>
      </c>
    </row>
    <row r="231" spans="1:21" x14ac:dyDescent="0.25">
      <c r="A231" s="42" t="s">
        <v>249</v>
      </c>
      <c r="B231">
        <v>256.86214175646859</v>
      </c>
      <c r="C231">
        <v>377.95104247135612</v>
      </c>
      <c r="D231">
        <v>220.78015949226611</v>
      </c>
      <c r="E231">
        <v>391.20438019020293</v>
      </c>
      <c r="F231">
        <v>425.73109732052683</v>
      </c>
      <c r="G231">
        <v>-42.243465604603813</v>
      </c>
      <c r="H231">
        <v>4.42</v>
      </c>
      <c r="I231">
        <v>250</v>
      </c>
      <c r="J231">
        <v>2.5</v>
      </c>
      <c r="K231">
        <v>111.26478318702701</v>
      </c>
      <c r="L231">
        <v>0.12631381999999999</v>
      </c>
      <c r="M231">
        <v>80.886831022499905</v>
      </c>
      <c r="N231">
        <v>125.2687055</v>
      </c>
      <c r="O231">
        <v>140.14476285000001</v>
      </c>
      <c r="P231">
        <v>1289.1507039999999</v>
      </c>
      <c r="Q231">
        <v>56.150341155076198</v>
      </c>
      <c r="R231">
        <v>4.5679445545395998</v>
      </c>
      <c r="S231">
        <v>90.933224625662206</v>
      </c>
      <c r="T231">
        <v>0.23278108774395401</v>
      </c>
      <c r="U231">
        <v>3.8743732455761598E-2</v>
      </c>
    </row>
    <row r="232" spans="1:21" x14ac:dyDescent="0.25">
      <c r="A232" s="42" t="s">
        <v>250</v>
      </c>
      <c r="B232">
        <v>-139.81802040900661</v>
      </c>
      <c r="C232">
        <v>-23.670688955695681</v>
      </c>
      <c r="D232">
        <v>-61.335536632745708</v>
      </c>
      <c r="E232">
        <v>35.174053806028667</v>
      </c>
      <c r="F232">
        <v>95.796187647610793</v>
      </c>
      <c r="G232">
        <v>70.712276285246929</v>
      </c>
      <c r="H232">
        <v>4.42</v>
      </c>
      <c r="I232">
        <v>25</v>
      </c>
      <c r="J232">
        <v>2.5</v>
      </c>
      <c r="K232">
        <v>40.702004439751398</v>
      </c>
      <c r="L232">
        <v>0.12631381999999999</v>
      </c>
      <c r="M232">
        <v>34.753177872499997</v>
      </c>
      <c r="N232">
        <v>40.66943741</v>
      </c>
      <c r="O232">
        <v>45.850938265000003</v>
      </c>
      <c r="P232">
        <v>345.5538373</v>
      </c>
      <c r="Q232">
        <v>11.9193673451444</v>
      </c>
      <c r="R232">
        <v>4.1027979041175904</v>
      </c>
      <c r="S232">
        <v>88.414118617648896</v>
      </c>
      <c r="T232">
        <v>0.195076541942312</v>
      </c>
      <c r="U232">
        <v>1.2511186003484101E-2</v>
      </c>
    </row>
    <row r="233" spans="1:21" x14ac:dyDescent="0.25">
      <c r="A233" s="42" t="s">
        <v>251</v>
      </c>
      <c r="B233">
        <v>-98.808185540793687</v>
      </c>
      <c r="C233">
        <v>20.38760625702476</v>
      </c>
      <c r="D233">
        <v>-61.248329408001482</v>
      </c>
      <c r="E233">
        <v>52.319432735065853</v>
      </c>
      <c r="F233">
        <v>100.8238704764548</v>
      </c>
      <c r="G233">
        <v>27.024989577721051</v>
      </c>
      <c r="H233">
        <v>4.42</v>
      </c>
      <c r="I233">
        <v>50</v>
      </c>
      <c r="J233">
        <v>2.5</v>
      </c>
      <c r="K233">
        <v>48.4545526928881</v>
      </c>
      <c r="L233">
        <v>0.12631381999999999</v>
      </c>
      <c r="M233">
        <v>41.419611715000002</v>
      </c>
      <c r="N233">
        <v>50.322606729999997</v>
      </c>
      <c r="O233">
        <v>54.478144817500002</v>
      </c>
      <c r="P233">
        <v>841.24531149999996</v>
      </c>
      <c r="Q233">
        <v>17.648955894002</v>
      </c>
      <c r="R233">
        <v>12.8409166872922</v>
      </c>
      <c r="S233">
        <v>513.11685622305004</v>
      </c>
      <c r="T233">
        <v>0.32141715392740899</v>
      </c>
      <c r="U233">
        <v>2.3308461181370699E-2</v>
      </c>
    </row>
    <row r="234" spans="1:21" x14ac:dyDescent="0.25">
      <c r="A234" s="42" t="s">
        <v>252</v>
      </c>
      <c r="B234">
        <v>-162.09942475446871</v>
      </c>
      <c r="C234">
        <v>-90.783668498310959</v>
      </c>
      <c r="D234">
        <v>7.240748342127671</v>
      </c>
      <c r="E234">
        <v>143.05236080894579</v>
      </c>
      <c r="F234">
        <v>146.59792133624151</v>
      </c>
      <c r="G234">
        <v>201.31302340850601</v>
      </c>
      <c r="H234">
        <v>3.05</v>
      </c>
      <c r="I234">
        <v>0</v>
      </c>
      <c r="J234">
        <v>2.5</v>
      </c>
      <c r="K234">
        <v>20.090141552511401</v>
      </c>
      <c r="L234">
        <v>-186.74</v>
      </c>
      <c r="M234">
        <v>14.07</v>
      </c>
      <c r="N234">
        <v>19.18</v>
      </c>
      <c r="O234">
        <v>24.56</v>
      </c>
      <c r="P234">
        <v>356.71</v>
      </c>
      <c r="Q234">
        <v>14.8361064583325</v>
      </c>
      <c r="R234">
        <v>3.19973826923892</v>
      </c>
      <c r="S234">
        <v>76.667910893380196</v>
      </c>
      <c r="T234">
        <v>0.141062817926177</v>
      </c>
      <c r="U234">
        <v>1.9774635439681002E-3</v>
      </c>
    </row>
    <row r="235" spans="1:21" x14ac:dyDescent="0.25">
      <c r="A235" s="42" t="s">
        <v>253</v>
      </c>
      <c r="B235">
        <v>-87.57127551268286</v>
      </c>
      <c r="C235">
        <v>1.922338947038106</v>
      </c>
      <c r="D235">
        <v>-109.06450119146859</v>
      </c>
      <c r="E235">
        <v>124.7013339158338</v>
      </c>
      <c r="F235">
        <v>99.386843281783882</v>
      </c>
      <c r="G235">
        <v>68.102748452210236</v>
      </c>
      <c r="H235">
        <v>7.57</v>
      </c>
      <c r="I235">
        <v>0</v>
      </c>
      <c r="J235">
        <v>2.5</v>
      </c>
      <c r="K235">
        <v>53.644490867579897</v>
      </c>
      <c r="L235">
        <v>-410.7</v>
      </c>
      <c r="M235">
        <v>24.7</v>
      </c>
      <c r="N235">
        <v>43.98</v>
      </c>
      <c r="O235">
        <v>66.537499999999994</v>
      </c>
      <c r="P235">
        <v>2829.46</v>
      </c>
      <c r="Q235">
        <v>73.752774032287604</v>
      </c>
      <c r="R235">
        <v>15.1125777987716</v>
      </c>
      <c r="S235">
        <v>457.64177764696302</v>
      </c>
      <c r="T235">
        <v>0.49797805374850601</v>
      </c>
      <c r="U235">
        <v>4.1326042126970004E-3</v>
      </c>
    </row>
    <row r="236" spans="1:21" x14ac:dyDescent="0.25">
      <c r="A236" s="42" t="s">
        <v>254</v>
      </c>
      <c r="B236">
        <v>-143.54455822748119</v>
      </c>
      <c r="C236">
        <v>-46.963423020428912</v>
      </c>
      <c r="D236">
        <v>34.681547021052957</v>
      </c>
      <c r="E236">
        <v>124.31631228957031</v>
      </c>
      <c r="F236">
        <v>167.6696124126864</v>
      </c>
      <c r="G236">
        <v>165.97227040538991</v>
      </c>
      <c r="H236">
        <v>2.4300000000000002</v>
      </c>
      <c r="I236">
        <v>0</v>
      </c>
      <c r="J236">
        <v>2.5</v>
      </c>
      <c r="K236">
        <v>26.379993972602701</v>
      </c>
      <c r="L236">
        <v>-52.995600000000003</v>
      </c>
      <c r="M236">
        <v>19.622274999999998</v>
      </c>
      <c r="N236">
        <v>23.121500000000001</v>
      </c>
      <c r="O236">
        <v>27.567724999999999</v>
      </c>
      <c r="P236">
        <v>746.58529999999996</v>
      </c>
      <c r="Q236">
        <v>22.953338681413801</v>
      </c>
      <c r="R236">
        <v>17.222101698092199</v>
      </c>
      <c r="S236">
        <v>426.53963429267702</v>
      </c>
      <c r="T236">
        <v>0.692834958761821</v>
      </c>
      <c r="U236">
        <v>2.7486341703775998E-3</v>
      </c>
    </row>
    <row r="237" spans="1:21" x14ac:dyDescent="0.25">
      <c r="A237" s="42" t="s">
        <v>255</v>
      </c>
      <c r="B237">
        <v>-34.904436761843321</v>
      </c>
      <c r="C237">
        <v>91.192152573817765</v>
      </c>
      <c r="D237">
        <v>-55.145062920114498</v>
      </c>
      <c r="E237">
        <v>122.1960716979905</v>
      </c>
      <c r="F237">
        <v>141.47949853640179</v>
      </c>
      <c r="G237">
        <v>-18.748641199135839</v>
      </c>
      <c r="H237">
        <v>7.04</v>
      </c>
      <c r="I237">
        <v>0</v>
      </c>
      <c r="J237">
        <v>2.5</v>
      </c>
      <c r="K237">
        <v>74.252285285388098</v>
      </c>
      <c r="L237">
        <v>-20.295400000000001</v>
      </c>
      <c r="M237">
        <v>44.427075000000002</v>
      </c>
      <c r="N237">
        <v>58.148949999999999</v>
      </c>
      <c r="O237">
        <v>81.378874999999994</v>
      </c>
      <c r="P237">
        <v>3794.4313000000002</v>
      </c>
      <c r="Q237">
        <v>118.22172298759899</v>
      </c>
      <c r="R237">
        <v>19.784895542605401</v>
      </c>
      <c r="S237">
        <v>478.58099009786099</v>
      </c>
      <c r="T237">
        <v>0.81490187975527795</v>
      </c>
      <c r="U237">
        <v>2.4749520070915E-3</v>
      </c>
    </row>
    <row r="238" spans="1:21" x14ac:dyDescent="0.25">
      <c r="A238" s="42" t="s">
        <v>256</v>
      </c>
      <c r="B238">
        <v>-147.45362840711621</v>
      </c>
      <c r="C238">
        <v>-79.600034244401982</v>
      </c>
      <c r="D238">
        <v>30.813769682478529</v>
      </c>
      <c r="E238">
        <v>171.50213515950691</v>
      </c>
      <c r="F238">
        <v>169.2823762817666</v>
      </c>
      <c r="G238">
        <v>210.1762214473988</v>
      </c>
      <c r="H238">
        <v>2.75</v>
      </c>
      <c r="I238">
        <v>0</v>
      </c>
      <c r="J238">
        <v>2.5</v>
      </c>
      <c r="K238">
        <v>20.186246324200901</v>
      </c>
      <c r="L238">
        <v>-46.477699999999999</v>
      </c>
      <c r="M238">
        <v>12.281924999999999</v>
      </c>
      <c r="N238">
        <v>16.905049999999999</v>
      </c>
      <c r="O238">
        <v>21.629750000000001</v>
      </c>
      <c r="P238">
        <v>1130.7242000000001</v>
      </c>
      <c r="Q238">
        <v>31.468963537329799</v>
      </c>
      <c r="R238">
        <v>14.173063567631701</v>
      </c>
      <c r="S238">
        <v>356.42280943575003</v>
      </c>
      <c r="T238">
        <v>0.56166483684347901</v>
      </c>
      <c r="U238">
        <v>2.4240249681875001E-3</v>
      </c>
    </row>
    <row r="239" spans="1:21" x14ac:dyDescent="0.25">
      <c r="A239" s="42" t="s">
        <v>257</v>
      </c>
      <c r="B239">
        <v>-128.5638551226111</v>
      </c>
      <c r="C239">
        <v>-64.962895055848307</v>
      </c>
      <c r="D239">
        <v>-163.1710175546074</v>
      </c>
      <c r="E239">
        <v>133.3578944183092</v>
      </c>
      <c r="F239">
        <v>57.38521186244111</v>
      </c>
      <c r="G239">
        <v>143.24812747300291</v>
      </c>
      <c r="H239">
        <v>8.2100000000000009</v>
      </c>
      <c r="I239">
        <v>0</v>
      </c>
      <c r="J239">
        <v>2.5</v>
      </c>
      <c r="K239">
        <v>35.714212933789902</v>
      </c>
      <c r="L239">
        <v>-102.79810000000001</v>
      </c>
      <c r="M239">
        <v>9.7221499999999992</v>
      </c>
      <c r="N239">
        <v>25.563500000000001</v>
      </c>
      <c r="O239">
        <v>52.368375</v>
      </c>
      <c r="P239">
        <v>1161.6270999999999</v>
      </c>
      <c r="Q239">
        <v>50.0988807429151</v>
      </c>
      <c r="R239">
        <v>5.22841207556682</v>
      </c>
      <c r="S239">
        <v>66.278282387951293</v>
      </c>
      <c r="T239">
        <v>0.40901522777615301</v>
      </c>
      <c r="U239">
        <v>1.7658426420699999E-3</v>
      </c>
    </row>
    <row r="240" spans="1:21" x14ac:dyDescent="0.25">
      <c r="A240" s="42" t="s">
        <v>258</v>
      </c>
      <c r="B240">
        <v>-142.0796694908928</v>
      </c>
      <c r="C240">
        <v>-72.116219397956144</v>
      </c>
      <c r="D240">
        <v>29.865298972733761</v>
      </c>
      <c r="E240">
        <v>171.6390070398549</v>
      </c>
      <c r="F240">
        <v>171.6435511200707</v>
      </c>
      <c r="G240">
        <v>204.4507155034658</v>
      </c>
      <c r="H240">
        <v>2.83</v>
      </c>
      <c r="I240">
        <v>0</v>
      </c>
      <c r="J240">
        <v>2.5</v>
      </c>
      <c r="K240">
        <v>21.483601278538799</v>
      </c>
      <c r="L240">
        <v>-43.724299999999999</v>
      </c>
      <c r="M240">
        <v>12.858775</v>
      </c>
      <c r="N240">
        <v>18.474250000000001</v>
      </c>
      <c r="O240">
        <v>23.224450000000001</v>
      </c>
      <c r="P240">
        <v>1210.5836999999999</v>
      </c>
      <c r="Q240">
        <v>35.315784046859797</v>
      </c>
      <c r="R240">
        <v>13.093313628717</v>
      </c>
      <c r="S240">
        <v>308.23133410888602</v>
      </c>
      <c r="T240">
        <v>0.55403898466344603</v>
      </c>
      <c r="U240">
        <v>1.6287859703335999E-3</v>
      </c>
    </row>
    <row r="241" spans="1:21" x14ac:dyDescent="0.25">
      <c r="A241" s="42" t="s">
        <v>259</v>
      </c>
      <c r="B241">
        <v>-78.150387229545885</v>
      </c>
      <c r="C241">
        <v>2.8931463971789539</v>
      </c>
      <c r="D241">
        <v>-99.265325538000397</v>
      </c>
      <c r="E241">
        <v>150.79675218316791</v>
      </c>
      <c r="F241">
        <v>114.8104600039895</v>
      </c>
      <c r="G241">
        <v>79.516799291074307</v>
      </c>
      <c r="H241">
        <v>7.61</v>
      </c>
      <c r="I241">
        <v>0</v>
      </c>
      <c r="J241">
        <v>2.5</v>
      </c>
      <c r="K241">
        <v>52.442668401826403</v>
      </c>
      <c r="L241">
        <v>-38.082999999999998</v>
      </c>
      <c r="M241">
        <v>19.218900000000001</v>
      </c>
      <c r="N241">
        <v>40.440849999999998</v>
      </c>
      <c r="O241">
        <v>69.956125</v>
      </c>
      <c r="P241">
        <v>1356.8784000000001</v>
      </c>
      <c r="Q241">
        <v>60.527669904199001</v>
      </c>
      <c r="R241">
        <v>4.1155217620486502</v>
      </c>
      <c r="S241">
        <v>45.552362200248702</v>
      </c>
      <c r="T241">
        <v>0.36943907270140502</v>
      </c>
      <c r="U241">
        <v>1.7095040459721E-3</v>
      </c>
    </row>
    <row r="242" spans="1:21" x14ac:dyDescent="0.25">
      <c r="A242" s="42" t="s">
        <v>260</v>
      </c>
      <c r="B242">
        <v>-165.95848107170519</v>
      </c>
      <c r="C242">
        <v>-84.33870814017034</v>
      </c>
      <c r="D242">
        <v>10.339159136931659</v>
      </c>
      <c r="E242">
        <v>128.6499005167033</v>
      </c>
      <c r="F242">
        <v>145.69577597222249</v>
      </c>
      <c r="G242">
        <v>186.8177313554975</v>
      </c>
      <c r="H242">
        <v>2.94</v>
      </c>
      <c r="I242">
        <v>0</v>
      </c>
      <c r="J242">
        <v>2.5</v>
      </c>
      <c r="K242">
        <v>22.356543163126201</v>
      </c>
      <c r="L242">
        <v>1.0600000000000001E-8</v>
      </c>
      <c r="M242">
        <v>19.02499998</v>
      </c>
      <c r="N242">
        <v>20.52499997</v>
      </c>
      <c r="O242">
        <v>23.6600547225</v>
      </c>
      <c r="P242">
        <v>135.51216909999999</v>
      </c>
      <c r="Q242">
        <v>9.7041710467017595</v>
      </c>
      <c r="R242">
        <v>6.3776816744236102</v>
      </c>
      <c r="S242">
        <v>56.934297153892103</v>
      </c>
      <c r="T242">
        <v>0.69532990069616696</v>
      </c>
      <c r="U242">
        <v>3.00592821260901E-2</v>
      </c>
    </row>
    <row r="243" spans="1:21" x14ac:dyDescent="0.25">
      <c r="A243" s="42" t="s">
        <v>261</v>
      </c>
      <c r="B243">
        <v>-71.622599556868096</v>
      </c>
      <c r="C243">
        <v>30.97535962707499</v>
      </c>
      <c r="D243">
        <v>5.4722590513730847</v>
      </c>
      <c r="E243">
        <v>81.651802971975954</v>
      </c>
      <c r="F243">
        <v>155.6318957122146</v>
      </c>
      <c r="G243">
        <v>71.9988705480569</v>
      </c>
      <c r="H243">
        <v>2.94</v>
      </c>
      <c r="I243">
        <v>60</v>
      </c>
      <c r="J243">
        <v>2.5</v>
      </c>
      <c r="K243">
        <v>41.825128801670097</v>
      </c>
      <c r="L243">
        <v>7.1099999999999995E-8</v>
      </c>
      <c r="M243">
        <v>37.717998874999999</v>
      </c>
      <c r="N243">
        <v>43.683000159999999</v>
      </c>
      <c r="O243">
        <v>47.433680135000003</v>
      </c>
      <c r="P243">
        <v>223.23423639999999</v>
      </c>
      <c r="Q243">
        <v>21.033656227373999</v>
      </c>
      <c r="R243">
        <v>1.7694456849176401</v>
      </c>
      <c r="S243">
        <v>10.495905503271199</v>
      </c>
      <c r="T243">
        <v>0.306064936576326</v>
      </c>
      <c r="U243">
        <v>4.5315808013889701E-2</v>
      </c>
    </row>
    <row r="244" spans="1:21" x14ac:dyDescent="0.25">
      <c r="A244" s="42" t="s">
        <v>262</v>
      </c>
      <c r="B244">
        <v>-39.061021823239123</v>
      </c>
      <c r="C244">
        <v>65.167227568931821</v>
      </c>
      <c r="D244">
        <v>15.659877147621611</v>
      </c>
      <c r="E244">
        <v>103.2230970655783</v>
      </c>
      <c r="F244">
        <v>167.73695860820351</v>
      </c>
      <c r="G244">
        <v>43.551723905992127</v>
      </c>
      <c r="H244">
        <v>2.94</v>
      </c>
      <c r="I244">
        <v>60</v>
      </c>
      <c r="J244">
        <v>2.5</v>
      </c>
      <c r="K244">
        <v>48.003969956134299</v>
      </c>
      <c r="L244">
        <v>1.3599999999999999E-8</v>
      </c>
      <c r="M244">
        <v>44.035999160000003</v>
      </c>
      <c r="N244">
        <v>46.224001260000001</v>
      </c>
      <c r="O244">
        <v>51.96499927</v>
      </c>
      <c r="P244">
        <v>1800.0000050000001</v>
      </c>
      <c r="Q244">
        <v>44.471080300618802</v>
      </c>
      <c r="R244">
        <v>22.4425145512832</v>
      </c>
      <c r="S244">
        <v>734.26258279644799</v>
      </c>
      <c r="T244">
        <v>0.68451290981832402</v>
      </c>
      <c r="U244">
        <v>3.5512274461624901E-2</v>
      </c>
    </row>
    <row r="245" spans="1:21" x14ac:dyDescent="0.25">
      <c r="A245" s="42" t="s">
        <v>263</v>
      </c>
      <c r="B245">
        <v>-142.2634257824634</v>
      </c>
      <c r="C245">
        <v>-46.950155612156721</v>
      </c>
      <c r="D245">
        <v>27.156948989524231</v>
      </c>
      <c r="E245">
        <v>127.2884872579458</v>
      </c>
      <c r="F245">
        <v>165.54114455367429</v>
      </c>
      <c r="G245">
        <v>162.94751328162559</v>
      </c>
      <c r="H245">
        <v>2.94</v>
      </c>
      <c r="I245">
        <v>0</v>
      </c>
      <c r="J245">
        <v>2.5</v>
      </c>
      <c r="K245">
        <v>29.087938995192999</v>
      </c>
      <c r="L245">
        <v>2.6E-7</v>
      </c>
      <c r="M245">
        <v>21.5480030925</v>
      </c>
      <c r="N245">
        <v>23.72600036</v>
      </c>
      <c r="O245">
        <v>28.242722507500002</v>
      </c>
      <c r="P245">
        <v>4257.4256139999998</v>
      </c>
      <c r="Q245">
        <v>81.723048694442497</v>
      </c>
      <c r="R245">
        <v>31.535825355584599</v>
      </c>
      <c r="S245">
        <v>1215.07484184908</v>
      </c>
      <c r="T245">
        <v>0.81727937123838701</v>
      </c>
      <c r="U245">
        <v>3.5635328312548703E-2</v>
      </c>
    </row>
    <row r="246" spans="1:21" x14ac:dyDescent="0.25">
      <c r="A246" s="42" t="s">
        <v>264</v>
      </c>
      <c r="B246">
        <v>-171.1900708633317</v>
      </c>
      <c r="C246">
        <v>-95.568419066558036</v>
      </c>
      <c r="D246">
        <v>88.200304947584712</v>
      </c>
      <c r="E246">
        <v>213.29205783984941</v>
      </c>
      <c r="F246">
        <v>223.37812466906561</v>
      </c>
      <c r="G246">
        <v>278.0565345628271</v>
      </c>
      <c r="H246">
        <v>2.94</v>
      </c>
      <c r="I246">
        <v>0</v>
      </c>
      <c r="J246">
        <v>3</v>
      </c>
      <c r="K246">
        <v>20.109861079703801</v>
      </c>
      <c r="L246">
        <v>-330.00788560000001</v>
      </c>
      <c r="M246">
        <v>17.744000020000001</v>
      </c>
      <c r="N246">
        <v>19.980999969999999</v>
      </c>
      <c r="O246">
        <v>23.245999749999999</v>
      </c>
      <c r="P246">
        <v>111.65069920000001</v>
      </c>
      <c r="Q246">
        <v>8.7127831311753603</v>
      </c>
      <c r="R246">
        <v>-16.800263722808801</v>
      </c>
      <c r="S246">
        <v>641.20765373591598</v>
      </c>
      <c r="T246">
        <v>0.43968494880530201</v>
      </c>
      <c r="U246">
        <v>5.2328647890608801E-2</v>
      </c>
    </row>
    <row r="247" spans="1:21" x14ac:dyDescent="0.25">
      <c r="A247" s="42" t="s">
        <v>265</v>
      </c>
      <c r="B247">
        <v>-74.67519896618964</v>
      </c>
      <c r="C247">
        <v>26.81958803977513</v>
      </c>
      <c r="D247">
        <v>83.827126486895793</v>
      </c>
      <c r="E247">
        <v>138.25705521591129</v>
      </c>
      <c r="F247">
        <v>233.46802814057651</v>
      </c>
      <c r="G247">
        <v>155.50432036736979</v>
      </c>
      <c r="H247">
        <v>2.94</v>
      </c>
      <c r="I247">
        <v>60</v>
      </c>
      <c r="J247">
        <v>3</v>
      </c>
      <c r="K247">
        <v>40.852086753025297</v>
      </c>
      <c r="L247">
        <v>-1.44E-6</v>
      </c>
      <c r="M247">
        <v>37.341999850000001</v>
      </c>
      <c r="N247">
        <v>40.100000020000003</v>
      </c>
      <c r="O247">
        <v>45.540999669999998</v>
      </c>
      <c r="P247">
        <v>209.10044930000001</v>
      </c>
      <c r="Q247">
        <v>23.244547617964798</v>
      </c>
      <c r="R247">
        <v>2.21712640789691</v>
      </c>
      <c r="S247">
        <v>13.8002462497075</v>
      </c>
      <c r="T247">
        <v>0.35209529320189997</v>
      </c>
      <c r="U247">
        <v>6.0626954067121902E-2</v>
      </c>
    </row>
    <row r="248" spans="1:21" x14ac:dyDescent="0.25">
      <c r="A248" s="42" t="s">
        <v>266</v>
      </c>
      <c r="B248">
        <v>-35.502058425407661</v>
      </c>
      <c r="C248">
        <v>65.852145423713509</v>
      </c>
      <c r="D248">
        <v>112.1543447950538</v>
      </c>
      <c r="E248">
        <v>168.09368404640659</v>
      </c>
      <c r="F248">
        <v>265.52924984769618</v>
      </c>
      <c r="G248">
        <v>138.84167623772029</v>
      </c>
      <c r="H248">
        <v>2.94</v>
      </c>
      <c r="I248">
        <v>60</v>
      </c>
      <c r="J248">
        <v>3</v>
      </c>
      <c r="K248">
        <v>47.687053709135498</v>
      </c>
      <c r="L248">
        <v>-1.02E-7</v>
      </c>
      <c r="M248">
        <v>37.342000247500003</v>
      </c>
      <c r="N248">
        <v>43.400001320000001</v>
      </c>
      <c r="O248">
        <v>47.280000032499998</v>
      </c>
      <c r="P248">
        <v>1800.0000250000001</v>
      </c>
      <c r="Q248">
        <v>82.475295662057107</v>
      </c>
      <c r="R248">
        <v>15.4157035764127</v>
      </c>
      <c r="S248">
        <v>277.57735986161498</v>
      </c>
      <c r="T248">
        <v>0.85054276188067202</v>
      </c>
      <c r="U248">
        <v>5.8925709405331997E-2</v>
      </c>
    </row>
    <row r="249" spans="1:21" x14ac:dyDescent="0.25">
      <c r="A249" s="42" t="s">
        <v>267</v>
      </c>
      <c r="B249">
        <v>-121.1340658063382</v>
      </c>
      <c r="C249">
        <v>-33.203220030622553</v>
      </c>
      <c r="D249">
        <v>120.966809322313</v>
      </c>
      <c r="E249">
        <v>232.13649152871551</v>
      </c>
      <c r="F249">
        <v>264.23263976964358</v>
      </c>
      <c r="G249">
        <v>245.555981874644</v>
      </c>
      <c r="H249">
        <v>2.94</v>
      </c>
      <c r="I249">
        <v>0</v>
      </c>
      <c r="J249">
        <v>3</v>
      </c>
      <c r="K249">
        <v>30.249796108031401</v>
      </c>
      <c r="L249">
        <v>-113.2815717</v>
      </c>
      <c r="M249">
        <v>19.02499997</v>
      </c>
      <c r="N249">
        <v>24.129415569999999</v>
      </c>
      <c r="O249">
        <v>30.099999875000002</v>
      </c>
      <c r="P249">
        <v>1349.5915749999999</v>
      </c>
      <c r="Q249">
        <v>80.522181047439105</v>
      </c>
      <c r="R249">
        <v>12.4830720446519</v>
      </c>
      <c r="S249">
        <v>162.05543156617699</v>
      </c>
      <c r="T249">
        <v>0.95014208038428005</v>
      </c>
      <c r="U249">
        <v>3.61871499163883E-2</v>
      </c>
    </row>
    <row r="250" spans="1:21" x14ac:dyDescent="0.25">
      <c r="A250" s="42" t="s">
        <v>268</v>
      </c>
      <c r="B250">
        <v>-124.3698476077349</v>
      </c>
      <c r="C250">
        <v>-30.263302932364951</v>
      </c>
      <c r="D250">
        <v>57.993166587757443</v>
      </c>
      <c r="E250">
        <v>167.8083139240336</v>
      </c>
      <c r="F250">
        <v>210.1853357217631</v>
      </c>
      <c r="G250">
        <v>193.4883185694068</v>
      </c>
      <c r="H250">
        <v>3.87</v>
      </c>
      <c r="I250">
        <v>0</v>
      </c>
      <c r="J250">
        <v>3</v>
      </c>
      <c r="K250">
        <v>35.594109143835603</v>
      </c>
      <c r="L250">
        <v>-43.370100000000001</v>
      </c>
      <c r="M250">
        <v>22.944475000000001</v>
      </c>
      <c r="N250">
        <v>30.83785</v>
      </c>
      <c r="O250">
        <v>41.7378</v>
      </c>
      <c r="P250">
        <v>1013.6738</v>
      </c>
      <c r="Q250">
        <v>37.845994501681403</v>
      </c>
      <c r="R250">
        <v>13.8162833985504</v>
      </c>
      <c r="S250">
        <v>281.64859249429003</v>
      </c>
      <c r="T250">
        <v>0.67412591929168697</v>
      </c>
      <c r="U250">
        <v>5.2577086642963001E-3</v>
      </c>
    </row>
    <row r="251" spans="1:21" x14ac:dyDescent="0.25">
      <c r="A251" s="42" t="s">
        <v>269</v>
      </c>
      <c r="B251">
        <v>36.597955631106039</v>
      </c>
      <c r="C251">
        <v>170.80638141284919</v>
      </c>
      <c r="D251">
        <v>41.228823406415543</v>
      </c>
      <c r="E251">
        <v>222.9811740440876</v>
      </c>
      <c r="F251">
        <v>251.91213587623801</v>
      </c>
      <c r="G251">
        <v>11.79108190864029</v>
      </c>
      <c r="H251">
        <v>7.47</v>
      </c>
      <c r="I251">
        <v>0</v>
      </c>
      <c r="J251">
        <v>3</v>
      </c>
      <c r="K251">
        <v>89.633440045662098</v>
      </c>
      <c r="L251">
        <v>-16.389199999999999</v>
      </c>
      <c r="M251">
        <v>51.303449999999998</v>
      </c>
      <c r="N251">
        <v>69.976799999999997</v>
      </c>
      <c r="O251">
        <v>91.973725000000002</v>
      </c>
      <c r="P251">
        <v>1971.8911000000001</v>
      </c>
      <c r="Q251">
        <v>106.443965855976</v>
      </c>
      <c r="R251">
        <v>9.2386687041640396</v>
      </c>
      <c r="S251">
        <v>129.129212011795</v>
      </c>
      <c r="T251">
        <v>0.65354455994264804</v>
      </c>
      <c r="U251">
        <v>4.2032577290839999E-3</v>
      </c>
    </row>
    <row r="252" spans="1:21" x14ac:dyDescent="0.25">
      <c r="A252" s="42" t="s">
        <v>270</v>
      </c>
      <c r="B252">
        <v>-121.7152076437547</v>
      </c>
      <c r="C252">
        <v>-28.686514881633649</v>
      </c>
      <c r="D252">
        <v>59.032248113338483</v>
      </c>
      <c r="E252">
        <v>170.42792535601069</v>
      </c>
      <c r="F252">
        <v>211.57604438839411</v>
      </c>
      <c r="G252">
        <v>193.2070879637113</v>
      </c>
      <c r="H252">
        <v>3.87</v>
      </c>
      <c r="I252">
        <v>0</v>
      </c>
      <c r="J252">
        <v>3</v>
      </c>
      <c r="K252">
        <v>35.762897043378999</v>
      </c>
      <c r="L252">
        <v>-36.498800000000003</v>
      </c>
      <c r="M252">
        <v>21.907575000000001</v>
      </c>
      <c r="N252">
        <v>30.81345</v>
      </c>
      <c r="O252">
        <v>42.2941</v>
      </c>
      <c r="P252">
        <v>980.31470000000002</v>
      </c>
      <c r="Q252">
        <v>39.349442741929003</v>
      </c>
      <c r="R252">
        <v>13.0501258482493</v>
      </c>
      <c r="S252">
        <v>246.635894571851</v>
      </c>
      <c r="T252">
        <v>0.68621974279899101</v>
      </c>
      <c r="U252">
        <v>5.7212757218169999E-3</v>
      </c>
    </row>
    <row r="253" spans="1:21" x14ac:dyDescent="0.25">
      <c r="A253" s="42" t="s">
        <v>271</v>
      </c>
      <c r="B253">
        <v>23.549978029507749</v>
      </c>
      <c r="C253">
        <v>147.8832120171077</v>
      </c>
      <c r="D253">
        <v>35.763709821157207</v>
      </c>
      <c r="E253">
        <v>225.92364876232</v>
      </c>
      <c r="F253">
        <v>247.1678338298301</v>
      </c>
      <c r="G253">
        <v>36.051351390733899</v>
      </c>
      <c r="H253">
        <v>7.47</v>
      </c>
      <c r="I253">
        <v>0</v>
      </c>
      <c r="J253">
        <v>3</v>
      </c>
      <c r="K253">
        <v>84.298617499999906</v>
      </c>
      <c r="L253">
        <v>-27.474399999999999</v>
      </c>
      <c r="M253">
        <v>46.065449999999998</v>
      </c>
      <c r="N253">
        <v>65.969650000000001</v>
      </c>
      <c r="O253">
        <v>90.003299999999996</v>
      </c>
      <c r="P253">
        <v>1994.7339999999999</v>
      </c>
      <c r="Q253">
        <v>104.727343196449</v>
      </c>
      <c r="R253">
        <v>8.6814436475944294</v>
      </c>
      <c r="S253">
        <v>119.572177924847</v>
      </c>
      <c r="T253">
        <v>0.62303554322507404</v>
      </c>
      <c r="U253">
        <v>4.0899064496028002E-3</v>
      </c>
    </row>
    <row r="254" spans="1:21" x14ac:dyDescent="0.25">
      <c r="A254" s="42" t="s">
        <v>272</v>
      </c>
      <c r="B254">
        <v>-123.95942197803301</v>
      </c>
      <c r="C254">
        <v>-31.02739616240164</v>
      </c>
      <c r="D254">
        <v>58.45044671365676</v>
      </c>
      <c r="E254">
        <v>170.37447849689539</v>
      </c>
      <c r="F254">
        <v>210.82858948275381</v>
      </c>
      <c r="G254">
        <v>195.4092039678705</v>
      </c>
      <c r="H254">
        <v>3.87</v>
      </c>
      <c r="I254">
        <v>0</v>
      </c>
      <c r="J254">
        <v>3</v>
      </c>
      <c r="K254">
        <v>35.316229783105001</v>
      </c>
      <c r="L254">
        <v>-40.623100000000001</v>
      </c>
      <c r="M254">
        <v>21.989274999999999</v>
      </c>
      <c r="N254">
        <v>30.680499999999999</v>
      </c>
      <c r="O254">
        <v>41.652475000000003</v>
      </c>
      <c r="P254">
        <v>1065.9114999999999</v>
      </c>
      <c r="Q254">
        <v>38.852462348595402</v>
      </c>
      <c r="R254">
        <v>14.037887277357701</v>
      </c>
      <c r="S254">
        <v>289.04239893731602</v>
      </c>
      <c r="T254">
        <v>0.67819461452167995</v>
      </c>
      <c r="U254">
        <v>5.2096137596203997E-3</v>
      </c>
    </row>
    <row r="255" spans="1:21" x14ac:dyDescent="0.25">
      <c r="A255" s="42" t="s">
        <v>273</v>
      </c>
      <c r="B255">
        <v>10.36540222450456</v>
      </c>
      <c r="C255">
        <v>132.7612774886959</v>
      </c>
      <c r="D255">
        <v>24.183742444990951</v>
      </c>
      <c r="E255">
        <v>216.6299014911682</v>
      </c>
      <c r="F255">
        <v>235.04542369813561</v>
      </c>
      <c r="G255">
        <v>42.002377254248742</v>
      </c>
      <c r="H255">
        <v>7.47</v>
      </c>
      <c r="I255">
        <v>0</v>
      </c>
      <c r="J255">
        <v>3</v>
      </c>
      <c r="K255">
        <v>81.301186175799003</v>
      </c>
      <c r="L255">
        <v>-35.085299999999997</v>
      </c>
      <c r="M255">
        <v>45.008324999999999</v>
      </c>
      <c r="N255">
        <v>65.306250000000006</v>
      </c>
      <c r="O255">
        <v>86.917725000000004</v>
      </c>
      <c r="P255">
        <v>1976.5300999999999</v>
      </c>
      <c r="Q255">
        <v>101.723699557689</v>
      </c>
      <c r="R255">
        <v>9.0833432611630496</v>
      </c>
      <c r="S255">
        <v>129.98669012262599</v>
      </c>
      <c r="T255">
        <v>0.62793110605913005</v>
      </c>
      <c r="U255">
        <v>3.5373330004686999E-3</v>
      </c>
    </row>
    <row r="256" spans="1:21" x14ac:dyDescent="0.25">
      <c r="A256" s="42" t="s">
        <v>274</v>
      </c>
      <c r="B256">
        <v>-121.20006560060349</v>
      </c>
      <c r="C256">
        <v>-34.12538778766865</v>
      </c>
      <c r="D256">
        <v>139.8387123353769</v>
      </c>
      <c r="E256">
        <v>241.31246174657051</v>
      </c>
      <c r="F256">
        <v>274.20620797756158</v>
      </c>
      <c r="G256">
        <v>255.4923385641813</v>
      </c>
      <c r="H256">
        <v>2.39</v>
      </c>
      <c r="I256">
        <v>0</v>
      </c>
      <c r="J256">
        <v>3</v>
      </c>
      <c r="K256">
        <v>28.1961726255707</v>
      </c>
      <c r="L256">
        <v>-71.968900000000005</v>
      </c>
      <c r="M256">
        <v>16.903649999999999</v>
      </c>
      <c r="N256">
        <v>19.634</v>
      </c>
      <c r="O256">
        <v>24.998149999999999</v>
      </c>
      <c r="P256">
        <v>4694.6368000000002</v>
      </c>
      <c r="Q256">
        <v>107.056493564099</v>
      </c>
      <c r="R256">
        <v>31.596076216104802</v>
      </c>
      <c r="S256">
        <v>1156.4770187588099</v>
      </c>
      <c r="T256">
        <v>0.86186369395245599</v>
      </c>
      <c r="U256">
        <v>1.6058251915631E-3</v>
      </c>
    </row>
    <row r="257" spans="1:21" x14ac:dyDescent="0.25">
      <c r="A257" s="42" t="s">
        <v>275</v>
      </c>
      <c r="B257">
        <v>-61.969066397414828</v>
      </c>
      <c r="C257">
        <v>37.259067119960321</v>
      </c>
      <c r="D257">
        <v>-12.02820330443217</v>
      </c>
      <c r="E257">
        <v>170.01882501187549</v>
      </c>
      <c r="F257">
        <v>183.1086499236161</v>
      </c>
      <c r="G257">
        <v>95.438498564935401</v>
      </c>
      <c r="H257">
        <v>7.05</v>
      </c>
      <c r="I257">
        <v>0</v>
      </c>
      <c r="J257">
        <v>3</v>
      </c>
      <c r="K257">
        <v>61.975325445205399</v>
      </c>
      <c r="L257">
        <v>-28.7943</v>
      </c>
      <c r="M257">
        <v>30.784324999999999</v>
      </c>
      <c r="N257">
        <v>46.517899999999997</v>
      </c>
      <c r="O257">
        <v>68.534975000000003</v>
      </c>
      <c r="P257">
        <v>4835.4304000000002</v>
      </c>
      <c r="Q257">
        <v>146.368505022828</v>
      </c>
      <c r="R257">
        <v>20.395149102039099</v>
      </c>
      <c r="S257">
        <v>525.17433859857101</v>
      </c>
      <c r="T257">
        <v>0.78943876111965405</v>
      </c>
      <c r="U257">
        <v>3.3615836015099998E-3</v>
      </c>
    </row>
    <row r="258" spans="1:21" x14ac:dyDescent="0.25">
      <c r="A258" s="42" t="s">
        <v>276</v>
      </c>
      <c r="B258">
        <v>-122.1496420174439</v>
      </c>
      <c r="C258">
        <v>-37.580609749111893</v>
      </c>
      <c r="D258">
        <v>139.68153320942051</v>
      </c>
      <c r="E258">
        <v>244.43143715259191</v>
      </c>
      <c r="F258">
        <v>273.79393046869149</v>
      </c>
      <c r="G258">
        <v>259.31985947496281</v>
      </c>
      <c r="H258">
        <v>2.39</v>
      </c>
      <c r="I258">
        <v>0</v>
      </c>
      <c r="J258">
        <v>3</v>
      </c>
      <c r="K258">
        <v>27.531714474885799</v>
      </c>
      <c r="L258">
        <v>-10.4186</v>
      </c>
      <c r="M258">
        <v>16.181525000000001</v>
      </c>
      <c r="N258">
        <v>19.118200000000002</v>
      </c>
      <c r="O258">
        <v>24.5337</v>
      </c>
      <c r="P258">
        <v>4696.8860999999997</v>
      </c>
      <c r="Q258">
        <v>106.892907400258</v>
      </c>
      <c r="R258">
        <v>31.997491276935001</v>
      </c>
      <c r="S258">
        <v>1178.3079861040901</v>
      </c>
      <c r="T258">
        <v>0.86754560912107503</v>
      </c>
      <c r="U258">
        <v>3.4741645744321E-3</v>
      </c>
    </row>
    <row r="259" spans="1:21" x14ac:dyDescent="0.25">
      <c r="A259" s="42" t="s">
        <v>277</v>
      </c>
      <c r="B259">
        <v>-91.378540375300219</v>
      </c>
      <c r="C259">
        <v>3.2157354758352761</v>
      </c>
      <c r="D259">
        <v>-36.477149762780371</v>
      </c>
      <c r="E259">
        <v>150.60937929335651</v>
      </c>
      <c r="F259">
        <v>157.0032859958722</v>
      </c>
      <c r="G259">
        <v>113.3696990551454</v>
      </c>
      <c r="H259">
        <v>7.05</v>
      </c>
      <c r="I259">
        <v>0</v>
      </c>
      <c r="J259">
        <v>3</v>
      </c>
      <c r="K259">
        <v>55.060166598173502</v>
      </c>
      <c r="L259">
        <v>-464.73039999999997</v>
      </c>
      <c r="M259">
        <v>28.1067</v>
      </c>
      <c r="N259">
        <v>44.232399999999998</v>
      </c>
      <c r="O259">
        <v>64.246875000000003</v>
      </c>
      <c r="P259">
        <v>5073.4435999999996</v>
      </c>
      <c r="Q259">
        <v>130.88805628989601</v>
      </c>
      <c r="R259">
        <v>25.905698192303198</v>
      </c>
      <c r="S259">
        <v>819.62662837021401</v>
      </c>
      <c r="T259">
        <v>0.81702237190668703</v>
      </c>
      <c r="U259">
        <v>4.7820889154219001E-3</v>
      </c>
    </row>
    <row r="260" spans="1:21" x14ac:dyDescent="0.25">
      <c r="A260" s="42" t="s">
        <v>278</v>
      </c>
      <c r="B260">
        <v>-124.38736980990021</v>
      </c>
      <c r="C260">
        <v>-37.608790093520192</v>
      </c>
      <c r="D260">
        <v>138.18354134332569</v>
      </c>
      <c r="E260">
        <v>240.401976607552</v>
      </c>
      <c r="F260">
        <v>272.23899074019153</v>
      </c>
      <c r="G260">
        <v>257.81720851268358</v>
      </c>
      <c r="H260">
        <v>2.39</v>
      </c>
      <c r="I260">
        <v>0</v>
      </c>
      <c r="J260">
        <v>3</v>
      </c>
      <c r="K260">
        <v>27.5673573173516</v>
      </c>
      <c r="L260">
        <v>-50.289000000000001</v>
      </c>
      <c r="M260">
        <v>16.821124999999999</v>
      </c>
      <c r="N260">
        <v>19.5852</v>
      </c>
      <c r="O260">
        <v>24.840050000000002</v>
      </c>
      <c r="P260">
        <v>4694.8095000000003</v>
      </c>
      <c r="Q260">
        <v>105.740884772363</v>
      </c>
      <c r="R260">
        <v>32.531295717614</v>
      </c>
      <c r="S260">
        <v>1210.8460937974201</v>
      </c>
      <c r="T260">
        <v>0.87266772086010502</v>
      </c>
      <c r="U260">
        <v>1.4909773188372E-3</v>
      </c>
    </row>
    <row r="261" spans="1:21" x14ac:dyDescent="0.25">
      <c r="A261" s="42" t="s">
        <v>279</v>
      </c>
      <c r="B261">
        <v>-97.1460300920522</v>
      </c>
      <c r="C261">
        <v>-3.886259898907797</v>
      </c>
      <c r="D261">
        <v>-40.450291058348533</v>
      </c>
      <c r="E261">
        <v>147.9007922883664</v>
      </c>
      <c r="F261">
        <v>152.8877376941694</v>
      </c>
      <c r="G261">
        <v>117.3643167750844</v>
      </c>
      <c r="H261">
        <v>7.05</v>
      </c>
      <c r="I261">
        <v>0</v>
      </c>
      <c r="J261">
        <v>3</v>
      </c>
      <c r="K261">
        <v>53.508078458904102</v>
      </c>
      <c r="L261">
        <v>-31.179300000000001</v>
      </c>
      <c r="M261">
        <v>28.146174999999999</v>
      </c>
      <c r="N261">
        <v>43.377200000000002</v>
      </c>
      <c r="O261">
        <v>63.054074999999997</v>
      </c>
      <c r="P261">
        <v>4680.6634000000004</v>
      </c>
      <c r="Q261">
        <v>114.064885885672</v>
      </c>
      <c r="R261">
        <v>25.236277613281299</v>
      </c>
      <c r="S261">
        <v>817.19549260803603</v>
      </c>
      <c r="T261">
        <v>0.77770350387043197</v>
      </c>
      <c r="U261">
        <v>3.8037814846297998E-3</v>
      </c>
    </row>
    <row r="262" spans="1:21" x14ac:dyDescent="0.25">
      <c r="A262" s="42" t="s">
        <v>280</v>
      </c>
      <c r="B262">
        <v>-121.2864919945732</v>
      </c>
      <c r="C262">
        <v>-41.007298999102296</v>
      </c>
      <c r="D262">
        <v>140.94245275868161</v>
      </c>
      <c r="E262">
        <v>253.41336915051349</v>
      </c>
      <c r="F262">
        <v>276.4112426553138</v>
      </c>
      <c r="G262">
        <v>268.21080223920302</v>
      </c>
      <c r="H262">
        <v>2.39</v>
      </c>
      <c r="I262">
        <v>0</v>
      </c>
      <c r="J262">
        <v>3</v>
      </c>
      <c r="K262">
        <v>26.201130353881201</v>
      </c>
      <c r="L262">
        <v>-24.641200000000001</v>
      </c>
      <c r="M262">
        <v>14.519225</v>
      </c>
      <c r="N262">
        <v>18.791450000000001</v>
      </c>
      <c r="O262">
        <v>24.541350000000001</v>
      </c>
      <c r="P262">
        <v>4697.1959999999999</v>
      </c>
      <c r="Q262">
        <v>107.584264995971</v>
      </c>
      <c r="R262">
        <v>31.666642813058399</v>
      </c>
      <c r="S262">
        <v>1160.6460473616401</v>
      </c>
      <c r="T262">
        <v>0.86261228897123698</v>
      </c>
      <c r="U262">
        <v>5.1146040744085002E-3</v>
      </c>
    </row>
    <row r="263" spans="1:21" x14ac:dyDescent="0.25">
      <c r="A263" s="42" t="s">
        <v>281</v>
      </c>
      <c r="B263">
        <v>-90.418189608527314</v>
      </c>
      <c r="C263">
        <v>-2.5025878530975341</v>
      </c>
      <c r="D263">
        <v>-32.845839733869028</v>
      </c>
      <c r="E263">
        <v>179.7054079261091</v>
      </c>
      <c r="F263">
        <v>168.77120256882819</v>
      </c>
      <c r="G263">
        <v>143.89642618083931</v>
      </c>
      <c r="H263">
        <v>7.05</v>
      </c>
      <c r="I263">
        <v>0</v>
      </c>
      <c r="J263">
        <v>3</v>
      </c>
      <c r="K263">
        <v>50.380878059360697</v>
      </c>
      <c r="L263">
        <v>-47.612299999999998</v>
      </c>
      <c r="M263">
        <v>22.813749999999999</v>
      </c>
      <c r="N263">
        <v>42.129049999999999</v>
      </c>
      <c r="O263">
        <v>64.050475000000006</v>
      </c>
      <c r="P263">
        <v>5143.3014000000003</v>
      </c>
      <c r="Q263">
        <v>132.175934499097</v>
      </c>
      <c r="R263">
        <v>25.502356731705</v>
      </c>
      <c r="S263">
        <v>807.542324067923</v>
      </c>
      <c r="T263">
        <v>0.80362166610756403</v>
      </c>
      <c r="U263">
        <v>3.3783910351390702E-2</v>
      </c>
    </row>
    <row r="264" spans="1:21" x14ac:dyDescent="0.25">
      <c r="A264" s="42" t="s">
        <v>282</v>
      </c>
      <c r="B264">
        <v>-169.92319986314561</v>
      </c>
      <c r="C264">
        <v>-95.799282276929105</v>
      </c>
      <c r="D264">
        <v>88.590904546791535</v>
      </c>
      <c r="E264">
        <v>215.85970954472461</v>
      </c>
      <c r="F264">
        <v>223.9066704936757</v>
      </c>
      <c r="G264">
        <v>279.2767724403285</v>
      </c>
      <c r="H264">
        <v>2.94</v>
      </c>
      <c r="I264">
        <v>0</v>
      </c>
      <c r="J264">
        <v>3</v>
      </c>
      <c r="K264">
        <v>19.960126513294099</v>
      </c>
      <c r="L264">
        <v>-266.21567929999998</v>
      </c>
      <c r="M264">
        <v>17.6840005675</v>
      </c>
      <c r="N264">
        <v>19.618000559999999</v>
      </c>
      <c r="O264">
        <v>22.21099469</v>
      </c>
      <c r="P264">
        <v>123.82096369999999</v>
      </c>
      <c r="Q264">
        <v>8.8206962597273098</v>
      </c>
      <c r="R264">
        <v>-4.1165107059681496</v>
      </c>
      <c r="S264">
        <v>250.056961941975</v>
      </c>
      <c r="T264">
        <v>7.0915209638212795E-2</v>
      </c>
      <c r="U264">
        <v>5.8773988298358698E-2</v>
      </c>
    </row>
    <row r="265" spans="1:21" x14ac:dyDescent="0.25">
      <c r="A265" s="42" t="s">
        <v>283</v>
      </c>
      <c r="B265">
        <v>-79.28957547228886</v>
      </c>
      <c r="C265">
        <v>16.083885963619149</v>
      </c>
      <c r="D265">
        <v>83.95012283865448</v>
      </c>
      <c r="E265">
        <v>158.54627144618431</v>
      </c>
      <c r="F265">
        <v>234.1841134978113</v>
      </c>
      <c r="G265">
        <v>170.72426114315871</v>
      </c>
      <c r="H265">
        <v>2.94</v>
      </c>
      <c r="I265">
        <v>60</v>
      </c>
      <c r="J265">
        <v>3</v>
      </c>
      <c r="K265">
        <v>38.284992194097697</v>
      </c>
      <c r="L265">
        <v>-1.9509645840000001</v>
      </c>
      <c r="M265">
        <v>33.025059282500003</v>
      </c>
      <c r="N265">
        <v>39.911997409999998</v>
      </c>
      <c r="O265">
        <v>46.683999880000002</v>
      </c>
      <c r="P265">
        <v>205.29916109999999</v>
      </c>
      <c r="Q265">
        <v>25.2377244797263</v>
      </c>
      <c r="R265">
        <v>1.60909566229826</v>
      </c>
      <c r="S265">
        <v>9.1915088081712799</v>
      </c>
      <c r="T265">
        <v>0.29437589315519402</v>
      </c>
      <c r="U265">
        <v>6.4112568388362101E-2</v>
      </c>
    </row>
    <row r="266" spans="1:21" x14ac:dyDescent="0.25">
      <c r="A266" s="42" t="s">
        <v>284</v>
      </c>
      <c r="B266">
        <v>-38.967076520615628</v>
      </c>
      <c r="C266">
        <v>56.667700775654318</v>
      </c>
      <c r="D266">
        <v>116.1645053764574</v>
      </c>
      <c r="E266">
        <v>192.16130733370241</v>
      </c>
      <c r="F266">
        <v>270.21426561461709</v>
      </c>
      <c r="G266">
        <v>155.28503533658579</v>
      </c>
      <c r="H266">
        <v>2.94</v>
      </c>
      <c r="I266">
        <v>60</v>
      </c>
      <c r="J266">
        <v>3</v>
      </c>
      <c r="K266">
        <v>45.433789177880698</v>
      </c>
      <c r="L266">
        <v>-6.0200000000000002E-7</v>
      </c>
      <c r="M266">
        <v>34.153745614999998</v>
      </c>
      <c r="N266">
        <v>40.09999998</v>
      </c>
      <c r="O266">
        <v>47.731000152500002</v>
      </c>
      <c r="P266">
        <v>1800</v>
      </c>
      <c r="Q266">
        <v>85.870198123962894</v>
      </c>
      <c r="R266">
        <v>13.8727106770184</v>
      </c>
      <c r="S266">
        <v>229.21842909209499</v>
      </c>
      <c r="T266">
        <v>0.83305724734280096</v>
      </c>
      <c r="U266">
        <v>6.5325506271861802E-2</v>
      </c>
    </row>
    <row r="267" spans="1:21" x14ac:dyDescent="0.25">
      <c r="A267" s="42" t="s">
        <v>285</v>
      </c>
      <c r="B267">
        <v>-117.8572997336998</v>
      </c>
      <c r="C267">
        <v>-33.568981574472531</v>
      </c>
      <c r="D267">
        <v>125.9801013645223</v>
      </c>
      <c r="E267">
        <v>244.0554733098696</v>
      </c>
      <c r="F267">
        <v>269.13014846309159</v>
      </c>
      <c r="G267">
        <v>250.1176404011452</v>
      </c>
      <c r="H267">
        <v>2.94</v>
      </c>
      <c r="I267">
        <v>0</v>
      </c>
      <c r="J267">
        <v>3</v>
      </c>
      <c r="K267">
        <v>30.128228974927101</v>
      </c>
      <c r="L267">
        <v>-111.2865714</v>
      </c>
      <c r="M267">
        <v>18.771999999999998</v>
      </c>
      <c r="N267">
        <v>22.773</v>
      </c>
      <c r="O267">
        <v>27.410269769999999</v>
      </c>
      <c r="P267">
        <v>1800</v>
      </c>
      <c r="Q267">
        <v>91.830286765134005</v>
      </c>
      <c r="R267">
        <v>14.246561946429001</v>
      </c>
      <c r="S267">
        <v>224.05595077997199</v>
      </c>
      <c r="T267">
        <v>0.89829666799723096</v>
      </c>
      <c r="U267">
        <v>4.6175794053310598E-2</v>
      </c>
    </row>
    <row r="268" spans="1:21" x14ac:dyDescent="0.25">
      <c r="A268" s="42" t="s">
        <v>286</v>
      </c>
      <c r="B268">
        <v>-171.19007096289221</v>
      </c>
      <c r="C268">
        <v>-95.568417703513475</v>
      </c>
      <c r="D268">
        <v>88.200304825190329</v>
      </c>
      <c r="E268">
        <v>213.29205619616999</v>
      </c>
      <c r="F268">
        <v>223.37812465371269</v>
      </c>
      <c r="G268">
        <v>278.05653301162653</v>
      </c>
      <c r="H268">
        <v>2.94</v>
      </c>
      <c r="I268">
        <v>0</v>
      </c>
      <c r="J268">
        <v>3</v>
      </c>
      <c r="K268">
        <v>20.109861325826799</v>
      </c>
      <c r="L268">
        <v>-330.00788449999999</v>
      </c>
      <c r="M268">
        <v>17.744000060000001</v>
      </c>
      <c r="N268">
        <v>19.980999990000001</v>
      </c>
      <c r="O268">
        <v>23.24599993</v>
      </c>
      <c r="P268">
        <v>111.6506988</v>
      </c>
      <c r="Q268">
        <v>8.7127832317390599</v>
      </c>
      <c r="R268">
        <v>-16.8002631799136</v>
      </c>
      <c r="S268">
        <v>641.20760665684202</v>
      </c>
      <c r="T268">
        <v>0.43968495262144802</v>
      </c>
      <c r="U268">
        <v>5.2328708205170701E-2</v>
      </c>
    </row>
    <row r="269" spans="1:21" x14ac:dyDescent="0.25">
      <c r="A269" s="42" t="s">
        <v>287</v>
      </c>
      <c r="B269">
        <v>-82.853984883402788</v>
      </c>
      <c r="C269">
        <v>12.62705268924204</v>
      </c>
      <c r="D269">
        <v>83.263136769246799</v>
      </c>
      <c r="E269">
        <v>149.15858455078421</v>
      </c>
      <c r="F269">
        <v>233.83092526782349</v>
      </c>
      <c r="G269">
        <v>174.86237599306909</v>
      </c>
      <c r="H269">
        <v>2.94</v>
      </c>
      <c r="I269">
        <v>60</v>
      </c>
      <c r="J269">
        <v>3</v>
      </c>
      <c r="K269">
        <v>37.489101373358999</v>
      </c>
      <c r="L269">
        <v>-3.8E-6</v>
      </c>
      <c r="M269">
        <v>36.58900079</v>
      </c>
      <c r="N269">
        <v>40.100000029999997</v>
      </c>
      <c r="O269">
        <v>46.5769979875</v>
      </c>
      <c r="P269">
        <v>202.8804025</v>
      </c>
      <c r="Q269">
        <v>23.909809522508201</v>
      </c>
      <c r="R269">
        <v>1.2748867343083501</v>
      </c>
      <c r="S269">
        <v>8.2441595487219708</v>
      </c>
      <c r="T269">
        <v>0.23346309017560399</v>
      </c>
      <c r="U269">
        <v>8.7720607772062406E-2</v>
      </c>
    </row>
    <row r="270" spans="1:21" x14ac:dyDescent="0.25">
      <c r="A270" s="42" t="s">
        <v>288</v>
      </c>
      <c r="B270">
        <v>-37.964359865380757</v>
      </c>
      <c r="C270">
        <v>56.435733779742733</v>
      </c>
      <c r="D270">
        <v>114.81650712851081</v>
      </c>
      <c r="E270">
        <v>187.2894355515794</v>
      </c>
      <c r="F270">
        <v>269.81682992402818</v>
      </c>
      <c r="G270">
        <v>158.87057143148559</v>
      </c>
      <c r="H270">
        <v>2.94</v>
      </c>
      <c r="I270">
        <v>60</v>
      </c>
      <c r="J270">
        <v>3</v>
      </c>
      <c r="K270">
        <v>45.0606318294166</v>
      </c>
      <c r="L270">
        <v>-1.61E-7</v>
      </c>
      <c r="M270">
        <v>36.588999979999997</v>
      </c>
      <c r="N270">
        <v>43.400002600000001</v>
      </c>
      <c r="O270">
        <v>48.710998625000002</v>
      </c>
      <c r="P270">
        <v>1800.0000030000001</v>
      </c>
      <c r="Q270">
        <v>89.504593254651795</v>
      </c>
      <c r="R270">
        <v>15.1289995604119</v>
      </c>
      <c r="S270">
        <v>263.43509746681002</v>
      </c>
      <c r="T270">
        <v>0.86282078858034394</v>
      </c>
      <c r="U270">
        <v>9.1323837421884602E-2</v>
      </c>
    </row>
    <row r="271" spans="1:21" x14ac:dyDescent="0.25">
      <c r="A271" s="42" t="s">
        <v>289</v>
      </c>
      <c r="B271">
        <v>-121.1340639720646</v>
      </c>
      <c r="C271">
        <v>-33.20322062474667</v>
      </c>
      <c r="D271">
        <v>120.9668088953982</v>
      </c>
      <c r="E271">
        <v>232.13649094224371</v>
      </c>
      <c r="F271">
        <v>264.23209027978919</v>
      </c>
      <c r="G271">
        <v>245.55598233837711</v>
      </c>
      <c r="H271">
        <v>2.94</v>
      </c>
      <c r="I271">
        <v>0</v>
      </c>
      <c r="J271">
        <v>3</v>
      </c>
      <c r="K271">
        <v>30.249795971847099</v>
      </c>
      <c r="L271">
        <v>-113.2815693</v>
      </c>
      <c r="M271">
        <v>19.024999990000001</v>
      </c>
      <c r="N271">
        <v>24.129415560000002</v>
      </c>
      <c r="O271">
        <v>30.0999999625</v>
      </c>
      <c r="P271">
        <v>1349.591576</v>
      </c>
      <c r="Q271">
        <v>80.522180782628894</v>
      </c>
      <c r="R271">
        <v>12.483072124734299</v>
      </c>
      <c r="S271">
        <v>162.05543359190401</v>
      </c>
      <c r="T271">
        <v>0.95014208083637597</v>
      </c>
      <c r="U271">
        <v>3.61871987949361E-2</v>
      </c>
    </row>
    <row r="272" spans="1:21" x14ac:dyDescent="0.25">
      <c r="A272" s="42" t="s">
        <v>290</v>
      </c>
      <c r="B272">
        <v>-146.03786408085301</v>
      </c>
      <c r="C272">
        <v>-71.524991278009665</v>
      </c>
      <c r="D272">
        <v>26.05951010754913</v>
      </c>
      <c r="E272">
        <v>173.01181051411299</v>
      </c>
      <c r="F272">
        <v>181.8851153035551</v>
      </c>
      <c r="G272">
        <v>217.43639358271039</v>
      </c>
      <c r="H272">
        <v>4.5</v>
      </c>
      <c r="I272">
        <v>0</v>
      </c>
      <c r="J272">
        <v>3</v>
      </c>
      <c r="K272">
        <v>30.675194063926899</v>
      </c>
      <c r="L272">
        <v>-56.16</v>
      </c>
      <c r="M272">
        <v>19.047499999999999</v>
      </c>
      <c r="N272">
        <v>24.55</v>
      </c>
      <c r="O272">
        <v>35.94</v>
      </c>
      <c r="P272">
        <v>261.35000000000002</v>
      </c>
      <c r="Q272">
        <v>20.561669679478801</v>
      </c>
      <c r="R272">
        <v>2.80590636009233</v>
      </c>
      <c r="S272">
        <v>13.0444747170223</v>
      </c>
      <c r="T272">
        <v>0.55299673529314797</v>
      </c>
      <c r="U272">
        <v>1.7636263799779999E-3</v>
      </c>
    </row>
    <row r="273" spans="1:21" x14ac:dyDescent="0.25">
      <c r="A273" s="42" t="s">
        <v>291</v>
      </c>
      <c r="B273">
        <v>-52.380643004952887</v>
      </c>
      <c r="C273">
        <v>61.798674113819793</v>
      </c>
      <c r="D273">
        <v>-110.5361275351182</v>
      </c>
      <c r="E273">
        <v>125.52969598986139</v>
      </c>
      <c r="F273">
        <v>122.2474772834379</v>
      </c>
      <c r="G273">
        <v>13.54902666742392</v>
      </c>
      <c r="H273">
        <v>10.76</v>
      </c>
      <c r="I273">
        <v>0</v>
      </c>
      <c r="J273">
        <v>3</v>
      </c>
      <c r="K273">
        <v>84.915448630136893</v>
      </c>
      <c r="L273">
        <v>-150.91</v>
      </c>
      <c r="M273">
        <v>49.545000000000002</v>
      </c>
      <c r="N273">
        <v>65.87</v>
      </c>
      <c r="O273">
        <v>98.704999999999998</v>
      </c>
      <c r="P273">
        <v>2254.35</v>
      </c>
      <c r="Q273">
        <v>64.9243509906469</v>
      </c>
      <c r="R273">
        <v>6.7410138588519004</v>
      </c>
      <c r="S273">
        <v>157.496969111368</v>
      </c>
      <c r="T273">
        <v>0.28935730502762502</v>
      </c>
      <c r="U273">
        <v>2.2386559257707998E-3</v>
      </c>
    </row>
    <row r="274" spans="1:21" x14ac:dyDescent="0.25">
      <c r="A274" s="42" t="s">
        <v>292</v>
      </c>
      <c r="B274">
        <v>51.364447965889198</v>
      </c>
      <c r="C274">
        <v>129.69107814286539</v>
      </c>
      <c r="D274">
        <v>141.2719367208415</v>
      </c>
      <c r="E274">
        <v>307.05495962472389</v>
      </c>
      <c r="F274">
        <v>300.5564121156055</v>
      </c>
      <c r="G274">
        <v>113.8723539166037</v>
      </c>
      <c r="H274">
        <v>2.2599999999999998</v>
      </c>
      <c r="I274">
        <v>100</v>
      </c>
      <c r="J274">
        <v>3</v>
      </c>
      <c r="K274">
        <v>52.9725766941391</v>
      </c>
      <c r="L274">
        <v>0</v>
      </c>
      <c r="M274">
        <v>1.17</v>
      </c>
      <c r="N274">
        <v>73.584999999999994</v>
      </c>
      <c r="O274">
        <v>91.23</v>
      </c>
      <c r="P274">
        <v>178.28</v>
      </c>
      <c r="Q274">
        <v>43.719070644718002</v>
      </c>
      <c r="R274">
        <v>-0.19973151655377899</v>
      </c>
      <c r="S274">
        <v>-1.5682622560091199</v>
      </c>
      <c r="T274">
        <v>0.72579260535589396</v>
      </c>
      <c r="U274">
        <v>0.15673509609290401</v>
      </c>
    </row>
    <row r="275" spans="1:21" x14ac:dyDescent="0.25">
      <c r="A275" s="42" t="s">
        <v>293</v>
      </c>
      <c r="B275">
        <v>-56.521644934510618</v>
      </c>
      <c r="C275">
        <v>16.291661875860392</v>
      </c>
      <c r="D275">
        <v>97.401822184263807</v>
      </c>
      <c r="E275">
        <v>253.52339190423851</v>
      </c>
      <c r="F275">
        <v>253.08194784246891</v>
      </c>
      <c r="G275">
        <v>202.01554496616839</v>
      </c>
      <c r="H275">
        <v>2.64</v>
      </c>
      <c r="I275">
        <v>100</v>
      </c>
      <c r="J275">
        <v>3</v>
      </c>
      <c r="K275">
        <v>33.6606112637362</v>
      </c>
      <c r="L275">
        <v>0</v>
      </c>
      <c r="M275">
        <v>0</v>
      </c>
      <c r="N275">
        <v>30.385000000000002</v>
      </c>
      <c r="O275">
        <v>70.13</v>
      </c>
      <c r="P275">
        <v>186.42</v>
      </c>
      <c r="Q275">
        <v>35.297469325567199</v>
      </c>
      <c r="R275">
        <v>0.48247121659937597</v>
      </c>
      <c r="S275">
        <v>-0.945428853040299</v>
      </c>
      <c r="T275">
        <v>0.59971658851874099</v>
      </c>
      <c r="U275">
        <v>7.4610049527671904E-2</v>
      </c>
    </row>
    <row r="276" spans="1:21" x14ac:dyDescent="0.25">
      <c r="A276" s="42" t="s">
        <v>294</v>
      </c>
      <c r="B276">
        <v>-27.51237958983954</v>
      </c>
      <c r="C276">
        <v>42.9089469830027</v>
      </c>
      <c r="D276">
        <v>130.63436904528879</v>
      </c>
      <c r="E276">
        <v>263.66370795026643</v>
      </c>
      <c r="F276">
        <v>273.92293729479832</v>
      </c>
      <c r="G276">
        <v>188.5203371544242</v>
      </c>
      <c r="H276">
        <v>1.69</v>
      </c>
      <c r="I276">
        <v>100</v>
      </c>
      <c r="J276">
        <v>3</v>
      </c>
      <c r="K276">
        <v>35.123514194139098</v>
      </c>
      <c r="L276">
        <v>0</v>
      </c>
      <c r="M276">
        <v>0</v>
      </c>
      <c r="N276">
        <v>42.12</v>
      </c>
      <c r="O276">
        <v>69.239999999999995</v>
      </c>
      <c r="P276">
        <v>145.07</v>
      </c>
      <c r="Q276">
        <v>34.446926676129699</v>
      </c>
      <c r="R276">
        <v>0.14289107774971899</v>
      </c>
      <c r="S276">
        <v>-1.71472708423362</v>
      </c>
      <c r="T276">
        <v>0.79329476850997105</v>
      </c>
      <c r="U276">
        <v>0.100222019866608</v>
      </c>
    </row>
    <row r="277" spans="1:21" x14ac:dyDescent="0.25">
      <c r="A277" s="42" t="s">
        <v>295</v>
      </c>
      <c r="B277">
        <v>-8.9900626074488379</v>
      </c>
      <c r="C277">
        <v>56.044379642534437</v>
      </c>
      <c r="D277">
        <v>165.6854865620013</v>
      </c>
      <c r="E277">
        <v>309.85151306465258</v>
      </c>
      <c r="F277">
        <v>303.236000074348</v>
      </c>
      <c r="G277">
        <v>198.44693999325901</v>
      </c>
      <c r="H277">
        <v>1.1200000000000001</v>
      </c>
      <c r="I277">
        <v>100</v>
      </c>
      <c r="J277">
        <v>3</v>
      </c>
      <c r="K277">
        <v>35.218843864468802</v>
      </c>
      <c r="L277">
        <v>0</v>
      </c>
      <c r="M277">
        <v>0</v>
      </c>
      <c r="N277">
        <v>1.41</v>
      </c>
      <c r="O277">
        <v>74.662499999999994</v>
      </c>
      <c r="P277">
        <v>182.14</v>
      </c>
      <c r="Q277">
        <v>40.058294245480397</v>
      </c>
      <c r="R277">
        <v>0.48790369416562102</v>
      </c>
      <c r="S277">
        <v>-1.1952480425649801</v>
      </c>
      <c r="T277">
        <v>0.68560303717514803</v>
      </c>
      <c r="U277">
        <v>0.114545578087244</v>
      </c>
    </row>
    <row r="278" spans="1:21" x14ac:dyDescent="0.25">
      <c r="A278" s="42" t="s">
        <v>296</v>
      </c>
      <c r="B278">
        <v>31.70133035474954</v>
      </c>
      <c r="C278">
        <v>111.8592032195441</v>
      </c>
      <c r="D278">
        <v>139.69552063637011</v>
      </c>
      <c r="E278">
        <v>258.59108582084963</v>
      </c>
      <c r="F278">
        <v>282.10071042410561</v>
      </c>
      <c r="G278">
        <v>112.0186063515871</v>
      </c>
      <c r="H278">
        <v>1.42</v>
      </c>
      <c r="I278">
        <v>100</v>
      </c>
      <c r="J278">
        <v>3</v>
      </c>
      <c r="K278">
        <v>48.011686126373597</v>
      </c>
      <c r="L278">
        <v>0</v>
      </c>
      <c r="M278">
        <v>8.06</v>
      </c>
      <c r="N278">
        <v>63.575000000000003</v>
      </c>
      <c r="O278">
        <v>76.902500000000003</v>
      </c>
      <c r="P278">
        <v>172.29</v>
      </c>
      <c r="Q278">
        <v>33.473620793368603</v>
      </c>
      <c r="R278">
        <v>-0.32504087760724498</v>
      </c>
      <c r="S278">
        <v>-1.42697176473392</v>
      </c>
      <c r="T278">
        <v>0.70242073434615804</v>
      </c>
      <c r="U278">
        <v>0.11682312361339101</v>
      </c>
    </row>
    <row r="279" spans="1:21" x14ac:dyDescent="0.25">
      <c r="A279" s="42" t="s">
        <v>297</v>
      </c>
      <c r="B279">
        <v>31.020036632536019</v>
      </c>
      <c r="C279">
        <v>100.40480267188239</v>
      </c>
      <c r="D279">
        <v>175.549846875176</v>
      </c>
      <c r="E279">
        <v>362.34976846841431</v>
      </c>
      <c r="F279">
        <v>337.60640344456732</v>
      </c>
      <c r="G279">
        <v>192.82578935274029</v>
      </c>
      <c r="H279">
        <v>2.2599999999999998</v>
      </c>
      <c r="I279">
        <v>150</v>
      </c>
      <c r="J279">
        <v>3</v>
      </c>
      <c r="K279">
        <v>45.346456043956003</v>
      </c>
      <c r="L279">
        <v>0</v>
      </c>
      <c r="M279">
        <v>0</v>
      </c>
      <c r="N279">
        <v>1.53</v>
      </c>
      <c r="O279">
        <v>105.405</v>
      </c>
      <c r="P279">
        <v>203.01</v>
      </c>
      <c r="Q279">
        <v>53.736387023579098</v>
      </c>
      <c r="R279">
        <v>0.44352037564348901</v>
      </c>
      <c r="S279">
        <v>-1.6433995634334799</v>
      </c>
      <c r="T279">
        <v>0.88146947138346099</v>
      </c>
      <c r="U279">
        <v>0.116924296739357</v>
      </c>
    </row>
    <row r="280" spans="1:21" x14ac:dyDescent="0.25">
      <c r="A280" s="42" t="s">
        <v>298</v>
      </c>
      <c r="B280">
        <v>-23.715156828066249</v>
      </c>
      <c r="C280">
        <v>41.941234347630711</v>
      </c>
      <c r="D280">
        <v>130.35977089167039</v>
      </c>
      <c r="E280">
        <v>322.78338736513348</v>
      </c>
      <c r="F280">
        <v>294.11974762144598</v>
      </c>
      <c r="G280">
        <v>218.26241225703021</v>
      </c>
      <c r="H280">
        <v>2.64</v>
      </c>
      <c r="I280">
        <v>150</v>
      </c>
      <c r="J280">
        <v>3</v>
      </c>
      <c r="K280">
        <v>36.184332646520097</v>
      </c>
      <c r="L280">
        <v>0</v>
      </c>
      <c r="M280">
        <v>0</v>
      </c>
      <c r="N280">
        <v>0.18</v>
      </c>
      <c r="O280">
        <v>92.95</v>
      </c>
      <c r="P280">
        <v>204.49</v>
      </c>
      <c r="Q280">
        <v>46.601581746309101</v>
      </c>
      <c r="R280">
        <v>0.66046462166409103</v>
      </c>
      <c r="S280">
        <v>-1.3137646778521499</v>
      </c>
      <c r="T280">
        <v>0.85120755805978898</v>
      </c>
      <c r="U280">
        <v>9.5942041319639598E-2</v>
      </c>
    </row>
    <row r="281" spans="1:21" x14ac:dyDescent="0.25">
      <c r="A281" s="42" t="s">
        <v>299</v>
      </c>
      <c r="B281">
        <v>-53.489563140894838</v>
      </c>
      <c r="C281">
        <v>8.9030215782727442</v>
      </c>
      <c r="D281">
        <v>136.86133224202149</v>
      </c>
      <c r="E281">
        <v>314.28256400191327</v>
      </c>
      <c r="F281">
        <v>287.35137238661548</v>
      </c>
      <c r="G281">
        <v>249.90965043574931</v>
      </c>
      <c r="H281">
        <v>2.0099999999999998</v>
      </c>
      <c r="I281">
        <v>150</v>
      </c>
      <c r="J281">
        <v>3</v>
      </c>
      <c r="K281">
        <v>28.1322516025641</v>
      </c>
      <c r="L281">
        <v>0</v>
      </c>
      <c r="M281">
        <v>0</v>
      </c>
      <c r="N281">
        <v>0.25</v>
      </c>
      <c r="O281">
        <v>70.010000000000005</v>
      </c>
      <c r="P281">
        <v>162.06</v>
      </c>
      <c r="Q281">
        <v>40.389262880403201</v>
      </c>
      <c r="R281">
        <v>0.91972579656968401</v>
      </c>
      <c r="S281">
        <v>-0.92404743200172901</v>
      </c>
      <c r="T281">
        <v>0.88873880046185105</v>
      </c>
      <c r="U281">
        <v>6.13146764635518E-2</v>
      </c>
    </row>
    <row r="282" spans="1:21" x14ac:dyDescent="0.25">
      <c r="A282" s="42" t="s">
        <v>300</v>
      </c>
      <c r="B282">
        <v>-8.6318765132165165</v>
      </c>
      <c r="C282">
        <v>50.801047542634812</v>
      </c>
      <c r="D282">
        <v>196.94699847876959</v>
      </c>
      <c r="E282">
        <v>359.81740897464442</v>
      </c>
      <c r="F282">
        <v>338.33374810867389</v>
      </c>
      <c r="G282">
        <v>238.9218721558226</v>
      </c>
      <c r="H282">
        <v>1.1399999999999999</v>
      </c>
      <c r="I282">
        <v>150</v>
      </c>
      <c r="J282">
        <v>3</v>
      </c>
      <c r="K282">
        <v>33.672394688644602</v>
      </c>
      <c r="L282">
        <v>0</v>
      </c>
      <c r="M282">
        <v>0</v>
      </c>
      <c r="N282">
        <v>0.27</v>
      </c>
      <c r="O282">
        <v>92.62</v>
      </c>
      <c r="P282">
        <v>229.17</v>
      </c>
      <c r="Q282">
        <v>48.604176127243797</v>
      </c>
      <c r="R282">
        <v>0.901800383187077</v>
      </c>
      <c r="S282">
        <v>-0.82216733967566102</v>
      </c>
      <c r="T282">
        <v>0.83219720727816304</v>
      </c>
      <c r="U282">
        <v>8.6154364188123306E-2</v>
      </c>
    </row>
    <row r="283" spans="1:21" x14ac:dyDescent="0.25">
      <c r="A283" s="42" t="s">
        <v>301</v>
      </c>
      <c r="B283">
        <v>52.310155842784368</v>
      </c>
      <c r="C283">
        <v>126.3388128474367</v>
      </c>
      <c r="D283">
        <v>185.2845877817465</v>
      </c>
      <c r="E283">
        <v>328.95683930293683</v>
      </c>
      <c r="F283">
        <v>333.72539041320317</v>
      </c>
      <c r="G283">
        <v>145.01223571242761</v>
      </c>
      <c r="H283">
        <v>1.43</v>
      </c>
      <c r="I283">
        <v>150</v>
      </c>
      <c r="J283">
        <v>3</v>
      </c>
      <c r="K283">
        <v>49.814085393772899</v>
      </c>
      <c r="L283">
        <v>0</v>
      </c>
      <c r="M283">
        <v>0.15</v>
      </c>
      <c r="N283">
        <v>47.84</v>
      </c>
      <c r="O283">
        <v>98.48</v>
      </c>
      <c r="P283">
        <v>181.06</v>
      </c>
      <c r="Q283">
        <v>45.761399618234101</v>
      </c>
      <c r="R283">
        <v>0.106800672414596</v>
      </c>
      <c r="S283">
        <v>-1.7569594212744</v>
      </c>
      <c r="T283">
        <v>0.81298111421645403</v>
      </c>
      <c r="U283">
        <v>0.109772812478349</v>
      </c>
    </row>
    <row r="284" spans="1:21" x14ac:dyDescent="0.25">
      <c r="A284" s="42" t="s">
        <v>302</v>
      </c>
      <c r="B284">
        <v>-151.69757929946061</v>
      </c>
      <c r="C284">
        <v>-55.762367872880802</v>
      </c>
      <c r="D284">
        <v>99.376539123931522</v>
      </c>
      <c r="E284">
        <v>194.89392285927701</v>
      </c>
      <c r="F284">
        <v>234.6983464166166</v>
      </c>
      <c r="G284">
        <v>243.09056031552851</v>
      </c>
      <c r="H284">
        <v>2.73</v>
      </c>
      <c r="I284">
        <v>0</v>
      </c>
      <c r="J284">
        <v>3</v>
      </c>
      <c r="K284">
        <v>26.4054349315068</v>
      </c>
      <c r="L284">
        <v>2.2599999999999998</v>
      </c>
      <c r="M284">
        <v>20.95</v>
      </c>
      <c r="N284">
        <v>23.33</v>
      </c>
      <c r="O284">
        <v>26.67</v>
      </c>
      <c r="P284">
        <v>936.4</v>
      </c>
      <c r="Q284">
        <v>21.654156386917901</v>
      </c>
      <c r="R284">
        <v>19.411674855496699</v>
      </c>
      <c r="S284">
        <v>575.72707076664199</v>
      </c>
      <c r="T284">
        <v>0.652833552818462</v>
      </c>
      <c r="U284">
        <v>2.0547945205478999E-3</v>
      </c>
    </row>
    <row r="285" spans="1:21" x14ac:dyDescent="0.25">
      <c r="A285" s="42" t="s">
        <v>303</v>
      </c>
      <c r="B285">
        <v>-70.485996427093596</v>
      </c>
      <c r="C285">
        <v>49.343084457678543</v>
      </c>
      <c r="D285">
        <v>-61.404692328127219</v>
      </c>
      <c r="E285">
        <v>119.81506743820501</v>
      </c>
      <c r="F285">
        <v>142.30014293114169</v>
      </c>
      <c r="G285">
        <v>30.225300223093122</v>
      </c>
      <c r="H285">
        <v>8.0399999999999991</v>
      </c>
      <c r="I285">
        <v>0</v>
      </c>
      <c r="J285">
        <v>3</v>
      </c>
      <c r="K285">
        <v>71.463149543378904</v>
      </c>
      <c r="L285">
        <v>-4.43</v>
      </c>
      <c r="M285">
        <v>44.347499999999997</v>
      </c>
      <c r="N285">
        <v>58.255000000000003</v>
      </c>
      <c r="O285">
        <v>81.592500000000001</v>
      </c>
      <c r="P285">
        <v>2411.71</v>
      </c>
      <c r="Q285">
        <v>70.274458665676605</v>
      </c>
      <c r="R285">
        <v>14.636930973618799</v>
      </c>
      <c r="S285">
        <v>366.39041915924298</v>
      </c>
      <c r="T285">
        <v>0.58268741765702503</v>
      </c>
      <c r="U285">
        <v>2.4690956126186001E-3</v>
      </c>
    </row>
    <row r="286" spans="1:21" x14ac:dyDescent="0.25">
      <c r="A286" s="42" t="s">
        <v>304</v>
      </c>
      <c r="B286">
        <v>-157.45058741469089</v>
      </c>
      <c r="C286">
        <v>-64.408773493276584</v>
      </c>
      <c r="D286">
        <v>98.44760415853392</v>
      </c>
      <c r="E286">
        <v>198.3320580263219</v>
      </c>
      <c r="F286">
        <v>233.06883645221771</v>
      </c>
      <c r="G286">
        <v>251.43127149206259</v>
      </c>
      <c r="H286">
        <v>2.73</v>
      </c>
      <c r="I286">
        <v>0</v>
      </c>
      <c r="J286">
        <v>3</v>
      </c>
      <c r="K286">
        <v>24.858906392693999</v>
      </c>
      <c r="L286">
        <v>-31.26</v>
      </c>
      <c r="M286">
        <v>20.100000000000001</v>
      </c>
      <c r="N286">
        <v>22.67</v>
      </c>
      <c r="O286">
        <v>25.822500000000002</v>
      </c>
      <c r="P286">
        <v>968.31</v>
      </c>
      <c r="Q286">
        <v>18.6433652040824</v>
      </c>
      <c r="R286">
        <v>23.6336301759878</v>
      </c>
      <c r="S286">
        <v>909.84017340794401</v>
      </c>
      <c r="T286">
        <v>0.61297460561822403</v>
      </c>
      <c r="U286">
        <v>2.3494577625571E-3</v>
      </c>
    </row>
    <row r="287" spans="1:21" x14ac:dyDescent="0.25">
      <c r="A287" s="42" t="s">
        <v>305</v>
      </c>
      <c r="B287">
        <v>-106.22157954173871</v>
      </c>
      <c r="C287">
        <v>1.794514552252058</v>
      </c>
      <c r="D287">
        <v>-88.979101274342725</v>
      </c>
      <c r="E287">
        <v>93.263411787741006</v>
      </c>
      <c r="F287">
        <v>110.506123328786</v>
      </c>
      <c r="G287">
        <v>56.907177036406793</v>
      </c>
      <c r="H287">
        <v>8.0399999999999991</v>
      </c>
      <c r="I287">
        <v>0</v>
      </c>
      <c r="J287">
        <v>3</v>
      </c>
      <c r="K287">
        <v>62.4765102739726</v>
      </c>
      <c r="L287">
        <v>-3.03</v>
      </c>
      <c r="M287">
        <v>40.29</v>
      </c>
      <c r="N287">
        <v>52.905000000000001</v>
      </c>
      <c r="O287">
        <v>71.819999999999993</v>
      </c>
      <c r="P287">
        <v>2009.43</v>
      </c>
      <c r="Q287">
        <v>60.1611620401058</v>
      </c>
      <c r="R287">
        <v>16.372474195259599</v>
      </c>
      <c r="S287">
        <v>397.40701599852503</v>
      </c>
      <c r="T287">
        <v>0.67195930613635901</v>
      </c>
      <c r="U287">
        <v>1.8151600003660001E-3</v>
      </c>
    </row>
    <row r="288" spans="1:21" x14ac:dyDescent="0.25">
      <c r="A288" s="42" t="s">
        <v>306</v>
      </c>
      <c r="B288">
        <v>-165.03695298624871</v>
      </c>
      <c r="C288">
        <v>-102.0550391062423</v>
      </c>
      <c r="D288">
        <v>58.062803423836122</v>
      </c>
      <c r="E288">
        <v>206.16040161924789</v>
      </c>
      <c r="F288">
        <v>201.97118201919429</v>
      </c>
      <c r="G288">
        <v>268.83740299551738</v>
      </c>
      <c r="H288">
        <v>3.73</v>
      </c>
      <c r="I288">
        <v>0</v>
      </c>
      <c r="J288">
        <v>3</v>
      </c>
      <c r="K288">
        <v>21.971394977168899</v>
      </c>
      <c r="L288">
        <v>-38.56</v>
      </c>
      <c r="M288">
        <v>17.170000000000002</v>
      </c>
      <c r="N288">
        <v>20.184999999999999</v>
      </c>
      <c r="O288">
        <v>23.66</v>
      </c>
      <c r="P288">
        <v>661.22</v>
      </c>
      <c r="Q288">
        <v>16.959640771136598</v>
      </c>
      <c r="R288">
        <v>19.593748831787298</v>
      </c>
      <c r="S288">
        <v>593.60863878678094</v>
      </c>
      <c r="T288">
        <v>0.64517056100145997</v>
      </c>
      <c r="U288">
        <v>1.9221493343622999E-3</v>
      </c>
    </row>
    <row r="289" spans="1:21" x14ac:dyDescent="0.25">
      <c r="A289" s="42" t="s">
        <v>307</v>
      </c>
      <c r="B289">
        <v>-135.67336383826131</v>
      </c>
      <c r="C289">
        <v>-63.366972895334499</v>
      </c>
      <c r="D289">
        <v>-102.1093716620373</v>
      </c>
      <c r="E289">
        <v>130.77563548570441</v>
      </c>
      <c r="F289">
        <v>103.1512005949474</v>
      </c>
      <c r="G289">
        <v>152.02179831913799</v>
      </c>
      <c r="H289">
        <v>8.0399999999999991</v>
      </c>
      <c r="I289">
        <v>0</v>
      </c>
      <c r="J289">
        <v>3</v>
      </c>
      <c r="K289">
        <v>44.097529680365298</v>
      </c>
      <c r="L289">
        <v>-62.28</v>
      </c>
      <c r="M289">
        <v>23.52</v>
      </c>
      <c r="N289">
        <v>36.914999999999999</v>
      </c>
      <c r="O289">
        <v>55.682499999999997</v>
      </c>
      <c r="P289">
        <v>1781.78</v>
      </c>
      <c r="Q289">
        <v>49.090619029563399</v>
      </c>
      <c r="R289">
        <v>14.5568394836225</v>
      </c>
      <c r="S289">
        <v>395.16896219077302</v>
      </c>
      <c r="T289">
        <v>0.53470020621874603</v>
      </c>
      <c r="U289">
        <v>1.9605820542442998E-3</v>
      </c>
    </row>
    <row r="290" spans="1:21" x14ac:dyDescent="0.25">
      <c r="A290" s="42" t="s">
        <v>308</v>
      </c>
      <c r="B290">
        <v>-167.03569595954531</v>
      </c>
      <c r="C290">
        <v>-76.371921279971815</v>
      </c>
      <c r="D290">
        <v>22.46517800773762</v>
      </c>
      <c r="E290">
        <v>141.1318843142258</v>
      </c>
      <c r="F290">
        <v>174.63048876732901</v>
      </c>
      <c r="G290">
        <v>208.528998671951</v>
      </c>
      <c r="H290">
        <v>4.42</v>
      </c>
      <c r="I290">
        <v>0</v>
      </c>
      <c r="J290">
        <v>3</v>
      </c>
      <c r="K290">
        <v>31.139690334321401</v>
      </c>
      <c r="L290">
        <v>0.126198435</v>
      </c>
      <c r="M290">
        <v>27.8704520175</v>
      </c>
      <c r="N290">
        <v>30.139446155000002</v>
      </c>
      <c r="O290">
        <v>34.365725517500003</v>
      </c>
      <c r="P290">
        <v>193.13700689999999</v>
      </c>
      <c r="Q290">
        <v>8.6573027129841496</v>
      </c>
      <c r="R290">
        <v>1.3463797671633</v>
      </c>
      <c r="S290">
        <v>27.212818741414399</v>
      </c>
      <c r="T290">
        <v>9.3094352440567102E-2</v>
      </c>
      <c r="U290">
        <v>1.00272323012139E-2</v>
      </c>
    </row>
    <row r="291" spans="1:21" x14ac:dyDescent="0.25">
      <c r="A291" s="42" t="s">
        <v>309</v>
      </c>
      <c r="B291">
        <v>-10.22612282374828</v>
      </c>
      <c r="C291">
        <v>110.8451537355693</v>
      </c>
      <c r="D291">
        <v>20.08876788388746</v>
      </c>
      <c r="E291">
        <v>143.44229168397729</v>
      </c>
      <c r="F291">
        <v>192.31113329657379</v>
      </c>
      <c r="G291">
        <v>19.285873524652981</v>
      </c>
      <c r="H291">
        <v>4.42</v>
      </c>
      <c r="I291">
        <v>100</v>
      </c>
      <c r="J291">
        <v>3</v>
      </c>
      <c r="K291">
        <v>64.340974980890095</v>
      </c>
      <c r="L291">
        <v>0.12631381999999999</v>
      </c>
      <c r="M291">
        <v>52.691228527500002</v>
      </c>
      <c r="N291">
        <v>67.534223220000001</v>
      </c>
      <c r="O291">
        <v>75.220307665000007</v>
      </c>
      <c r="P291">
        <v>1167.4063719999999</v>
      </c>
      <c r="Q291">
        <v>27.199911494712801</v>
      </c>
      <c r="R291">
        <v>11.4190821236273</v>
      </c>
      <c r="S291">
        <v>386.90727805156899</v>
      </c>
      <c r="T291">
        <v>0.33699060670970099</v>
      </c>
      <c r="U291">
        <v>2.2238920685911701E-2</v>
      </c>
    </row>
    <row r="292" spans="1:21" x14ac:dyDescent="0.25">
      <c r="A292" s="42" t="s">
        <v>310</v>
      </c>
      <c r="B292">
        <v>256.86214175646859</v>
      </c>
      <c r="C292">
        <v>377.95104247135612</v>
      </c>
      <c r="D292">
        <v>239.53312079270651</v>
      </c>
      <c r="E292">
        <v>404.35221453341592</v>
      </c>
      <c r="F292">
        <v>444.4554589364007</v>
      </c>
      <c r="G292">
        <v>-24.777713025159539</v>
      </c>
      <c r="H292">
        <v>4.42</v>
      </c>
      <c r="I292">
        <v>250</v>
      </c>
      <c r="J292">
        <v>3</v>
      </c>
      <c r="K292">
        <v>111.26478318702701</v>
      </c>
      <c r="L292">
        <v>0.12631381999999999</v>
      </c>
      <c r="M292">
        <v>80.886831022499905</v>
      </c>
      <c r="N292">
        <v>125.2687055</v>
      </c>
      <c r="O292">
        <v>140.14476285000001</v>
      </c>
      <c r="P292">
        <v>1289.1507039999999</v>
      </c>
      <c r="Q292">
        <v>56.150341155076198</v>
      </c>
      <c r="R292">
        <v>4.5679445545395998</v>
      </c>
      <c r="S292">
        <v>90.933224625662206</v>
      </c>
      <c r="T292">
        <v>0.23278108774395401</v>
      </c>
      <c r="U292">
        <v>3.8743732455761598E-2</v>
      </c>
    </row>
    <row r="293" spans="1:21" x14ac:dyDescent="0.25">
      <c r="A293" s="42" t="s">
        <v>311</v>
      </c>
      <c r="B293">
        <v>-139.81802040900661</v>
      </c>
      <c r="C293">
        <v>-23.670688955695681</v>
      </c>
      <c r="D293">
        <v>16.582941594160548</v>
      </c>
      <c r="E293">
        <v>96.966374905583763</v>
      </c>
      <c r="F293">
        <v>173.6337012458055</v>
      </c>
      <c r="G293">
        <v>148.67028805266219</v>
      </c>
      <c r="H293">
        <v>4.42</v>
      </c>
      <c r="I293">
        <v>25</v>
      </c>
      <c r="J293">
        <v>3</v>
      </c>
      <c r="K293">
        <v>40.702004439751398</v>
      </c>
      <c r="L293">
        <v>0.12631381999999999</v>
      </c>
      <c r="M293">
        <v>34.753177872499997</v>
      </c>
      <c r="N293">
        <v>40.66943741</v>
      </c>
      <c r="O293">
        <v>45.850938265000003</v>
      </c>
      <c r="P293">
        <v>345.5538373</v>
      </c>
      <c r="Q293">
        <v>11.9193673451444</v>
      </c>
      <c r="R293">
        <v>4.1027979041175904</v>
      </c>
      <c r="S293">
        <v>88.414118617648896</v>
      </c>
      <c r="T293">
        <v>0.195076541942312</v>
      </c>
      <c r="U293">
        <v>1.2511186003484101E-2</v>
      </c>
    </row>
    <row r="294" spans="1:21" x14ac:dyDescent="0.25">
      <c r="A294" s="42" t="s">
        <v>312</v>
      </c>
      <c r="B294">
        <v>-98.808185540793687</v>
      </c>
      <c r="C294">
        <v>20.38760625702476</v>
      </c>
      <c r="D294">
        <v>13.17978516597247</v>
      </c>
      <c r="E294">
        <v>84.834718806282496</v>
      </c>
      <c r="F294">
        <v>174.94602399380179</v>
      </c>
      <c r="G294">
        <v>101.68110453435899</v>
      </c>
      <c r="H294">
        <v>4.42</v>
      </c>
      <c r="I294">
        <v>50</v>
      </c>
      <c r="J294">
        <v>3</v>
      </c>
      <c r="K294">
        <v>48.4545526928881</v>
      </c>
      <c r="L294">
        <v>0.12631381999999999</v>
      </c>
      <c r="M294">
        <v>41.419611715000002</v>
      </c>
      <c r="N294">
        <v>50.322606729999997</v>
      </c>
      <c r="O294">
        <v>54.478144817500002</v>
      </c>
      <c r="P294">
        <v>841.24531149999996</v>
      </c>
      <c r="Q294">
        <v>17.648955894002</v>
      </c>
      <c r="R294">
        <v>12.8409166872922</v>
      </c>
      <c r="S294">
        <v>513.11685622305004</v>
      </c>
      <c r="T294">
        <v>0.32141715392740899</v>
      </c>
      <c r="U294">
        <v>2.3308461181370699E-2</v>
      </c>
    </row>
    <row r="295" spans="1:21" x14ac:dyDescent="0.25">
      <c r="A295" s="42" t="s">
        <v>313</v>
      </c>
      <c r="B295">
        <v>-162.09942475446871</v>
      </c>
      <c r="C295">
        <v>-90.783668498310959</v>
      </c>
      <c r="D295">
        <v>85.375041010031268</v>
      </c>
      <c r="E295">
        <v>219.31443034259479</v>
      </c>
      <c r="F295">
        <v>224.7186696741708</v>
      </c>
      <c r="G295">
        <v>279.56273647361093</v>
      </c>
      <c r="H295">
        <v>3.05</v>
      </c>
      <c r="I295">
        <v>0</v>
      </c>
      <c r="J295">
        <v>3</v>
      </c>
      <c r="K295">
        <v>20.090141552511401</v>
      </c>
      <c r="L295">
        <v>-186.74</v>
      </c>
      <c r="M295">
        <v>14.07</v>
      </c>
      <c r="N295">
        <v>19.18</v>
      </c>
      <c r="O295">
        <v>24.56</v>
      </c>
      <c r="P295">
        <v>356.71</v>
      </c>
      <c r="Q295">
        <v>14.8361064583325</v>
      </c>
      <c r="R295">
        <v>3.19973826923892</v>
      </c>
      <c r="S295">
        <v>76.667910893380196</v>
      </c>
      <c r="T295">
        <v>0.141062817926177</v>
      </c>
      <c r="U295">
        <v>1.9774635439681002E-3</v>
      </c>
    </row>
    <row r="296" spans="1:21" x14ac:dyDescent="0.25">
      <c r="A296" s="42" t="s">
        <v>314</v>
      </c>
      <c r="B296">
        <v>-87.57127551268286</v>
      </c>
      <c r="C296">
        <v>1.922338947038106</v>
      </c>
      <c r="D296">
        <v>-47.7582369061656</v>
      </c>
      <c r="E296">
        <v>173.4420279774298</v>
      </c>
      <c r="F296">
        <v>160.0624073659404</v>
      </c>
      <c r="G296">
        <v>129.96794585456391</v>
      </c>
      <c r="H296">
        <v>7.57</v>
      </c>
      <c r="I296">
        <v>0</v>
      </c>
      <c r="J296">
        <v>3</v>
      </c>
      <c r="K296">
        <v>53.644490867579897</v>
      </c>
      <c r="L296">
        <v>-410.7</v>
      </c>
      <c r="M296">
        <v>24.7</v>
      </c>
      <c r="N296">
        <v>43.98</v>
      </c>
      <c r="O296">
        <v>66.537499999999994</v>
      </c>
      <c r="P296">
        <v>2829.46</v>
      </c>
      <c r="Q296">
        <v>73.752774032287604</v>
      </c>
      <c r="R296">
        <v>15.1125777987716</v>
      </c>
      <c r="S296">
        <v>457.64177764696302</v>
      </c>
      <c r="T296">
        <v>0.49797805374850601</v>
      </c>
      <c r="U296">
        <v>4.1326042126970004E-3</v>
      </c>
    </row>
    <row r="297" spans="1:21" x14ac:dyDescent="0.25">
      <c r="A297" s="42" t="s">
        <v>315</v>
      </c>
      <c r="B297">
        <v>-143.54455822748119</v>
      </c>
      <c r="C297">
        <v>-46.963423020428912</v>
      </c>
      <c r="D297">
        <v>112.3059005264702</v>
      </c>
      <c r="E297">
        <v>198.81384753225859</v>
      </c>
      <c r="F297">
        <v>245.26973442824891</v>
      </c>
      <c r="G297">
        <v>243.79580249790001</v>
      </c>
      <c r="H297">
        <v>2.4300000000000002</v>
      </c>
      <c r="I297">
        <v>0</v>
      </c>
      <c r="J297">
        <v>3</v>
      </c>
      <c r="K297">
        <v>26.379993972602701</v>
      </c>
      <c r="L297">
        <v>-52.995600000000003</v>
      </c>
      <c r="M297">
        <v>19.622274999999998</v>
      </c>
      <c r="N297">
        <v>23.121500000000001</v>
      </c>
      <c r="O297">
        <v>27.567724999999999</v>
      </c>
      <c r="P297">
        <v>746.58529999999996</v>
      </c>
      <c r="Q297">
        <v>22.953338681413801</v>
      </c>
      <c r="R297">
        <v>17.222101698092199</v>
      </c>
      <c r="S297">
        <v>426.53963429267702</v>
      </c>
      <c r="T297">
        <v>0.692834958761821</v>
      </c>
      <c r="U297">
        <v>2.7486341703775998E-3</v>
      </c>
    </row>
    <row r="298" spans="1:21" x14ac:dyDescent="0.25">
      <c r="A298" s="42" t="s">
        <v>316</v>
      </c>
      <c r="B298">
        <v>-34.904436761843321</v>
      </c>
      <c r="C298">
        <v>91.192152573817765</v>
      </c>
      <c r="D298">
        <v>-4.3389761403144371</v>
      </c>
      <c r="E298">
        <v>154.06175913595459</v>
      </c>
      <c r="F298">
        <v>191.7379346901777</v>
      </c>
      <c r="G298">
        <v>31.142849009820761</v>
      </c>
      <c r="H298">
        <v>7.04</v>
      </c>
      <c r="I298">
        <v>0</v>
      </c>
      <c r="J298">
        <v>3</v>
      </c>
      <c r="K298">
        <v>74.252285285388098</v>
      </c>
      <c r="L298">
        <v>-20.295400000000001</v>
      </c>
      <c r="M298">
        <v>44.427075000000002</v>
      </c>
      <c r="N298">
        <v>58.148949999999999</v>
      </c>
      <c r="O298">
        <v>81.378874999999994</v>
      </c>
      <c r="P298">
        <v>3794.4313000000002</v>
      </c>
      <c r="Q298">
        <v>118.22172298759899</v>
      </c>
      <c r="R298">
        <v>19.784895542605401</v>
      </c>
      <c r="S298">
        <v>478.58099009786099</v>
      </c>
      <c r="T298">
        <v>0.81490187975527795</v>
      </c>
      <c r="U298">
        <v>2.4749520070915E-3</v>
      </c>
    </row>
    <row r="299" spans="1:21" x14ac:dyDescent="0.25">
      <c r="A299" s="42" t="s">
        <v>317</v>
      </c>
      <c r="B299">
        <v>-147.45362840711621</v>
      </c>
      <c r="C299">
        <v>-79.600034244401982</v>
      </c>
      <c r="D299">
        <v>107.53979402258319</v>
      </c>
      <c r="E299">
        <v>245.97009672545889</v>
      </c>
      <c r="F299">
        <v>245.97811695604389</v>
      </c>
      <c r="G299">
        <v>287.26973971470107</v>
      </c>
      <c r="H299">
        <v>2.75</v>
      </c>
      <c r="I299">
        <v>0</v>
      </c>
      <c r="J299">
        <v>3</v>
      </c>
      <c r="K299">
        <v>20.186246324200901</v>
      </c>
      <c r="L299">
        <v>-46.477699999999999</v>
      </c>
      <c r="M299">
        <v>12.281924999999999</v>
      </c>
      <c r="N299">
        <v>16.905049999999999</v>
      </c>
      <c r="O299">
        <v>21.629750000000001</v>
      </c>
      <c r="P299">
        <v>1130.7242000000001</v>
      </c>
      <c r="Q299">
        <v>31.468963537329799</v>
      </c>
      <c r="R299">
        <v>14.173063567631701</v>
      </c>
      <c r="S299">
        <v>356.42280943575003</v>
      </c>
      <c r="T299">
        <v>0.56166483684347901</v>
      </c>
      <c r="U299">
        <v>2.4240249681875001E-3</v>
      </c>
    </row>
    <row r="300" spans="1:21" x14ac:dyDescent="0.25">
      <c r="A300" s="42" t="s">
        <v>318</v>
      </c>
      <c r="B300">
        <v>-128.5638551226111</v>
      </c>
      <c r="C300">
        <v>-64.962895055848307</v>
      </c>
      <c r="D300">
        <v>-96.987732758601567</v>
      </c>
      <c r="E300">
        <v>193.762617519331</v>
      </c>
      <c r="F300">
        <v>128.05169328584361</v>
      </c>
      <c r="G300">
        <v>211.311584646938</v>
      </c>
      <c r="H300">
        <v>8.2100000000000009</v>
      </c>
      <c r="I300">
        <v>0</v>
      </c>
      <c r="J300">
        <v>3</v>
      </c>
      <c r="K300">
        <v>35.714212933789902</v>
      </c>
      <c r="L300">
        <v>-102.79810000000001</v>
      </c>
      <c r="M300">
        <v>9.7221499999999992</v>
      </c>
      <c r="N300">
        <v>25.563500000000001</v>
      </c>
      <c r="O300">
        <v>52.368375</v>
      </c>
      <c r="P300">
        <v>1161.6270999999999</v>
      </c>
      <c r="Q300">
        <v>50.0988807429151</v>
      </c>
      <c r="R300">
        <v>5.22841207556682</v>
      </c>
      <c r="S300">
        <v>66.278282387951293</v>
      </c>
      <c r="T300">
        <v>0.40901522777615301</v>
      </c>
      <c r="U300">
        <v>1.7658426420699999E-3</v>
      </c>
    </row>
    <row r="301" spans="1:21" x14ac:dyDescent="0.25">
      <c r="A301" s="42" t="s">
        <v>319</v>
      </c>
      <c r="B301">
        <v>-142.0796694908928</v>
      </c>
      <c r="C301">
        <v>-72.116219397956144</v>
      </c>
      <c r="D301">
        <v>106.13568995565539</v>
      </c>
      <c r="E301">
        <v>245.12176005561659</v>
      </c>
      <c r="F301">
        <v>247.8790296320137</v>
      </c>
      <c r="G301">
        <v>281.17139079172102</v>
      </c>
      <c r="H301">
        <v>2.83</v>
      </c>
      <c r="I301">
        <v>0</v>
      </c>
      <c r="J301">
        <v>3</v>
      </c>
      <c r="K301">
        <v>21.483601278538799</v>
      </c>
      <c r="L301">
        <v>-43.724299999999999</v>
      </c>
      <c r="M301">
        <v>12.858775</v>
      </c>
      <c r="N301">
        <v>18.474250000000001</v>
      </c>
      <c r="O301">
        <v>23.224450000000001</v>
      </c>
      <c r="P301">
        <v>1210.5836999999999</v>
      </c>
      <c r="Q301">
        <v>35.315784046859797</v>
      </c>
      <c r="R301">
        <v>13.093313628717</v>
      </c>
      <c r="S301">
        <v>308.23133410888602</v>
      </c>
      <c r="T301">
        <v>0.55403898466344603</v>
      </c>
      <c r="U301">
        <v>1.6287859703335999E-3</v>
      </c>
    </row>
    <row r="302" spans="1:21" x14ac:dyDescent="0.25">
      <c r="A302" s="42" t="s">
        <v>320</v>
      </c>
      <c r="B302">
        <v>-78.150387229545885</v>
      </c>
      <c r="C302">
        <v>2.8931463971789539</v>
      </c>
      <c r="D302">
        <v>-40.047190375896193</v>
      </c>
      <c r="E302">
        <v>200.61472077000971</v>
      </c>
      <c r="F302">
        <v>173.49860245988731</v>
      </c>
      <c r="G302">
        <v>140.37762713814519</v>
      </c>
      <c r="H302">
        <v>7.61</v>
      </c>
      <c r="I302">
        <v>0</v>
      </c>
      <c r="J302">
        <v>3</v>
      </c>
      <c r="K302">
        <v>52.442668401826403</v>
      </c>
      <c r="L302">
        <v>-38.082999999999998</v>
      </c>
      <c r="M302">
        <v>19.218900000000001</v>
      </c>
      <c r="N302">
        <v>40.440849999999998</v>
      </c>
      <c r="O302">
        <v>69.956125</v>
      </c>
      <c r="P302">
        <v>1356.8784000000001</v>
      </c>
      <c r="Q302">
        <v>60.527669904199001</v>
      </c>
      <c r="R302">
        <v>4.1155217620486502</v>
      </c>
      <c r="S302">
        <v>45.552362200248702</v>
      </c>
      <c r="T302">
        <v>0.36943907270140502</v>
      </c>
      <c r="U302">
        <v>1.7095040459721E-3</v>
      </c>
    </row>
    <row r="303" spans="1:21" x14ac:dyDescent="0.25">
      <c r="A303" s="42" t="s">
        <v>321</v>
      </c>
      <c r="B303">
        <v>-165.95848107170519</v>
      </c>
      <c r="C303">
        <v>-84.33870814017034</v>
      </c>
      <c r="D303">
        <v>88.36551604984048</v>
      </c>
      <c r="E303">
        <v>206.0587872604581</v>
      </c>
      <c r="F303">
        <v>223.70443841335239</v>
      </c>
      <c r="G303">
        <v>264.97538882862011</v>
      </c>
      <c r="H303">
        <v>2.94</v>
      </c>
      <c r="I303">
        <v>0</v>
      </c>
      <c r="J303">
        <v>3</v>
      </c>
      <c r="K303">
        <v>22.356543163126201</v>
      </c>
      <c r="L303">
        <v>1.0600000000000001E-8</v>
      </c>
      <c r="M303">
        <v>19.02499998</v>
      </c>
      <c r="N303">
        <v>20.52499997</v>
      </c>
      <c r="O303">
        <v>23.6600547225</v>
      </c>
      <c r="P303">
        <v>135.51216909999999</v>
      </c>
      <c r="Q303">
        <v>9.7041710467017595</v>
      </c>
      <c r="R303">
        <v>6.3776816744236102</v>
      </c>
      <c r="S303">
        <v>56.934297153892103</v>
      </c>
      <c r="T303">
        <v>0.69532990069616696</v>
      </c>
      <c r="U303">
        <v>3.00592821260901E-2</v>
      </c>
    </row>
    <row r="304" spans="1:21" x14ac:dyDescent="0.25">
      <c r="A304" s="42" t="s">
        <v>322</v>
      </c>
      <c r="B304">
        <v>-71.622599556868096</v>
      </c>
      <c r="C304">
        <v>30.97535962707499</v>
      </c>
      <c r="D304">
        <v>82.423428584568995</v>
      </c>
      <c r="E304">
        <v>125.3663260981574</v>
      </c>
      <c r="F304">
        <v>231.66196150492561</v>
      </c>
      <c r="G304">
        <v>148.56535169603939</v>
      </c>
      <c r="H304">
        <v>2.94</v>
      </c>
      <c r="I304">
        <v>60</v>
      </c>
      <c r="J304">
        <v>3</v>
      </c>
      <c r="K304">
        <v>41.825128801670097</v>
      </c>
      <c r="L304">
        <v>7.1099999999999995E-8</v>
      </c>
      <c r="M304">
        <v>37.717998874999999</v>
      </c>
      <c r="N304">
        <v>43.683000159999999</v>
      </c>
      <c r="O304">
        <v>47.433680135000003</v>
      </c>
      <c r="P304">
        <v>223.23423639999999</v>
      </c>
      <c r="Q304">
        <v>21.033656227373999</v>
      </c>
      <c r="R304">
        <v>1.7694456849176401</v>
      </c>
      <c r="S304">
        <v>10.495905503271199</v>
      </c>
      <c r="T304">
        <v>0.306064936576326</v>
      </c>
      <c r="U304">
        <v>4.5315808013889701E-2</v>
      </c>
    </row>
    <row r="305" spans="1:21" x14ac:dyDescent="0.25">
      <c r="A305" s="42" t="s">
        <v>323</v>
      </c>
      <c r="B305">
        <v>-39.061021823239123</v>
      </c>
      <c r="C305">
        <v>65.167227568931821</v>
      </c>
      <c r="D305">
        <v>89.756648410934801</v>
      </c>
      <c r="E305">
        <v>130.03341920938021</v>
      </c>
      <c r="F305">
        <v>241.69871291371601</v>
      </c>
      <c r="G305">
        <v>118.1894889086167</v>
      </c>
      <c r="H305">
        <v>2.94</v>
      </c>
      <c r="I305">
        <v>60</v>
      </c>
      <c r="J305">
        <v>3</v>
      </c>
      <c r="K305">
        <v>48.003969956134299</v>
      </c>
      <c r="L305">
        <v>1.3599999999999999E-8</v>
      </c>
      <c r="M305">
        <v>44.035999160000003</v>
      </c>
      <c r="N305">
        <v>46.224001260000001</v>
      </c>
      <c r="O305">
        <v>51.96499927</v>
      </c>
      <c r="P305">
        <v>1800.0000050000001</v>
      </c>
      <c r="Q305">
        <v>44.471080300618802</v>
      </c>
      <c r="R305">
        <v>22.4425145512832</v>
      </c>
      <c r="S305">
        <v>734.26258279644799</v>
      </c>
      <c r="T305">
        <v>0.68451290981832402</v>
      </c>
      <c r="U305">
        <v>3.5512274461624901E-2</v>
      </c>
    </row>
    <row r="306" spans="1:21" x14ac:dyDescent="0.25">
      <c r="A306" s="42" t="s">
        <v>324</v>
      </c>
      <c r="B306">
        <v>-142.2634257824634</v>
      </c>
      <c r="C306">
        <v>-46.950155612156721</v>
      </c>
      <c r="D306">
        <v>104.94207905933359</v>
      </c>
      <c r="E306">
        <v>204.62113626057479</v>
      </c>
      <c r="F306">
        <v>243.31891390404519</v>
      </c>
      <c r="G306">
        <v>240.6849345478345</v>
      </c>
      <c r="H306">
        <v>2.94</v>
      </c>
      <c r="I306">
        <v>0</v>
      </c>
      <c r="J306">
        <v>3</v>
      </c>
      <c r="K306">
        <v>29.087938995192999</v>
      </c>
      <c r="L306">
        <v>2.6E-7</v>
      </c>
      <c r="M306">
        <v>21.5480030925</v>
      </c>
      <c r="N306">
        <v>23.72600036</v>
      </c>
      <c r="O306">
        <v>28.242722507500002</v>
      </c>
      <c r="P306">
        <v>4257.4256139999998</v>
      </c>
      <c r="Q306">
        <v>81.723048694442497</v>
      </c>
      <c r="R306">
        <v>31.535825355584599</v>
      </c>
      <c r="S306">
        <v>1215.07484184908</v>
      </c>
      <c r="T306">
        <v>0.81727937123838701</v>
      </c>
      <c r="U306">
        <v>3.5635328312548703E-2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L308"/>
  <sheetViews>
    <sheetView tabSelected="1" zoomScale="85" zoomScaleNormal="85" workbookViewId="0">
      <pane ySplit="2" topLeftCell="A3" activePane="bottomLeft" state="frozen"/>
      <selection pane="bottomLeft" activeCell="J1" sqref="J1:K1048576"/>
    </sheetView>
  </sheetViews>
  <sheetFormatPr defaultRowHeight="15" x14ac:dyDescent="0.25"/>
  <cols>
    <col min="1" max="1" width="35.85546875" style="27" customWidth="1"/>
    <col min="2" max="2" width="15.7109375" style="22" customWidth="1"/>
    <col min="3" max="3" width="16.5703125" style="22" customWidth="1"/>
    <col min="4" max="5" width="10.28515625" style="23" customWidth="1"/>
    <col min="6" max="6" width="13.28515625" style="23" customWidth="1"/>
    <col min="7" max="7" width="10.28515625" style="23" customWidth="1"/>
    <col min="8" max="8" width="11.28515625" style="23" customWidth="1"/>
    <col min="9" max="9" width="10.28515625" style="23" customWidth="1"/>
    <col min="10" max="11" width="10.28515625" style="23" hidden="1" customWidth="1"/>
    <col min="12" max="12" width="11.42578125" style="23" customWidth="1"/>
    <col min="13" max="13" width="9.42578125" style="23" customWidth="1"/>
    <col min="14" max="14" width="12" style="23" customWidth="1"/>
    <col min="15" max="15" width="8.85546875" style="23" customWidth="1"/>
    <col min="16" max="16" width="13.5703125" style="23" customWidth="1"/>
    <col min="17" max="17" width="13.42578125" style="23" customWidth="1"/>
    <col min="18" max="18" width="12.85546875" style="23" customWidth="1"/>
    <col min="19" max="19" width="10.5703125" style="23" customWidth="1"/>
    <col min="20" max="20" width="12.7109375" style="23" customWidth="1"/>
    <col min="21" max="21" width="13.42578125" style="23" customWidth="1"/>
    <col min="22" max="22" width="14.42578125" style="23" bestFit="1" customWidth="1"/>
    <col min="23" max="23" width="16" style="23" bestFit="1" customWidth="1"/>
    <col min="24" max="24" width="13.28515625" style="23" bestFit="1" customWidth="1"/>
    <col min="25" max="25" width="12" style="23" bestFit="1" customWidth="1"/>
    <col min="26" max="26" width="9.140625" style="20"/>
    <col min="27" max="30" width="9.140625" style="23"/>
    <col min="31" max="31" width="8.140625" style="23" customWidth="1"/>
    <col min="32" max="34" width="9.140625" style="23"/>
    <col min="35" max="35" width="13.7109375" style="23" customWidth="1"/>
    <col min="36" max="36" width="19.140625" style="23" customWidth="1"/>
    <col min="37" max="37" width="13" style="23" customWidth="1"/>
    <col min="38" max="38" width="17.85546875" style="23" customWidth="1"/>
    <col min="39" max="16384" width="9.140625" style="23"/>
  </cols>
  <sheetData>
    <row r="1" spans="1:38" x14ac:dyDescent="0.25">
      <c r="A1" s="40" t="s">
        <v>325</v>
      </c>
      <c r="B1" s="41"/>
      <c r="C1" s="41"/>
      <c r="D1" s="19" t="s">
        <v>326</v>
      </c>
      <c r="E1" s="19" t="s">
        <v>326</v>
      </c>
      <c r="F1" s="19" t="s">
        <v>326</v>
      </c>
      <c r="G1" s="19" t="s">
        <v>326</v>
      </c>
      <c r="H1" s="19" t="s">
        <v>326</v>
      </c>
      <c r="I1" s="19" t="s">
        <v>326</v>
      </c>
      <c r="J1" s="19" t="s">
        <v>326</v>
      </c>
      <c r="K1" s="19" t="s">
        <v>326</v>
      </c>
      <c r="L1" s="19" t="s">
        <v>327</v>
      </c>
      <c r="M1" s="19" t="s">
        <v>328</v>
      </c>
      <c r="N1" s="19" t="s">
        <v>329</v>
      </c>
      <c r="O1" s="19" t="s">
        <v>330</v>
      </c>
      <c r="P1" s="19" t="s">
        <v>330</v>
      </c>
      <c r="Q1" s="19" t="s">
        <v>330</v>
      </c>
      <c r="R1" s="19" t="s">
        <v>330</v>
      </c>
      <c r="S1" s="19" t="s">
        <v>330</v>
      </c>
      <c r="T1" s="19" t="s">
        <v>330</v>
      </c>
      <c r="U1" s="19" t="s">
        <v>330</v>
      </c>
      <c r="V1" s="19"/>
      <c r="W1" s="19"/>
      <c r="X1" s="19"/>
      <c r="Y1" s="19"/>
      <c r="Z1" s="39"/>
      <c r="AA1" s="21"/>
      <c r="AB1" s="21"/>
      <c r="AC1" s="21"/>
      <c r="AD1" s="21"/>
      <c r="AE1" s="21"/>
      <c r="AF1" s="21"/>
      <c r="AG1" s="21"/>
      <c r="AH1" s="21"/>
      <c r="AI1" s="22"/>
      <c r="AJ1" s="22"/>
      <c r="AK1" s="22"/>
      <c r="AL1" s="22"/>
    </row>
    <row r="2" spans="1:38" ht="30" x14ac:dyDescent="0.25">
      <c r="A2" s="18" t="s">
        <v>331</v>
      </c>
      <c r="B2" s="19" t="s">
        <v>332</v>
      </c>
      <c r="C2" s="19" t="s">
        <v>333</v>
      </c>
      <c r="D2" s="24" t="s">
        <v>334</v>
      </c>
      <c r="E2" s="24" t="s">
        <v>335</v>
      </c>
      <c r="F2" s="24" t="s">
        <v>336</v>
      </c>
      <c r="G2" s="24" t="s">
        <v>337</v>
      </c>
      <c r="H2" s="24" t="s">
        <v>338</v>
      </c>
      <c r="I2" s="24" t="s">
        <v>339</v>
      </c>
      <c r="J2" s="24" t="s">
        <v>340</v>
      </c>
      <c r="K2" s="24" t="s">
        <v>341</v>
      </c>
      <c r="L2" s="24" t="s">
        <v>342</v>
      </c>
      <c r="M2" s="24" t="s">
        <v>343</v>
      </c>
      <c r="N2" s="24" t="s">
        <v>344</v>
      </c>
      <c r="O2" s="24" t="s">
        <v>345</v>
      </c>
      <c r="P2" s="24" t="s">
        <v>346</v>
      </c>
      <c r="Q2" s="24" t="s">
        <v>347</v>
      </c>
      <c r="R2" s="24" t="s">
        <v>348</v>
      </c>
      <c r="S2" s="24" t="s">
        <v>349</v>
      </c>
      <c r="T2" s="24" t="s">
        <v>350</v>
      </c>
      <c r="U2" s="24" t="s">
        <v>351</v>
      </c>
      <c r="V2" s="24" t="s">
        <v>16</v>
      </c>
      <c r="W2" s="24" t="s">
        <v>17</v>
      </c>
      <c r="X2" s="24" t="s">
        <v>18</v>
      </c>
      <c r="Y2" s="24" t="s">
        <v>19</v>
      </c>
      <c r="Z2" s="25" t="s">
        <v>352</v>
      </c>
      <c r="AA2" s="26" t="s">
        <v>334</v>
      </c>
      <c r="AB2" s="26" t="s">
        <v>335</v>
      </c>
      <c r="AC2" s="26" t="s">
        <v>336</v>
      </c>
      <c r="AD2" s="26" t="s">
        <v>337</v>
      </c>
      <c r="AE2" s="26" t="s">
        <v>353</v>
      </c>
      <c r="AF2" s="26" t="s">
        <v>339</v>
      </c>
      <c r="AG2" s="26" t="s">
        <v>340</v>
      </c>
      <c r="AH2" s="26" t="s">
        <v>341</v>
      </c>
      <c r="AI2" s="26" t="s">
        <v>354</v>
      </c>
      <c r="AJ2" s="26" t="s">
        <v>355</v>
      </c>
      <c r="AK2" s="26" t="s">
        <v>356</v>
      </c>
      <c r="AL2" s="26" t="s">
        <v>357</v>
      </c>
    </row>
    <row r="3" spans="1:38" hidden="1" x14ac:dyDescent="0.25">
      <c r="A3" s="27" t="s">
        <v>358</v>
      </c>
      <c r="B3" s="22">
        <v>2019</v>
      </c>
      <c r="C3" s="22">
        <v>1</v>
      </c>
      <c r="D3" s="28">
        <v>-162.099424754468</v>
      </c>
      <c r="E3" s="28">
        <v>-90.783668498310902</v>
      </c>
      <c r="F3" s="28">
        <v>-70.370839123615497</v>
      </c>
      <c r="G3" s="28">
        <v>68.444989556658697</v>
      </c>
      <c r="H3" s="28">
        <v>69.015683549297407</v>
      </c>
      <c r="I3" s="28">
        <v>123.497869814002</v>
      </c>
      <c r="J3" s="28">
        <f t="shared" ref="J3:J66" si="0">(N3-0.15*0.9/1*5.59/5*(5/5.59)^0.8-0.33*0.9/1*5.59/5*(5/5.59)^0.8-0.82161*L3/4.42-0.14489*O3/71.7-0.0971)*5*60*60*24*365/10^6-66998*M3/1000000</f>
        <v>134.59701558004477</v>
      </c>
      <c r="K3" s="28">
        <f t="shared" ref="K3:K66" si="1">(N3-0.11*0.9/1*7.64/5*(5/7.64)^0.8-0.26*0.9/1*7.64/5*(5/7.64)^0.8-0.77224*L3/4.42-0.28727*O3/71.7-0.07033)*5*60*60*24*365/10^6-124600*M3/1000000</f>
        <v>150.39988891572841</v>
      </c>
      <c r="L3" s="22">
        <v>3.05</v>
      </c>
      <c r="M3" s="22">
        <v>0</v>
      </c>
      <c r="N3" s="22">
        <v>2</v>
      </c>
      <c r="O3" s="29">
        <v>20.090141549999998</v>
      </c>
      <c r="P3" s="28">
        <v>-186.74</v>
      </c>
      <c r="Q3" s="28">
        <v>14.07</v>
      </c>
      <c r="R3" s="28">
        <v>19.18</v>
      </c>
      <c r="S3" s="28">
        <v>24.56</v>
      </c>
      <c r="T3" s="28">
        <v>356.71</v>
      </c>
      <c r="U3" s="28">
        <v>14.83610646</v>
      </c>
      <c r="V3" s="28">
        <v>3.199738269</v>
      </c>
      <c r="W3" s="28">
        <v>76.667910890000002</v>
      </c>
      <c r="X3" s="30">
        <v>0.14106281800000001</v>
      </c>
      <c r="Y3" s="31">
        <v>1.977464E-3</v>
      </c>
      <c r="Z3" s="32">
        <f t="shared" ref="Z3:Z66" si="2">H3-MAX(E3,I3)</f>
        <v>-54.482186264704595</v>
      </c>
      <c r="AA3" s="22">
        <f t="shared" ref="AA3:AA66" si="3">IF(D3&gt;0,1,0)</f>
        <v>0</v>
      </c>
      <c r="AB3" s="22">
        <f t="shared" ref="AB3:AB66" si="4">IF(E3&gt;0,1,0)</f>
        <v>0</v>
      </c>
      <c r="AC3" s="22">
        <f t="shared" ref="AC3:AC66" si="5">IF(F3&gt;0,1,0)</f>
        <v>0</v>
      </c>
      <c r="AD3" s="22">
        <f t="shared" ref="AD3:AD66" si="6">IF(G3&gt;0,1,0)</f>
        <v>1</v>
      </c>
      <c r="AE3" s="22">
        <f t="shared" ref="AE3:AE66" si="7">IF(H3&gt;0,1,0)</f>
        <v>1</v>
      </c>
      <c r="AF3" s="22">
        <f t="shared" ref="AF3:AF66" si="8">IF(I3&gt;0,1,0)</f>
        <v>1</v>
      </c>
      <c r="AG3" s="22">
        <f t="shared" ref="AG3:AG66" si="9">IF(J3&gt;0,1,0)</f>
        <v>1</v>
      </c>
      <c r="AH3" s="22">
        <f t="shared" ref="AH3:AH66" si="10">IF(K3&gt;0,1,0)</f>
        <v>1</v>
      </c>
      <c r="AI3" s="22">
        <f t="shared" ref="AI3:AI66" si="11">IF(AND(X3&lt;0.555,Y3&lt;0.05),1,0)</f>
        <v>1</v>
      </c>
      <c r="AJ3" s="22">
        <f t="shared" ref="AJ3:AJ66" si="12">IF(AND(X3&gt;0.555,Y3&lt;0.05),1,0)</f>
        <v>0</v>
      </c>
      <c r="AK3" s="22">
        <f t="shared" ref="AK3:AK66" si="13">IF(AND(X3&lt;0.555,Y3&gt;0.05),1,0)</f>
        <v>0</v>
      </c>
      <c r="AL3" s="22">
        <f t="shared" ref="AL3:AL66" si="14">IF(AND(X3&gt;0.555,Y3&gt;0.05),1,0)</f>
        <v>0</v>
      </c>
    </row>
    <row r="4" spans="1:38" hidden="1" x14ac:dyDescent="0.25">
      <c r="A4" t="s">
        <v>358</v>
      </c>
      <c r="B4" s="22">
        <v>2019</v>
      </c>
      <c r="C4" s="22">
        <v>1</v>
      </c>
      <c r="D4" s="34">
        <v>-161.28156475446801</v>
      </c>
      <c r="E4" s="34">
        <v>-90.532323498310902</v>
      </c>
      <c r="F4" s="34">
        <v>-214.358992985669</v>
      </c>
      <c r="G4" s="34">
        <v>-57.542419687148197</v>
      </c>
      <c r="H4" s="34">
        <v>-76.761947225024699</v>
      </c>
      <c r="I4" s="34">
        <v>-24.608890732984701</v>
      </c>
      <c r="J4" s="28">
        <f t="shared" si="0"/>
        <v>-23.082984420755427</v>
      </c>
      <c r="K4" s="28">
        <f t="shared" si="1"/>
        <v>-7.2801110858581932</v>
      </c>
      <c r="L4" s="33">
        <v>3.05</v>
      </c>
      <c r="M4" s="33">
        <v>0</v>
      </c>
      <c r="N4" s="33">
        <v>1</v>
      </c>
      <c r="O4" s="36">
        <v>20.090141552511401</v>
      </c>
      <c r="P4" s="34">
        <v>-186.74</v>
      </c>
      <c r="Q4" s="34">
        <v>14.07</v>
      </c>
      <c r="R4" s="34">
        <v>19.18</v>
      </c>
      <c r="S4" s="34">
        <v>24.56</v>
      </c>
      <c r="T4" s="34">
        <v>356.71</v>
      </c>
      <c r="U4" s="34">
        <v>14.8361064583325</v>
      </c>
      <c r="V4" s="34">
        <v>3.19973826923892</v>
      </c>
      <c r="W4" s="34">
        <v>76.667910893380196</v>
      </c>
      <c r="X4" s="35">
        <v>0.141062817926177</v>
      </c>
      <c r="Y4" s="38">
        <v>1.9774635439681002E-3</v>
      </c>
      <c r="Z4" s="32">
        <f t="shared" si="2"/>
        <v>-52.153056492039994</v>
      </c>
      <c r="AA4" s="22">
        <f t="shared" si="3"/>
        <v>0</v>
      </c>
      <c r="AB4" s="22">
        <f t="shared" si="4"/>
        <v>0</v>
      </c>
      <c r="AC4" s="22">
        <f t="shared" si="5"/>
        <v>0</v>
      </c>
      <c r="AD4" s="22">
        <f t="shared" si="6"/>
        <v>0</v>
      </c>
      <c r="AE4" s="22">
        <f t="shared" si="7"/>
        <v>0</v>
      </c>
      <c r="AF4" s="22">
        <f t="shared" si="8"/>
        <v>0</v>
      </c>
      <c r="AG4" s="22">
        <f t="shared" si="9"/>
        <v>0</v>
      </c>
      <c r="AH4" s="22">
        <f t="shared" si="10"/>
        <v>0</v>
      </c>
      <c r="AI4" s="22">
        <f t="shared" si="11"/>
        <v>1</v>
      </c>
      <c r="AJ4" s="22">
        <f t="shared" si="12"/>
        <v>0</v>
      </c>
      <c r="AK4" s="22">
        <f t="shared" si="13"/>
        <v>0</v>
      </c>
      <c r="AL4" s="22">
        <f t="shared" si="14"/>
        <v>0</v>
      </c>
    </row>
    <row r="5" spans="1:38" hidden="1" x14ac:dyDescent="0.25">
      <c r="A5" t="s">
        <v>358</v>
      </c>
      <c r="B5" s="22">
        <v>2019</v>
      </c>
      <c r="C5" s="22">
        <v>1</v>
      </c>
      <c r="D5" s="34">
        <v>-161.28156475446801</v>
      </c>
      <c r="E5" s="34">
        <v>-90.532323498310902</v>
      </c>
      <c r="F5" s="34">
        <v>-146.55154735681899</v>
      </c>
      <c r="G5" s="34">
        <v>-1.2658837941013401</v>
      </c>
      <c r="H5" s="34">
        <v>-7.1065218724553896</v>
      </c>
      <c r="I5" s="34">
        <v>46.841054911210001</v>
      </c>
      <c r="J5" s="28">
        <f t="shared" si="0"/>
        <v>55.757015579244559</v>
      </c>
      <c r="K5" s="28">
        <f t="shared" si="1"/>
        <v>71.559888914141823</v>
      </c>
      <c r="L5" s="33">
        <v>3.05</v>
      </c>
      <c r="M5" s="33">
        <v>0</v>
      </c>
      <c r="N5" s="33">
        <v>1.5</v>
      </c>
      <c r="O5" s="36">
        <v>20.090141552511401</v>
      </c>
      <c r="P5" s="34">
        <v>-186.74</v>
      </c>
      <c r="Q5" s="34">
        <v>14.07</v>
      </c>
      <c r="R5" s="34">
        <v>19.18</v>
      </c>
      <c r="S5" s="34">
        <v>24.56</v>
      </c>
      <c r="T5" s="34">
        <v>356.71</v>
      </c>
      <c r="U5" s="34">
        <v>14.8361064583325</v>
      </c>
      <c r="V5" s="34">
        <v>3.19973826923892</v>
      </c>
      <c r="W5" s="34">
        <v>76.667910893380196</v>
      </c>
      <c r="X5" s="35">
        <v>0.141062817926177</v>
      </c>
      <c r="Y5" s="38">
        <v>1.9774635439681002E-3</v>
      </c>
      <c r="Z5" s="32">
        <f t="shared" si="2"/>
        <v>-53.94757678366539</v>
      </c>
      <c r="AA5" s="22">
        <f t="shared" si="3"/>
        <v>0</v>
      </c>
      <c r="AB5" s="22">
        <f t="shared" si="4"/>
        <v>0</v>
      </c>
      <c r="AC5" s="22">
        <f t="shared" si="5"/>
        <v>0</v>
      </c>
      <c r="AD5" s="22">
        <f t="shared" si="6"/>
        <v>0</v>
      </c>
      <c r="AE5" s="22">
        <f t="shared" si="7"/>
        <v>0</v>
      </c>
      <c r="AF5" s="22">
        <f t="shared" si="8"/>
        <v>1</v>
      </c>
      <c r="AG5" s="22">
        <f t="shared" si="9"/>
        <v>1</v>
      </c>
      <c r="AH5" s="22">
        <f t="shared" si="10"/>
        <v>1</v>
      </c>
      <c r="AI5" s="22">
        <f t="shared" si="11"/>
        <v>1</v>
      </c>
      <c r="AJ5" s="22">
        <f t="shared" si="12"/>
        <v>0</v>
      </c>
      <c r="AK5" s="22">
        <f t="shared" si="13"/>
        <v>0</v>
      </c>
      <c r="AL5" s="22">
        <f t="shared" si="14"/>
        <v>0</v>
      </c>
    </row>
    <row r="6" spans="1:38" hidden="1" x14ac:dyDescent="0.25">
      <c r="A6" t="s">
        <v>358</v>
      </c>
      <c r="B6" s="22">
        <v>2019</v>
      </c>
      <c r="C6" s="22">
        <v>1</v>
      </c>
      <c r="D6" s="34">
        <v>-161.28156475446801</v>
      </c>
      <c r="E6" s="34">
        <v>-90.532323498310902</v>
      </c>
      <c r="F6" s="34">
        <v>7.2406055527650102</v>
      </c>
      <c r="G6" s="34">
        <v>143.05236085880401</v>
      </c>
      <c r="H6" s="34">
        <v>146.564390550577</v>
      </c>
      <c r="I6" s="34">
        <v>201.31301860979201</v>
      </c>
      <c r="J6" s="28">
        <f t="shared" si="0"/>
        <v>213.43701557924462</v>
      </c>
      <c r="K6" s="28">
        <f t="shared" si="1"/>
        <v>229.23988891414183</v>
      </c>
      <c r="L6" s="33">
        <v>3.05</v>
      </c>
      <c r="M6" s="33">
        <v>0</v>
      </c>
      <c r="N6" s="33">
        <v>2.5</v>
      </c>
      <c r="O6" s="36">
        <v>20.090141552511401</v>
      </c>
      <c r="P6" s="34">
        <v>-186.74</v>
      </c>
      <c r="Q6" s="34">
        <v>14.07</v>
      </c>
      <c r="R6" s="34">
        <v>19.18</v>
      </c>
      <c r="S6" s="34">
        <v>24.56</v>
      </c>
      <c r="T6" s="34">
        <v>356.71</v>
      </c>
      <c r="U6" s="34">
        <v>14.8361064583325</v>
      </c>
      <c r="V6" s="34">
        <v>3.19973826923892</v>
      </c>
      <c r="W6" s="34">
        <v>76.667910893380196</v>
      </c>
      <c r="X6" s="35">
        <v>0.141062817926177</v>
      </c>
      <c r="Y6" s="38">
        <v>1.9774635439681002E-3</v>
      </c>
      <c r="Z6" s="32">
        <f t="shared" si="2"/>
        <v>-54.748628059215008</v>
      </c>
      <c r="AA6" s="22">
        <f t="shared" si="3"/>
        <v>0</v>
      </c>
      <c r="AB6" s="22">
        <f t="shared" si="4"/>
        <v>0</v>
      </c>
      <c r="AC6" s="22">
        <f t="shared" si="5"/>
        <v>1</v>
      </c>
      <c r="AD6" s="22">
        <f t="shared" si="6"/>
        <v>1</v>
      </c>
      <c r="AE6" s="22">
        <f t="shared" si="7"/>
        <v>1</v>
      </c>
      <c r="AF6" s="22">
        <f t="shared" si="8"/>
        <v>1</v>
      </c>
      <c r="AG6" s="22">
        <f t="shared" si="9"/>
        <v>1</v>
      </c>
      <c r="AH6" s="22">
        <f t="shared" si="10"/>
        <v>1</v>
      </c>
      <c r="AI6" s="22">
        <f t="shared" si="11"/>
        <v>1</v>
      </c>
      <c r="AJ6" s="22">
        <f t="shared" si="12"/>
        <v>0</v>
      </c>
      <c r="AK6" s="22">
        <f t="shared" si="13"/>
        <v>0</v>
      </c>
      <c r="AL6" s="22">
        <f t="shared" si="14"/>
        <v>0</v>
      </c>
    </row>
    <row r="7" spans="1:38" x14ac:dyDescent="0.25">
      <c r="A7" t="s">
        <v>358</v>
      </c>
      <c r="B7" s="22">
        <v>2019</v>
      </c>
      <c r="C7" s="22">
        <v>1</v>
      </c>
      <c r="D7" s="34">
        <v>-161.28156475446801</v>
      </c>
      <c r="E7" s="34">
        <v>-90.532323498310902</v>
      </c>
      <c r="F7" s="34">
        <v>85.375150410896495</v>
      </c>
      <c r="G7" s="34">
        <v>219.31443503792599</v>
      </c>
      <c r="H7" s="34">
        <v>224.71866967417</v>
      </c>
      <c r="I7" s="34">
        <v>279.56273651420202</v>
      </c>
      <c r="J7" s="28">
        <f t="shared" si="0"/>
        <v>292.27701557924451</v>
      </c>
      <c r="K7" s="28">
        <f t="shared" si="1"/>
        <v>308.07988891414192</v>
      </c>
      <c r="L7" s="33">
        <v>3.05</v>
      </c>
      <c r="M7" s="33">
        <v>0</v>
      </c>
      <c r="N7" s="33">
        <v>3</v>
      </c>
      <c r="O7" s="36">
        <v>20.090141552511401</v>
      </c>
      <c r="P7" s="34">
        <v>-186.74</v>
      </c>
      <c r="Q7" s="34">
        <v>14.07</v>
      </c>
      <c r="R7" s="34">
        <v>19.18</v>
      </c>
      <c r="S7" s="34">
        <v>24.56</v>
      </c>
      <c r="T7" s="34">
        <v>356.71</v>
      </c>
      <c r="U7" s="34">
        <v>14.8361064583325</v>
      </c>
      <c r="V7" s="34">
        <v>3.19973826923892</v>
      </c>
      <c r="W7" s="34">
        <v>76.667910893380196</v>
      </c>
      <c r="X7" s="35">
        <v>0.141062817926177</v>
      </c>
      <c r="Y7" s="38">
        <v>1.9774635439681002E-3</v>
      </c>
      <c r="Z7" s="32">
        <f t="shared" si="2"/>
        <v>-54.844066840032013</v>
      </c>
      <c r="AA7" s="22">
        <f t="shared" si="3"/>
        <v>0</v>
      </c>
      <c r="AB7" s="22">
        <f t="shared" si="4"/>
        <v>0</v>
      </c>
      <c r="AC7" s="22">
        <f t="shared" si="5"/>
        <v>1</v>
      </c>
      <c r="AD7" s="22">
        <f t="shared" si="6"/>
        <v>1</v>
      </c>
      <c r="AE7" s="22">
        <f t="shared" si="7"/>
        <v>1</v>
      </c>
      <c r="AF7" s="22">
        <f t="shared" si="8"/>
        <v>1</v>
      </c>
      <c r="AG7" s="22">
        <f t="shared" si="9"/>
        <v>1</v>
      </c>
      <c r="AH7" s="22">
        <f t="shared" si="10"/>
        <v>1</v>
      </c>
      <c r="AI7" s="22">
        <f t="shared" si="11"/>
        <v>1</v>
      </c>
      <c r="AJ7" s="22">
        <f t="shared" si="12"/>
        <v>0</v>
      </c>
      <c r="AK7" s="22">
        <f t="shared" si="13"/>
        <v>0</v>
      </c>
      <c r="AL7" s="22">
        <f t="shared" si="14"/>
        <v>0</v>
      </c>
    </row>
    <row r="8" spans="1:38" hidden="1" x14ac:dyDescent="0.25">
      <c r="A8" s="27" t="s">
        <v>359</v>
      </c>
      <c r="B8" s="22">
        <v>2019</v>
      </c>
      <c r="C8" s="22">
        <v>1</v>
      </c>
      <c r="D8" s="28">
        <v>-147.45362840711601</v>
      </c>
      <c r="E8" s="28">
        <v>-79.600034244401897</v>
      </c>
      <c r="F8" s="28">
        <v>-45.098818535191803</v>
      </c>
      <c r="G8" s="28">
        <v>98.2902208155095</v>
      </c>
      <c r="H8" s="28">
        <v>93.406399099305503</v>
      </c>
      <c r="I8" s="28">
        <v>133.733172070302</v>
      </c>
      <c r="J8" s="28">
        <f t="shared" si="0"/>
        <v>143.35947891432474</v>
      </c>
      <c r="K8" s="28">
        <f t="shared" si="1"/>
        <v>158.60388952998159</v>
      </c>
      <c r="L8" s="22">
        <v>2.75</v>
      </c>
      <c r="M8" s="22">
        <v>0</v>
      </c>
      <c r="N8" s="22">
        <v>2</v>
      </c>
      <c r="O8" s="29">
        <v>20.186246319999999</v>
      </c>
      <c r="P8" s="28">
        <v>-46.477699999999999</v>
      </c>
      <c r="Q8" s="28">
        <v>12.281924999999999</v>
      </c>
      <c r="R8" s="28">
        <v>16.905049999999999</v>
      </c>
      <c r="S8" s="28">
        <v>21.629750000000001</v>
      </c>
      <c r="T8" s="28">
        <v>1130.7242000000001</v>
      </c>
      <c r="U8" s="28">
        <v>31.468963540000001</v>
      </c>
      <c r="V8" s="28">
        <v>14.17306357</v>
      </c>
      <c r="W8" s="28">
        <v>356.42280940000001</v>
      </c>
      <c r="X8" s="30">
        <v>0.56166483700000003</v>
      </c>
      <c r="Y8" s="31">
        <v>2.4240249999999998E-3</v>
      </c>
      <c r="Z8" s="32">
        <f t="shared" si="2"/>
        <v>-40.326772970996501</v>
      </c>
      <c r="AA8" s="22">
        <f t="shared" si="3"/>
        <v>0</v>
      </c>
      <c r="AB8" s="22">
        <f t="shared" si="4"/>
        <v>0</v>
      </c>
      <c r="AC8" s="22">
        <f t="shared" si="5"/>
        <v>0</v>
      </c>
      <c r="AD8" s="22">
        <f t="shared" si="6"/>
        <v>1</v>
      </c>
      <c r="AE8" s="22">
        <f t="shared" si="7"/>
        <v>1</v>
      </c>
      <c r="AF8" s="22">
        <f t="shared" si="8"/>
        <v>1</v>
      </c>
      <c r="AG8" s="22">
        <f t="shared" si="9"/>
        <v>1</v>
      </c>
      <c r="AH8" s="22">
        <f t="shared" si="10"/>
        <v>1</v>
      </c>
      <c r="AI8" s="22">
        <f t="shared" si="11"/>
        <v>0</v>
      </c>
      <c r="AJ8" s="22">
        <f t="shared" si="12"/>
        <v>1</v>
      </c>
      <c r="AK8" s="22">
        <f t="shared" si="13"/>
        <v>0</v>
      </c>
      <c r="AL8" s="22">
        <f t="shared" si="14"/>
        <v>0</v>
      </c>
    </row>
    <row r="9" spans="1:38" hidden="1" x14ac:dyDescent="0.25">
      <c r="A9" t="s">
        <v>359</v>
      </c>
      <c r="B9" s="22">
        <v>2019</v>
      </c>
      <c r="C9" s="22">
        <v>1</v>
      </c>
      <c r="D9" s="34">
        <v>-146.352960407116</v>
      </c>
      <c r="E9" s="34">
        <v>-79.348689244401896</v>
      </c>
      <c r="F9" s="34">
        <v>-190.76311682847501</v>
      </c>
      <c r="G9" s="34">
        <v>-34.729933672987201</v>
      </c>
      <c r="H9" s="34">
        <v>-52.079372200772298</v>
      </c>
      <c r="I9" s="34">
        <v>-14.389587050353301</v>
      </c>
      <c r="J9" s="28">
        <f t="shared" si="0"/>
        <v>-14.320521087013779</v>
      </c>
      <c r="K9" s="28">
        <f t="shared" si="1"/>
        <v>0.92388952732766727</v>
      </c>
      <c r="L9" s="33">
        <v>2.75</v>
      </c>
      <c r="M9" s="33">
        <v>0</v>
      </c>
      <c r="N9" s="33">
        <v>1</v>
      </c>
      <c r="O9" s="36">
        <v>20.186246324200901</v>
      </c>
      <c r="P9" s="34">
        <v>-46.477699999999999</v>
      </c>
      <c r="Q9" s="34">
        <v>12.281924999999999</v>
      </c>
      <c r="R9" s="34">
        <v>16.905049999999999</v>
      </c>
      <c r="S9" s="34">
        <v>21.629750000000001</v>
      </c>
      <c r="T9" s="34">
        <v>1130.7242000000001</v>
      </c>
      <c r="U9" s="34">
        <v>31.468963537329799</v>
      </c>
      <c r="V9" s="34">
        <v>14.173063567631701</v>
      </c>
      <c r="W9" s="34">
        <v>356.42280943575003</v>
      </c>
      <c r="X9" s="35">
        <v>0.56166483684347901</v>
      </c>
      <c r="Y9" s="38">
        <v>2.4240249681875001E-3</v>
      </c>
      <c r="Z9" s="32">
        <f t="shared" si="2"/>
        <v>-37.689785150418999</v>
      </c>
      <c r="AA9" s="22">
        <f t="shared" si="3"/>
        <v>0</v>
      </c>
      <c r="AB9" s="22">
        <f t="shared" si="4"/>
        <v>0</v>
      </c>
      <c r="AC9" s="22">
        <f t="shared" si="5"/>
        <v>0</v>
      </c>
      <c r="AD9" s="22">
        <f t="shared" si="6"/>
        <v>0</v>
      </c>
      <c r="AE9" s="22">
        <f t="shared" si="7"/>
        <v>0</v>
      </c>
      <c r="AF9" s="22">
        <f t="shared" si="8"/>
        <v>0</v>
      </c>
      <c r="AG9" s="22">
        <f t="shared" si="9"/>
        <v>0</v>
      </c>
      <c r="AH9" s="22">
        <f t="shared" si="10"/>
        <v>1</v>
      </c>
      <c r="AI9" s="22">
        <f t="shared" si="11"/>
        <v>0</v>
      </c>
      <c r="AJ9" s="22">
        <f t="shared" si="12"/>
        <v>1</v>
      </c>
      <c r="AK9" s="22">
        <f t="shared" si="13"/>
        <v>0</v>
      </c>
      <c r="AL9" s="22">
        <f t="shared" si="14"/>
        <v>0</v>
      </c>
    </row>
    <row r="10" spans="1:38" hidden="1" x14ac:dyDescent="0.25">
      <c r="A10" t="s">
        <v>359</v>
      </c>
      <c r="B10" s="22">
        <v>2019</v>
      </c>
      <c r="C10" s="22">
        <v>1</v>
      </c>
      <c r="D10" s="34">
        <v>-146.352960407116</v>
      </c>
      <c r="E10" s="34">
        <v>-79.348689244401896</v>
      </c>
      <c r="F10" s="34">
        <v>-119.62237846239999</v>
      </c>
      <c r="G10" s="34">
        <v>27.530121140130898</v>
      </c>
      <c r="H10" s="34">
        <v>18.938665341040799</v>
      </c>
      <c r="I10" s="34">
        <v>58.400744641921698</v>
      </c>
      <c r="J10" s="28">
        <f t="shared" si="0"/>
        <v>64.519478912986216</v>
      </c>
      <c r="K10" s="28">
        <f t="shared" si="1"/>
        <v>79.763889527327663</v>
      </c>
      <c r="L10" s="33">
        <v>2.75</v>
      </c>
      <c r="M10" s="33">
        <v>0</v>
      </c>
      <c r="N10" s="33">
        <v>1.5</v>
      </c>
      <c r="O10" s="36">
        <v>20.186246324200901</v>
      </c>
      <c r="P10" s="34">
        <v>-46.477699999999999</v>
      </c>
      <c r="Q10" s="34">
        <v>12.281924999999999</v>
      </c>
      <c r="R10" s="34">
        <v>16.905049999999999</v>
      </c>
      <c r="S10" s="34">
        <v>21.629750000000001</v>
      </c>
      <c r="T10" s="34">
        <v>1130.7242000000001</v>
      </c>
      <c r="U10" s="34">
        <v>31.468963537329799</v>
      </c>
      <c r="V10" s="34">
        <v>14.173063567631701</v>
      </c>
      <c r="W10" s="34">
        <v>356.42280943575003</v>
      </c>
      <c r="X10" s="35">
        <v>0.56166483684347901</v>
      </c>
      <c r="Y10" s="38">
        <v>2.4240249681875001E-3</v>
      </c>
      <c r="Z10" s="32">
        <f t="shared" si="2"/>
        <v>-39.462079300880902</v>
      </c>
      <c r="AA10" s="22">
        <f t="shared" si="3"/>
        <v>0</v>
      </c>
      <c r="AB10" s="22">
        <f t="shared" si="4"/>
        <v>0</v>
      </c>
      <c r="AC10" s="22">
        <f t="shared" si="5"/>
        <v>0</v>
      </c>
      <c r="AD10" s="22">
        <f t="shared" si="6"/>
        <v>1</v>
      </c>
      <c r="AE10" s="22">
        <f t="shared" si="7"/>
        <v>1</v>
      </c>
      <c r="AF10" s="22">
        <f t="shared" si="8"/>
        <v>1</v>
      </c>
      <c r="AG10" s="22">
        <f t="shared" si="9"/>
        <v>1</v>
      </c>
      <c r="AH10" s="22">
        <f t="shared" si="10"/>
        <v>1</v>
      </c>
      <c r="AI10" s="22">
        <f t="shared" si="11"/>
        <v>0</v>
      </c>
      <c r="AJ10" s="22">
        <f t="shared" si="12"/>
        <v>1</v>
      </c>
      <c r="AK10" s="22">
        <f t="shared" si="13"/>
        <v>0</v>
      </c>
      <c r="AL10" s="22">
        <f t="shared" si="14"/>
        <v>0</v>
      </c>
    </row>
    <row r="11" spans="1:38" hidden="1" x14ac:dyDescent="0.25">
      <c r="A11" t="s">
        <v>359</v>
      </c>
      <c r="B11" s="22">
        <v>2019</v>
      </c>
      <c r="C11" s="22">
        <v>1</v>
      </c>
      <c r="D11" s="34">
        <v>-146.352960407116</v>
      </c>
      <c r="E11" s="34">
        <v>-79.348689244401896</v>
      </c>
      <c r="F11" s="34">
        <v>30.813421310135599</v>
      </c>
      <c r="G11" s="34">
        <v>171.50213520661799</v>
      </c>
      <c r="H11" s="34">
        <v>169.28273953586501</v>
      </c>
      <c r="I11" s="34">
        <v>210.17599844900801</v>
      </c>
      <c r="J11" s="28">
        <f t="shared" si="0"/>
        <v>222.19947891298622</v>
      </c>
      <c r="K11" s="28">
        <f t="shared" si="1"/>
        <v>237.44388952732768</v>
      </c>
      <c r="L11" s="33">
        <v>2.75</v>
      </c>
      <c r="M11" s="33">
        <v>0</v>
      </c>
      <c r="N11" s="33">
        <v>2.5</v>
      </c>
      <c r="O11" s="36">
        <v>20.186246324200901</v>
      </c>
      <c r="P11" s="34">
        <v>-46.477699999999999</v>
      </c>
      <c r="Q11" s="34">
        <v>12.281924999999999</v>
      </c>
      <c r="R11" s="34">
        <v>16.905049999999999</v>
      </c>
      <c r="S11" s="34">
        <v>21.629750000000001</v>
      </c>
      <c r="T11" s="34">
        <v>1130.7242000000001</v>
      </c>
      <c r="U11" s="34">
        <v>31.468963537329799</v>
      </c>
      <c r="V11" s="34">
        <v>14.173063567631701</v>
      </c>
      <c r="W11" s="34">
        <v>356.42280943575003</v>
      </c>
      <c r="X11" s="35">
        <v>0.56166483684347901</v>
      </c>
      <c r="Y11" s="38">
        <v>2.4240249681875001E-3</v>
      </c>
      <c r="Z11" s="32">
        <f t="shared" si="2"/>
        <v>-40.893258913143001</v>
      </c>
      <c r="AA11" s="22">
        <f t="shared" si="3"/>
        <v>0</v>
      </c>
      <c r="AB11" s="22">
        <f t="shared" si="4"/>
        <v>0</v>
      </c>
      <c r="AC11" s="22">
        <f t="shared" si="5"/>
        <v>1</v>
      </c>
      <c r="AD11" s="22">
        <f t="shared" si="6"/>
        <v>1</v>
      </c>
      <c r="AE11" s="22">
        <f t="shared" si="7"/>
        <v>1</v>
      </c>
      <c r="AF11" s="22">
        <f t="shared" si="8"/>
        <v>1</v>
      </c>
      <c r="AG11" s="22">
        <f t="shared" si="9"/>
        <v>1</v>
      </c>
      <c r="AH11" s="22">
        <f t="shared" si="10"/>
        <v>1</v>
      </c>
      <c r="AI11" s="22">
        <f t="shared" si="11"/>
        <v>0</v>
      </c>
      <c r="AJ11" s="22">
        <f t="shared" si="12"/>
        <v>1</v>
      </c>
      <c r="AK11" s="22">
        <f t="shared" si="13"/>
        <v>0</v>
      </c>
      <c r="AL11" s="22">
        <f t="shared" si="14"/>
        <v>0</v>
      </c>
    </row>
    <row r="12" spans="1:38" x14ac:dyDescent="0.25">
      <c r="A12" t="s">
        <v>359</v>
      </c>
      <c r="B12" s="22">
        <v>2019</v>
      </c>
      <c r="C12" s="22">
        <v>1</v>
      </c>
      <c r="D12" s="34">
        <v>-146.352960407116</v>
      </c>
      <c r="E12" s="34">
        <v>-79.348689244401896</v>
      </c>
      <c r="F12" s="34">
        <v>107.53980545488299</v>
      </c>
      <c r="G12" s="34">
        <v>245.970096764781</v>
      </c>
      <c r="H12" s="34">
        <v>245.97811695604301</v>
      </c>
      <c r="I12" s="34">
        <v>287.26973975406099</v>
      </c>
      <c r="J12" s="28">
        <f t="shared" si="0"/>
        <v>301.03947891298611</v>
      </c>
      <c r="K12" s="28">
        <f t="shared" si="1"/>
        <v>316.28388952732763</v>
      </c>
      <c r="L12" s="33">
        <v>2.75</v>
      </c>
      <c r="M12" s="33">
        <v>0</v>
      </c>
      <c r="N12" s="33">
        <v>3</v>
      </c>
      <c r="O12" s="36">
        <v>20.186246324200901</v>
      </c>
      <c r="P12" s="34">
        <v>-46.477699999999999</v>
      </c>
      <c r="Q12" s="34">
        <v>12.281924999999999</v>
      </c>
      <c r="R12" s="34">
        <v>16.905049999999999</v>
      </c>
      <c r="S12" s="34">
        <v>21.629750000000001</v>
      </c>
      <c r="T12" s="34">
        <v>1130.7242000000001</v>
      </c>
      <c r="U12" s="34">
        <v>31.468963537329799</v>
      </c>
      <c r="V12" s="34">
        <v>14.173063567631701</v>
      </c>
      <c r="W12" s="34">
        <v>356.42280943575003</v>
      </c>
      <c r="X12" s="35">
        <v>0.56166483684347901</v>
      </c>
      <c r="Y12" s="38">
        <v>2.4240249681875001E-3</v>
      </c>
      <c r="Z12" s="32">
        <f t="shared" si="2"/>
        <v>-41.291622798017983</v>
      </c>
      <c r="AA12" s="22">
        <f t="shared" si="3"/>
        <v>0</v>
      </c>
      <c r="AB12" s="22">
        <f t="shared" si="4"/>
        <v>0</v>
      </c>
      <c r="AC12" s="22">
        <f t="shared" si="5"/>
        <v>1</v>
      </c>
      <c r="AD12" s="22">
        <f t="shared" si="6"/>
        <v>1</v>
      </c>
      <c r="AE12" s="22">
        <f t="shared" si="7"/>
        <v>1</v>
      </c>
      <c r="AF12" s="22">
        <f t="shared" si="8"/>
        <v>1</v>
      </c>
      <c r="AG12" s="22">
        <f t="shared" si="9"/>
        <v>1</v>
      </c>
      <c r="AH12" s="22">
        <f t="shared" si="10"/>
        <v>1</v>
      </c>
      <c r="AI12" s="22">
        <f t="shared" si="11"/>
        <v>0</v>
      </c>
      <c r="AJ12" s="22">
        <f t="shared" si="12"/>
        <v>1</v>
      </c>
      <c r="AK12" s="22">
        <f t="shared" si="13"/>
        <v>0</v>
      </c>
      <c r="AL12" s="22">
        <f t="shared" si="14"/>
        <v>0</v>
      </c>
    </row>
    <row r="13" spans="1:38" hidden="1" x14ac:dyDescent="0.25">
      <c r="A13" t="s">
        <v>360</v>
      </c>
      <c r="B13" s="22">
        <v>2019</v>
      </c>
      <c r="C13" s="22">
        <v>1</v>
      </c>
      <c r="D13" s="34">
        <v>-140.97900149089199</v>
      </c>
      <c r="E13" s="34">
        <v>-71.775544397956097</v>
      </c>
      <c r="F13" s="34">
        <v>-188.06926102828101</v>
      </c>
      <c r="G13" s="34">
        <v>-27.510987159631998</v>
      </c>
      <c r="H13" s="34">
        <v>-46.042340437665302</v>
      </c>
      <c r="I13" s="34">
        <v>-16.838547343299901</v>
      </c>
      <c r="J13" s="28">
        <f t="shared" si="0"/>
        <v>-17.078728949639299</v>
      </c>
      <c r="K13" s="28">
        <f t="shared" si="1"/>
        <v>-2.0996431840573688</v>
      </c>
      <c r="L13" s="33">
        <v>2.83</v>
      </c>
      <c r="M13" s="33">
        <v>0</v>
      </c>
      <c r="N13" s="33">
        <v>1</v>
      </c>
      <c r="O13" s="36">
        <v>21.483601278538799</v>
      </c>
      <c r="P13" s="34">
        <v>-43.724299999999999</v>
      </c>
      <c r="Q13" s="34">
        <v>12.858775</v>
      </c>
      <c r="R13" s="34">
        <v>18.474250000000001</v>
      </c>
      <c r="S13" s="34">
        <v>23.224450000000001</v>
      </c>
      <c r="T13" s="34">
        <v>1210.5836999999999</v>
      </c>
      <c r="U13" s="34">
        <v>35.315784046859797</v>
      </c>
      <c r="V13" s="34">
        <v>13.093313628717</v>
      </c>
      <c r="W13" s="34">
        <v>308.23133410888602</v>
      </c>
      <c r="X13" s="35">
        <v>0.55403898466344603</v>
      </c>
      <c r="Y13" s="38">
        <v>1.6287859703335999E-3</v>
      </c>
      <c r="Z13" s="32">
        <f t="shared" si="2"/>
        <v>-29.203793094365402</v>
      </c>
      <c r="AA13" s="22">
        <f t="shared" si="3"/>
        <v>0</v>
      </c>
      <c r="AB13" s="22">
        <f t="shared" si="4"/>
        <v>0</v>
      </c>
      <c r="AC13" s="22">
        <f t="shared" si="5"/>
        <v>0</v>
      </c>
      <c r="AD13" s="22">
        <f t="shared" si="6"/>
        <v>0</v>
      </c>
      <c r="AE13" s="22">
        <f t="shared" si="7"/>
        <v>0</v>
      </c>
      <c r="AF13" s="22">
        <f t="shared" si="8"/>
        <v>0</v>
      </c>
      <c r="AG13" s="22">
        <f t="shared" si="9"/>
        <v>0</v>
      </c>
      <c r="AH13" s="22">
        <f t="shared" si="10"/>
        <v>0</v>
      </c>
      <c r="AI13" s="22">
        <f t="shared" si="11"/>
        <v>1</v>
      </c>
      <c r="AJ13" s="22">
        <f t="shared" si="12"/>
        <v>0</v>
      </c>
      <c r="AK13" s="22">
        <f t="shared" si="13"/>
        <v>0</v>
      </c>
      <c r="AL13" s="22">
        <f t="shared" si="14"/>
        <v>0</v>
      </c>
    </row>
    <row r="14" spans="1:38" hidden="1" x14ac:dyDescent="0.25">
      <c r="A14" t="s">
        <v>360</v>
      </c>
      <c r="B14" s="22">
        <v>2019</v>
      </c>
      <c r="C14" s="22">
        <v>1</v>
      </c>
      <c r="D14" s="34">
        <v>-140.97900149089199</v>
      </c>
      <c r="E14" s="34">
        <v>-71.775544397956097</v>
      </c>
      <c r="F14" s="34">
        <v>-118.810550436916</v>
      </c>
      <c r="G14" s="34">
        <v>30.785078520920798</v>
      </c>
      <c r="H14" s="34">
        <v>23.084105911177399</v>
      </c>
      <c r="I14" s="34">
        <v>54.112913466514897</v>
      </c>
      <c r="J14" s="28">
        <f t="shared" si="0"/>
        <v>61.761271050360691</v>
      </c>
      <c r="K14" s="28">
        <f t="shared" si="1"/>
        <v>76.740356815942647</v>
      </c>
      <c r="L14" s="33">
        <v>2.83</v>
      </c>
      <c r="M14" s="33">
        <v>0</v>
      </c>
      <c r="N14" s="33">
        <v>1.5</v>
      </c>
      <c r="O14" s="36">
        <v>21.483601278538799</v>
      </c>
      <c r="P14" s="34">
        <v>-43.724299999999999</v>
      </c>
      <c r="Q14" s="34">
        <v>12.858775</v>
      </c>
      <c r="R14" s="34">
        <v>18.474250000000001</v>
      </c>
      <c r="S14" s="34">
        <v>23.224450000000001</v>
      </c>
      <c r="T14" s="34">
        <v>1210.5836999999999</v>
      </c>
      <c r="U14" s="34">
        <v>35.315784046859797</v>
      </c>
      <c r="V14" s="34">
        <v>13.093313628717</v>
      </c>
      <c r="W14" s="34">
        <v>308.23133410888602</v>
      </c>
      <c r="X14" s="35">
        <v>0.55403898466344603</v>
      </c>
      <c r="Y14" s="38">
        <v>1.6287859703335999E-3</v>
      </c>
      <c r="Z14" s="32">
        <f t="shared" si="2"/>
        <v>-31.028807555337497</v>
      </c>
      <c r="AA14" s="22">
        <f t="shared" si="3"/>
        <v>0</v>
      </c>
      <c r="AB14" s="22">
        <f t="shared" si="4"/>
        <v>0</v>
      </c>
      <c r="AC14" s="22">
        <f t="shared" si="5"/>
        <v>0</v>
      </c>
      <c r="AD14" s="22">
        <f t="shared" si="6"/>
        <v>1</v>
      </c>
      <c r="AE14" s="22">
        <f t="shared" si="7"/>
        <v>1</v>
      </c>
      <c r="AF14" s="22">
        <f t="shared" si="8"/>
        <v>1</v>
      </c>
      <c r="AG14" s="22">
        <f t="shared" si="9"/>
        <v>1</v>
      </c>
      <c r="AH14" s="22">
        <f t="shared" si="10"/>
        <v>1</v>
      </c>
      <c r="AI14" s="22">
        <f t="shared" si="11"/>
        <v>1</v>
      </c>
      <c r="AJ14" s="22">
        <f t="shared" si="12"/>
        <v>0</v>
      </c>
      <c r="AK14" s="22">
        <f t="shared" si="13"/>
        <v>0</v>
      </c>
      <c r="AL14" s="22">
        <f t="shared" si="14"/>
        <v>0</v>
      </c>
    </row>
    <row r="15" spans="1:38" hidden="1" x14ac:dyDescent="0.25">
      <c r="A15" t="s">
        <v>360</v>
      </c>
      <c r="B15" s="22">
        <v>2019</v>
      </c>
      <c r="C15" s="22">
        <v>1</v>
      </c>
      <c r="D15" s="34">
        <v>-140.97900149089199</v>
      </c>
      <c r="E15" s="34">
        <v>-71.775544397956097</v>
      </c>
      <c r="F15" s="34">
        <v>29.8649272116212</v>
      </c>
      <c r="G15" s="34">
        <v>171.63900708699401</v>
      </c>
      <c r="H15" s="34">
        <v>171.64380615265</v>
      </c>
      <c r="I15" s="34">
        <v>204.45020651097599</v>
      </c>
      <c r="J15" s="28">
        <f t="shared" si="0"/>
        <v>219.44127105036071</v>
      </c>
      <c r="K15" s="28">
        <f t="shared" si="1"/>
        <v>234.42035681594268</v>
      </c>
      <c r="L15" s="33">
        <v>2.83</v>
      </c>
      <c r="M15" s="33">
        <v>0</v>
      </c>
      <c r="N15" s="33">
        <v>2.5</v>
      </c>
      <c r="O15" s="36">
        <v>21.483601278538799</v>
      </c>
      <c r="P15" s="34">
        <v>-43.724299999999999</v>
      </c>
      <c r="Q15" s="34">
        <v>12.858775</v>
      </c>
      <c r="R15" s="34">
        <v>18.474250000000001</v>
      </c>
      <c r="S15" s="34">
        <v>23.224450000000001</v>
      </c>
      <c r="T15" s="34">
        <v>1210.5836999999999</v>
      </c>
      <c r="U15" s="34">
        <v>35.315784046859797</v>
      </c>
      <c r="V15" s="34">
        <v>13.093313628717</v>
      </c>
      <c r="W15" s="34">
        <v>308.23133410888602</v>
      </c>
      <c r="X15" s="35">
        <v>0.55403898466344603</v>
      </c>
      <c r="Y15" s="38">
        <v>1.6287859703335999E-3</v>
      </c>
      <c r="Z15" s="32">
        <f t="shared" si="2"/>
        <v>-32.806400358325988</v>
      </c>
      <c r="AA15" s="22">
        <f t="shared" si="3"/>
        <v>0</v>
      </c>
      <c r="AB15" s="22">
        <f t="shared" si="4"/>
        <v>0</v>
      </c>
      <c r="AC15" s="22">
        <f t="shared" si="5"/>
        <v>1</v>
      </c>
      <c r="AD15" s="22">
        <f t="shared" si="6"/>
        <v>1</v>
      </c>
      <c r="AE15" s="22">
        <f t="shared" si="7"/>
        <v>1</v>
      </c>
      <c r="AF15" s="22">
        <f t="shared" si="8"/>
        <v>1</v>
      </c>
      <c r="AG15" s="22">
        <f t="shared" si="9"/>
        <v>1</v>
      </c>
      <c r="AH15" s="22">
        <f t="shared" si="10"/>
        <v>1</v>
      </c>
      <c r="AI15" s="22">
        <f t="shared" si="11"/>
        <v>1</v>
      </c>
      <c r="AJ15" s="22">
        <f t="shared" si="12"/>
        <v>0</v>
      </c>
      <c r="AK15" s="22">
        <f t="shared" si="13"/>
        <v>0</v>
      </c>
      <c r="AL15" s="22">
        <f t="shared" si="14"/>
        <v>0</v>
      </c>
    </row>
    <row r="16" spans="1:38" x14ac:dyDescent="0.25">
      <c r="A16" t="s">
        <v>360</v>
      </c>
      <c r="B16" s="22">
        <v>2019</v>
      </c>
      <c r="C16" s="22">
        <v>1</v>
      </c>
      <c r="D16" s="34">
        <v>-140.97900149089199</v>
      </c>
      <c r="E16" s="34">
        <v>-71.775544397956097</v>
      </c>
      <c r="F16" s="34">
        <v>106.135577516428</v>
      </c>
      <c r="G16" s="34">
        <v>245.12176009530799</v>
      </c>
      <c r="H16" s="34">
        <v>247.87902963201299</v>
      </c>
      <c r="I16" s="34">
        <v>281.171390831633</v>
      </c>
      <c r="J16" s="28">
        <f t="shared" si="0"/>
        <v>298.28127105036071</v>
      </c>
      <c r="K16" s="28">
        <f t="shared" si="1"/>
        <v>313.26035681594266</v>
      </c>
      <c r="L16" s="33">
        <v>2.83</v>
      </c>
      <c r="M16" s="33">
        <v>0</v>
      </c>
      <c r="N16" s="33">
        <v>3</v>
      </c>
      <c r="O16" s="36">
        <v>21.483601278538799</v>
      </c>
      <c r="P16" s="34">
        <v>-43.724299999999999</v>
      </c>
      <c r="Q16" s="34">
        <v>12.858775</v>
      </c>
      <c r="R16" s="34">
        <v>18.474250000000001</v>
      </c>
      <c r="S16" s="34">
        <v>23.224450000000001</v>
      </c>
      <c r="T16" s="34">
        <v>1210.5836999999999</v>
      </c>
      <c r="U16" s="34">
        <v>35.315784046859797</v>
      </c>
      <c r="V16" s="34">
        <v>13.093313628717</v>
      </c>
      <c r="W16" s="34">
        <v>308.23133410888602</v>
      </c>
      <c r="X16" s="35">
        <v>0.55403898466344603</v>
      </c>
      <c r="Y16" s="38">
        <v>1.6287859703335999E-3</v>
      </c>
      <c r="Z16" s="32">
        <f t="shared" si="2"/>
        <v>-33.292361199620018</v>
      </c>
      <c r="AA16" s="22">
        <f t="shared" si="3"/>
        <v>0</v>
      </c>
      <c r="AB16" s="22">
        <f t="shared" si="4"/>
        <v>0</v>
      </c>
      <c r="AC16" s="22">
        <f t="shared" si="5"/>
        <v>1</v>
      </c>
      <c r="AD16" s="22">
        <f t="shared" si="6"/>
        <v>1</v>
      </c>
      <c r="AE16" s="22">
        <f t="shared" si="7"/>
        <v>1</v>
      </c>
      <c r="AF16" s="22">
        <f t="shared" si="8"/>
        <v>1</v>
      </c>
      <c r="AG16" s="22">
        <f t="shared" si="9"/>
        <v>1</v>
      </c>
      <c r="AH16" s="22">
        <f t="shared" si="10"/>
        <v>1</v>
      </c>
      <c r="AI16" s="22">
        <f t="shared" si="11"/>
        <v>1</v>
      </c>
      <c r="AJ16" s="22">
        <f t="shared" si="12"/>
        <v>0</v>
      </c>
      <c r="AK16" s="22">
        <f t="shared" si="13"/>
        <v>0</v>
      </c>
      <c r="AL16" s="22">
        <f t="shared" si="14"/>
        <v>0</v>
      </c>
    </row>
    <row r="17" spans="1:38" hidden="1" x14ac:dyDescent="0.25">
      <c r="A17" s="27" t="s">
        <v>360</v>
      </c>
      <c r="B17" s="22">
        <v>2019</v>
      </c>
      <c r="C17" s="22">
        <v>1</v>
      </c>
      <c r="D17" s="28">
        <v>-142.079669490892</v>
      </c>
      <c r="E17" s="28">
        <v>-72.116219397956101</v>
      </c>
      <c r="F17" s="28">
        <v>-45.317078047574398</v>
      </c>
      <c r="G17" s="28">
        <v>99.709890682703602</v>
      </c>
      <c r="H17" s="28">
        <v>96.512698923935204</v>
      </c>
      <c r="I17" s="28">
        <v>128.612837807641</v>
      </c>
      <c r="J17" s="28">
        <f t="shared" si="0"/>
        <v>140.60127104989513</v>
      </c>
      <c r="K17" s="28">
        <f t="shared" si="1"/>
        <v>155.58035681501951</v>
      </c>
      <c r="L17" s="22">
        <v>2.83</v>
      </c>
      <c r="M17" s="22">
        <v>0</v>
      </c>
      <c r="N17" s="22">
        <v>2</v>
      </c>
      <c r="O17" s="29">
        <v>21.483601279999998</v>
      </c>
      <c r="P17" s="28">
        <v>-43.724299999999999</v>
      </c>
      <c r="Q17" s="28">
        <v>12.858775</v>
      </c>
      <c r="R17" s="28">
        <v>18.474250000000001</v>
      </c>
      <c r="S17" s="28">
        <v>23.224450000000001</v>
      </c>
      <c r="T17" s="28">
        <v>1210.5836999999999</v>
      </c>
      <c r="U17" s="28">
        <v>35.315784049999998</v>
      </c>
      <c r="V17" s="28">
        <v>13.093313630000001</v>
      </c>
      <c r="W17" s="28">
        <v>308.23133410000003</v>
      </c>
      <c r="X17" s="30">
        <v>0.55403898500000004</v>
      </c>
      <c r="Y17" s="31">
        <v>1.6287859999999999E-3</v>
      </c>
      <c r="Z17" s="32">
        <f t="shared" si="2"/>
        <v>-32.100138883705796</v>
      </c>
      <c r="AA17" s="22">
        <f t="shared" si="3"/>
        <v>0</v>
      </c>
      <c r="AB17" s="22">
        <f t="shared" si="4"/>
        <v>0</v>
      </c>
      <c r="AC17" s="22">
        <f t="shared" si="5"/>
        <v>0</v>
      </c>
      <c r="AD17" s="22">
        <f t="shared" si="6"/>
        <v>1</v>
      </c>
      <c r="AE17" s="22">
        <f t="shared" si="7"/>
        <v>1</v>
      </c>
      <c r="AF17" s="22">
        <f t="shared" si="8"/>
        <v>1</v>
      </c>
      <c r="AG17" s="22">
        <f t="shared" si="9"/>
        <v>1</v>
      </c>
      <c r="AH17" s="22">
        <f t="shared" si="10"/>
        <v>1</v>
      </c>
      <c r="AI17" s="22">
        <f t="shared" si="11"/>
        <v>1</v>
      </c>
      <c r="AJ17" s="22">
        <f t="shared" si="12"/>
        <v>0</v>
      </c>
      <c r="AK17" s="22">
        <f t="shared" si="13"/>
        <v>0</v>
      </c>
      <c r="AL17" s="22">
        <f t="shared" si="14"/>
        <v>0</v>
      </c>
    </row>
    <row r="18" spans="1:38" hidden="1" x14ac:dyDescent="0.25">
      <c r="A18" t="s">
        <v>361</v>
      </c>
      <c r="B18" s="22">
        <v>2019</v>
      </c>
      <c r="C18" s="22">
        <v>1</v>
      </c>
      <c r="D18" s="34">
        <v>-164.40968098624799</v>
      </c>
      <c r="E18" s="34">
        <v>-101.965709106242</v>
      </c>
      <c r="F18" s="34">
        <v>-218.69607610627099</v>
      </c>
      <c r="G18" s="34">
        <v>-82.589459797845606</v>
      </c>
      <c r="H18" s="34">
        <v>-102.310562912601</v>
      </c>
      <c r="I18" s="34">
        <v>-37.610051829941597</v>
      </c>
      <c r="J18" s="28">
        <f t="shared" si="0"/>
        <v>-43.613415488433546</v>
      </c>
      <c r="K18" s="28">
        <f t="shared" si="1"/>
        <v>-27.201954060453609</v>
      </c>
      <c r="L18" s="33">
        <v>3.73</v>
      </c>
      <c r="M18" s="33">
        <v>0</v>
      </c>
      <c r="N18" s="33">
        <v>1</v>
      </c>
      <c r="O18" s="36">
        <v>21.971394977168899</v>
      </c>
      <c r="P18" s="34">
        <v>-38.56</v>
      </c>
      <c r="Q18" s="34">
        <v>17.170000000000002</v>
      </c>
      <c r="R18" s="34">
        <v>20.184999999999999</v>
      </c>
      <c r="S18" s="34">
        <v>23.66</v>
      </c>
      <c r="T18" s="34">
        <v>661.22</v>
      </c>
      <c r="U18" s="34">
        <v>16.959640771136598</v>
      </c>
      <c r="V18" s="34">
        <v>19.593748831787298</v>
      </c>
      <c r="W18" s="34">
        <v>593.60863878678094</v>
      </c>
      <c r="X18" s="35">
        <v>0.64517056100145997</v>
      </c>
      <c r="Y18" s="38">
        <v>1.9221493343622999E-3</v>
      </c>
      <c r="Z18" s="32">
        <f t="shared" si="2"/>
        <v>-64.700511082659403</v>
      </c>
      <c r="AA18" s="22">
        <f t="shared" si="3"/>
        <v>0</v>
      </c>
      <c r="AB18" s="22">
        <f t="shared" si="4"/>
        <v>0</v>
      </c>
      <c r="AC18" s="22">
        <f t="shared" si="5"/>
        <v>0</v>
      </c>
      <c r="AD18" s="22">
        <f t="shared" si="6"/>
        <v>0</v>
      </c>
      <c r="AE18" s="22">
        <f t="shared" si="7"/>
        <v>0</v>
      </c>
      <c r="AF18" s="22">
        <f t="shared" si="8"/>
        <v>0</v>
      </c>
      <c r="AG18" s="22">
        <f t="shared" si="9"/>
        <v>0</v>
      </c>
      <c r="AH18" s="22">
        <f t="shared" si="10"/>
        <v>0</v>
      </c>
      <c r="AI18" s="22">
        <f t="shared" si="11"/>
        <v>0</v>
      </c>
      <c r="AJ18" s="22">
        <f t="shared" si="12"/>
        <v>1</v>
      </c>
      <c r="AK18" s="22">
        <f t="shared" si="13"/>
        <v>0</v>
      </c>
      <c r="AL18" s="22">
        <f t="shared" si="14"/>
        <v>0</v>
      </c>
    </row>
    <row r="19" spans="1:38" hidden="1" x14ac:dyDescent="0.25">
      <c r="A19" t="s">
        <v>361</v>
      </c>
      <c r="B19" s="22">
        <v>2019</v>
      </c>
      <c r="C19" s="22">
        <v>1</v>
      </c>
      <c r="D19" s="34">
        <v>-164.40968098624799</v>
      </c>
      <c r="E19" s="34">
        <v>-101.965709106242</v>
      </c>
      <c r="F19" s="34">
        <v>-174.50415831957099</v>
      </c>
      <c r="G19" s="34">
        <v>-19.6719309884271</v>
      </c>
      <c r="H19" s="34">
        <v>-30.5166655084819</v>
      </c>
      <c r="I19" s="34">
        <v>35.846579746744197</v>
      </c>
      <c r="J19" s="28">
        <f t="shared" si="0"/>
        <v>35.226584511566422</v>
      </c>
      <c r="K19" s="28">
        <f t="shared" si="1"/>
        <v>51.638045939546409</v>
      </c>
      <c r="L19" s="33">
        <v>3.73</v>
      </c>
      <c r="M19" s="33">
        <v>0</v>
      </c>
      <c r="N19" s="33">
        <v>1.5</v>
      </c>
      <c r="O19" s="36">
        <v>21.971394977168899</v>
      </c>
      <c r="P19" s="34">
        <v>-38.56</v>
      </c>
      <c r="Q19" s="34">
        <v>17.170000000000002</v>
      </c>
      <c r="R19" s="34">
        <v>20.184999999999999</v>
      </c>
      <c r="S19" s="34">
        <v>23.66</v>
      </c>
      <c r="T19" s="34">
        <v>661.22</v>
      </c>
      <c r="U19" s="34">
        <v>16.959640771136598</v>
      </c>
      <c r="V19" s="34">
        <v>19.593748831787298</v>
      </c>
      <c r="W19" s="34">
        <v>593.60863878678094</v>
      </c>
      <c r="X19" s="35">
        <v>0.64517056100145997</v>
      </c>
      <c r="Y19" s="38">
        <v>1.9221493343622999E-3</v>
      </c>
      <c r="Z19" s="32">
        <f t="shared" si="2"/>
        <v>-66.363245255226104</v>
      </c>
      <c r="AA19" s="22">
        <f t="shared" si="3"/>
        <v>0</v>
      </c>
      <c r="AB19" s="22">
        <f t="shared" si="4"/>
        <v>0</v>
      </c>
      <c r="AC19" s="22">
        <f t="shared" si="5"/>
        <v>0</v>
      </c>
      <c r="AD19" s="22">
        <f t="shared" si="6"/>
        <v>0</v>
      </c>
      <c r="AE19" s="22">
        <f t="shared" si="7"/>
        <v>0</v>
      </c>
      <c r="AF19" s="22">
        <f t="shared" si="8"/>
        <v>1</v>
      </c>
      <c r="AG19" s="22">
        <f t="shared" si="9"/>
        <v>1</v>
      </c>
      <c r="AH19" s="22">
        <f t="shared" si="10"/>
        <v>1</v>
      </c>
      <c r="AI19" s="22">
        <f t="shared" si="11"/>
        <v>0</v>
      </c>
      <c r="AJ19" s="22">
        <f t="shared" si="12"/>
        <v>1</v>
      </c>
      <c r="AK19" s="22">
        <f t="shared" si="13"/>
        <v>0</v>
      </c>
      <c r="AL19" s="22">
        <f t="shared" si="14"/>
        <v>0</v>
      </c>
    </row>
    <row r="20" spans="1:38" hidden="1" x14ac:dyDescent="0.25">
      <c r="A20" t="s">
        <v>361</v>
      </c>
      <c r="B20" s="22">
        <v>2019</v>
      </c>
      <c r="C20" s="22">
        <v>1</v>
      </c>
      <c r="D20" s="34">
        <v>-164.40968098624799</v>
      </c>
      <c r="E20" s="34">
        <v>-101.965709106242</v>
      </c>
      <c r="F20" s="34">
        <v>-20.084892784701999</v>
      </c>
      <c r="G20" s="34">
        <v>129.171551188471</v>
      </c>
      <c r="H20" s="34">
        <v>123.77919312866401</v>
      </c>
      <c r="I20" s="34">
        <v>190.57858059324701</v>
      </c>
      <c r="J20" s="28">
        <f t="shared" si="0"/>
        <v>192.90658451156648</v>
      </c>
      <c r="K20" s="28">
        <f t="shared" si="1"/>
        <v>209.31804593954638</v>
      </c>
      <c r="L20" s="33">
        <v>3.73</v>
      </c>
      <c r="M20" s="33">
        <v>0</v>
      </c>
      <c r="N20" s="33">
        <v>2.5</v>
      </c>
      <c r="O20" s="36">
        <v>21.971394977168899</v>
      </c>
      <c r="P20" s="34">
        <v>-38.56</v>
      </c>
      <c r="Q20" s="34">
        <v>17.170000000000002</v>
      </c>
      <c r="R20" s="34">
        <v>20.184999999999999</v>
      </c>
      <c r="S20" s="34">
        <v>23.66</v>
      </c>
      <c r="T20" s="34">
        <v>661.22</v>
      </c>
      <c r="U20" s="34">
        <v>16.959640771136598</v>
      </c>
      <c r="V20" s="34">
        <v>19.593748831787298</v>
      </c>
      <c r="W20" s="34">
        <v>593.60863878678094</v>
      </c>
      <c r="X20" s="35">
        <v>0.64517056100145997</v>
      </c>
      <c r="Y20" s="38">
        <v>1.9221493343622999E-3</v>
      </c>
      <c r="Z20" s="32">
        <f t="shared" si="2"/>
        <v>-66.799387464583006</v>
      </c>
      <c r="AA20" s="22">
        <f t="shared" si="3"/>
        <v>0</v>
      </c>
      <c r="AB20" s="22">
        <f t="shared" si="4"/>
        <v>0</v>
      </c>
      <c r="AC20" s="22">
        <f t="shared" si="5"/>
        <v>0</v>
      </c>
      <c r="AD20" s="22">
        <f t="shared" si="6"/>
        <v>1</v>
      </c>
      <c r="AE20" s="22">
        <f t="shared" si="7"/>
        <v>1</v>
      </c>
      <c r="AF20" s="22">
        <f t="shared" si="8"/>
        <v>1</v>
      </c>
      <c r="AG20" s="22">
        <f t="shared" si="9"/>
        <v>1</v>
      </c>
      <c r="AH20" s="22">
        <f t="shared" si="10"/>
        <v>1</v>
      </c>
      <c r="AI20" s="22">
        <f t="shared" si="11"/>
        <v>0</v>
      </c>
      <c r="AJ20" s="22">
        <f t="shared" si="12"/>
        <v>1</v>
      </c>
      <c r="AK20" s="22">
        <f t="shared" si="13"/>
        <v>0</v>
      </c>
      <c r="AL20" s="22">
        <f t="shared" si="14"/>
        <v>0</v>
      </c>
    </row>
    <row r="21" spans="1:38" x14ac:dyDescent="0.25">
      <c r="A21" t="s">
        <v>361</v>
      </c>
      <c r="B21" s="22">
        <v>2019</v>
      </c>
      <c r="C21" s="22">
        <v>1</v>
      </c>
      <c r="D21" s="34">
        <v>-164.40968098624799</v>
      </c>
      <c r="E21" s="34">
        <v>-101.965709106242</v>
      </c>
      <c r="F21" s="34">
        <v>58.062663053812003</v>
      </c>
      <c r="G21" s="34">
        <v>206.16040166277301</v>
      </c>
      <c r="H21" s="34">
        <v>201.971182019194</v>
      </c>
      <c r="I21" s="34">
        <v>268.83740303716201</v>
      </c>
      <c r="J21" s="28">
        <f t="shared" si="0"/>
        <v>271.74658451156648</v>
      </c>
      <c r="K21" s="28">
        <f t="shared" si="1"/>
        <v>288.15804593954647</v>
      </c>
      <c r="L21" s="33">
        <v>3.73</v>
      </c>
      <c r="M21" s="33">
        <v>0</v>
      </c>
      <c r="N21" s="33">
        <v>3</v>
      </c>
      <c r="O21" s="36">
        <v>21.971394977168899</v>
      </c>
      <c r="P21" s="34">
        <v>-38.56</v>
      </c>
      <c r="Q21" s="34">
        <v>17.170000000000002</v>
      </c>
      <c r="R21" s="34">
        <v>20.184999999999999</v>
      </c>
      <c r="S21" s="34">
        <v>23.66</v>
      </c>
      <c r="T21" s="34">
        <v>661.22</v>
      </c>
      <c r="U21" s="34">
        <v>16.959640771136598</v>
      </c>
      <c r="V21" s="34">
        <v>19.593748831787298</v>
      </c>
      <c r="W21" s="34">
        <v>593.60863878678094</v>
      </c>
      <c r="X21" s="35">
        <v>0.64517056100145997</v>
      </c>
      <c r="Y21" s="38">
        <v>1.9221493343622999E-3</v>
      </c>
      <c r="Z21" s="32">
        <f t="shared" si="2"/>
        <v>-66.866221017968002</v>
      </c>
      <c r="AA21" s="22">
        <f t="shared" si="3"/>
        <v>0</v>
      </c>
      <c r="AB21" s="22">
        <f t="shared" si="4"/>
        <v>0</v>
      </c>
      <c r="AC21" s="22">
        <f t="shared" si="5"/>
        <v>1</v>
      </c>
      <c r="AD21" s="22">
        <f t="shared" si="6"/>
        <v>1</v>
      </c>
      <c r="AE21" s="22">
        <f t="shared" si="7"/>
        <v>1</v>
      </c>
      <c r="AF21" s="22">
        <f t="shared" si="8"/>
        <v>1</v>
      </c>
      <c r="AG21" s="22">
        <f t="shared" si="9"/>
        <v>1</v>
      </c>
      <c r="AH21" s="22">
        <f t="shared" si="10"/>
        <v>1</v>
      </c>
      <c r="AI21" s="22">
        <f t="shared" si="11"/>
        <v>0</v>
      </c>
      <c r="AJ21" s="22">
        <f t="shared" si="12"/>
        <v>1</v>
      </c>
      <c r="AK21" s="22">
        <f t="shared" si="13"/>
        <v>0</v>
      </c>
      <c r="AL21" s="22">
        <f t="shared" si="14"/>
        <v>0</v>
      </c>
    </row>
    <row r="22" spans="1:38" hidden="1" x14ac:dyDescent="0.25">
      <c r="A22" s="27" t="s">
        <v>361</v>
      </c>
      <c r="B22" s="22">
        <v>2019</v>
      </c>
      <c r="C22" s="22">
        <v>1</v>
      </c>
      <c r="D22" s="28">
        <v>-165.036952986248</v>
      </c>
      <c r="E22" s="28">
        <v>-102.05503910624201</v>
      </c>
      <c r="F22" s="28">
        <v>-97.770691598176398</v>
      </c>
      <c r="G22" s="28">
        <v>53.338262306999198</v>
      </c>
      <c r="H22" s="28">
        <v>46.163986973266397</v>
      </c>
      <c r="I22" s="28">
        <v>112.693341137064</v>
      </c>
      <c r="J22" s="28">
        <f t="shared" si="0"/>
        <v>114.06658451066434</v>
      </c>
      <c r="K22" s="28">
        <f t="shared" si="1"/>
        <v>130.47804593775786</v>
      </c>
      <c r="L22" s="22">
        <v>3.73</v>
      </c>
      <c r="M22" s="22">
        <v>0</v>
      </c>
      <c r="N22" s="22">
        <v>2</v>
      </c>
      <c r="O22" s="29">
        <v>21.971394979999999</v>
      </c>
      <c r="P22" s="28">
        <v>-38.56</v>
      </c>
      <c r="Q22" s="28">
        <v>17.170000000000002</v>
      </c>
      <c r="R22" s="28">
        <v>20.184999999999999</v>
      </c>
      <c r="S22" s="28">
        <v>23.66</v>
      </c>
      <c r="T22" s="28">
        <v>661.22</v>
      </c>
      <c r="U22" s="28">
        <v>16.95964077</v>
      </c>
      <c r="V22" s="28">
        <v>19.593748829999999</v>
      </c>
      <c r="W22" s="28">
        <v>593.60863879999999</v>
      </c>
      <c r="X22" s="30">
        <v>0.64517056100000003</v>
      </c>
      <c r="Y22" s="31">
        <v>1.9221489999999999E-3</v>
      </c>
      <c r="Z22" s="32">
        <f t="shared" si="2"/>
        <v>-66.529354163797592</v>
      </c>
      <c r="AA22" s="22">
        <f t="shared" si="3"/>
        <v>0</v>
      </c>
      <c r="AB22" s="22">
        <f t="shared" si="4"/>
        <v>0</v>
      </c>
      <c r="AC22" s="22">
        <f t="shared" si="5"/>
        <v>0</v>
      </c>
      <c r="AD22" s="22">
        <f t="shared" si="6"/>
        <v>1</v>
      </c>
      <c r="AE22" s="22">
        <f t="shared" si="7"/>
        <v>1</v>
      </c>
      <c r="AF22" s="22">
        <f t="shared" si="8"/>
        <v>1</v>
      </c>
      <c r="AG22" s="22">
        <f t="shared" si="9"/>
        <v>1</v>
      </c>
      <c r="AH22" s="22">
        <f t="shared" si="10"/>
        <v>1</v>
      </c>
      <c r="AI22" s="22">
        <f t="shared" si="11"/>
        <v>0</v>
      </c>
      <c r="AJ22" s="22">
        <f t="shared" si="12"/>
        <v>1</v>
      </c>
      <c r="AK22" s="22">
        <f t="shared" si="13"/>
        <v>0</v>
      </c>
      <c r="AL22" s="22">
        <f t="shared" si="14"/>
        <v>0</v>
      </c>
    </row>
    <row r="23" spans="1:38" hidden="1" x14ac:dyDescent="0.25">
      <c r="A23" s="27" t="s">
        <v>362</v>
      </c>
      <c r="B23" s="22">
        <v>2019</v>
      </c>
      <c r="C23" s="22">
        <v>1</v>
      </c>
      <c r="D23" s="28">
        <v>-157.45058741469001</v>
      </c>
      <c r="E23" s="28">
        <v>-64.408773493276499</v>
      </c>
      <c r="F23" s="28">
        <v>-57.236855050241097</v>
      </c>
      <c r="G23" s="28">
        <v>47.270496414724803</v>
      </c>
      <c r="H23" s="28">
        <v>77.422116962834806</v>
      </c>
      <c r="I23" s="28">
        <v>95.408060961296201</v>
      </c>
      <c r="J23" s="28">
        <f t="shared" si="0"/>
        <v>142.45680340417894</v>
      </c>
      <c r="K23" s="28">
        <f t="shared" si="1"/>
        <v>156.20290068785619</v>
      </c>
      <c r="L23" s="22">
        <v>2.73</v>
      </c>
      <c r="M23" s="22">
        <v>0</v>
      </c>
      <c r="N23" s="22">
        <v>2</v>
      </c>
      <c r="O23" s="29">
        <v>24.858906390000001</v>
      </c>
      <c r="P23" s="28">
        <v>-31.26</v>
      </c>
      <c r="Q23" s="28">
        <v>20.100000000000001</v>
      </c>
      <c r="R23" s="28">
        <v>22.67</v>
      </c>
      <c r="S23" s="28">
        <v>25.822500000000002</v>
      </c>
      <c r="T23" s="28">
        <v>968.31</v>
      </c>
      <c r="U23" s="28">
        <v>18.643365200000002</v>
      </c>
      <c r="V23" s="28">
        <v>23.633630180000001</v>
      </c>
      <c r="W23" s="28">
        <v>909.84017340000003</v>
      </c>
      <c r="X23" s="30">
        <v>0.61297460599999998</v>
      </c>
      <c r="Y23" s="31">
        <v>2.349458E-3</v>
      </c>
      <c r="Z23" s="32">
        <f t="shared" si="2"/>
        <v>-17.985943998461394</v>
      </c>
      <c r="AA23" s="22">
        <f t="shared" si="3"/>
        <v>0</v>
      </c>
      <c r="AB23" s="22">
        <f t="shared" si="4"/>
        <v>0</v>
      </c>
      <c r="AC23" s="22">
        <f t="shared" si="5"/>
        <v>0</v>
      </c>
      <c r="AD23" s="22">
        <f t="shared" si="6"/>
        <v>1</v>
      </c>
      <c r="AE23" s="22">
        <f t="shared" si="7"/>
        <v>1</v>
      </c>
      <c r="AF23" s="22">
        <f t="shared" si="8"/>
        <v>1</v>
      </c>
      <c r="AG23" s="22">
        <f t="shared" si="9"/>
        <v>1</v>
      </c>
      <c r="AH23" s="22">
        <f t="shared" si="10"/>
        <v>1</v>
      </c>
      <c r="AI23" s="22">
        <f t="shared" si="11"/>
        <v>0</v>
      </c>
      <c r="AJ23" s="22">
        <f t="shared" si="12"/>
        <v>1</v>
      </c>
      <c r="AK23" s="22">
        <f t="shared" si="13"/>
        <v>0</v>
      </c>
      <c r="AL23" s="22">
        <f t="shared" si="14"/>
        <v>0</v>
      </c>
    </row>
    <row r="24" spans="1:38" hidden="1" x14ac:dyDescent="0.25">
      <c r="A24" t="s">
        <v>362</v>
      </c>
      <c r="B24" s="22">
        <v>2019</v>
      </c>
      <c r="C24" s="22">
        <v>1</v>
      </c>
      <c r="D24" s="34">
        <v>-156.59276541469001</v>
      </c>
      <c r="E24" s="34">
        <v>-64.408773493276499</v>
      </c>
      <c r="F24" s="34">
        <v>-206.843666835356</v>
      </c>
      <c r="G24" s="34">
        <v>-63.551730823385597</v>
      </c>
      <c r="H24" s="34">
        <v>-68.421891578143999</v>
      </c>
      <c r="I24" s="34">
        <v>-53.003509537610697</v>
      </c>
      <c r="J24" s="28">
        <f t="shared" si="0"/>
        <v>-15.223196596679458</v>
      </c>
      <c r="K24" s="28">
        <f t="shared" si="1"/>
        <v>-1.477099313845752</v>
      </c>
      <c r="L24" s="33">
        <v>2.73</v>
      </c>
      <c r="M24" s="33">
        <v>0</v>
      </c>
      <c r="N24" s="33">
        <v>1</v>
      </c>
      <c r="O24" s="36">
        <v>24.858906392693999</v>
      </c>
      <c r="P24" s="34">
        <v>-31.26</v>
      </c>
      <c r="Q24" s="34">
        <v>20.100000000000001</v>
      </c>
      <c r="R24" s="34">
        <v>22.67</v>
      </c>
      <c r="S24" s="34">
        <v>25.822500000000002</v>
      </c>
      <c r="T24" s="34">
        <v>968.31</v>
      </c>
      <c r="U24" s="34">
        <v>18.6433652040824</v>
      </c>
      <c r="V24" s="34">
        <v>23.6336301759878</v>
      </c>
      <c r="W24" s="34">
        <v>909.84017340794401</v>
      </c>
      <c r="X24" s="35">
        <v>0.61297460561822403</v>
      </c>
      <c r="Y24" s="38">
        <v>2.3494577625571E-3</v>
      </c>
      <c r="Z24" s="32">
        <f t="shared" si="2"/>
        <v>-15.418382040533302</v>
      </c>
      <c r="AA24" s="22">
        <f t="shared" si="3"/>
        <v>0</v>
      </c>
      <c r="AB24" s="22">
        <f t="shared" si="4"/>
        <v>0</v>
      </c>
      <c r="AC24" s="22">
        <f t="shared" si="5"/>
        <v>0</v>
      </c>
      <c r="AD24" s="22">
        <f t="shared" si="6"/>
        <v>0</v>
      </c>
      <c r="AE24" s="22">
        <f t="shared" si="7"/>
        <v>0</v>
      </c>
      <c r="AF24" s="22">
        <f t="shared" si="8"/>
        <v>0</v>
      </c>
      <c r="AG24" s="22">
        <f t="shared" si="9"/>
        <v>0</v>
      </c>
      <c r="AH24" s="22">
        <f t="shared" si="10"/>
        <v>0</v>
      </c>
      <c r="AI24" s="22">
        <f t="shared" si="11"/>
        <v>0</v>
      </c>
      <c r="AJ24" s="22">
        <f t="shared" si="12"/>
        <v>1</v>
      </c>
      <c r="AK24" s="22">
        <f t="shared" si="13"/>
        <v>0</v>
      </c>
      <c r="AL24" s="22">
        <f t="shared" si="14"/>
        <v>0</v>
      </c>
    </row>
    <row r="25" spans="1:38" hidden="1" x14ac:dyDescent="0.25">
      <c r="A25" t="s">
        <v>362</v>
      </c>
      <c r="B25" s="22">
        <v>2019</v>
      </c>
      <c r="C25" s="22">
        <v>1</v>
      </c>
      <c r="D25" s="34">
        <v>-156.59276541469001</v>
      </c>
      <c r="E25" s="34">
        <v>-64.408773493276499</v>
      </c>
      <c r="F25" s="34">
        <v>-133.66129310106001</v>
      </c>
      <c r="G25" s="34">
        <v>-21.844560136262999</v>
      </c>
      <c r="H25" s="34">
        <v>1.0550301144391201</v>
      </c>
      <c r="I25" s="34">
        <v>18.5519117247533</v>
      </c>
      <c r="J25" s="28">
        <f t="shared" si="0"/>
        <v>63.616803403320532</v>
      </c>
      <c r="K25" s="28">
        <f t="shared" si="1"/>
        <v>77.362900686154262</v>
      </c>
      <c r="L25" s="33">
        <v>2.73</v>
      </c>
      <c r="M25" s="33">
        <v>0</v>
      </c>
      <c r="N25" s="33">
        <v>1.5</v>
      </c>
      <c r="O25" s="36">
        <v>24.858906392693999</v>
      </c>
      <c r="P25" s="34">
        <v>-31.26</v>
      </c>
      <c r="Q25" s="34">
        <v>20.100000000000001</v>
      </c>
      <c r="R25" s="34">
        <v>22.67</v>
      </c>
      <c r="S25" s="34">
        <v>25.822500000000002</v>
      </c>
      <c r="T25" s="34">
        <v>968.31</v>
      </c>
      <c r="U25" s="34">
        <v>18.6433652040824</v>
      </c>
      <c r="V25" s="34">
        <v>23.6336301759878</v>
      </c>
      <c r="W25" s="34">
        <v>909.84017340794401</v>
      </c>
      <c r="X25" s="35">
        <v>0.61297460561822403</v>
      </c>
      <c r="Y25" s="38">
        <v>2.3494577625571E-3</v>
      </c>
      <c r="Z25" s="32">
        <f t="shared" si="2"/>
        <v>-17.49688161031418</v>
      </c>
      <c r="AA25" s="22">
        <f t="shared" si="3"/>
        <v>0</v>
      </c>
      <c r="AB25" s="22">
        <f t="shared" si="4"/>
        <v>0</v>
      </c>
      <c r="AC25" s="22">
        <f t="shared" si="5"/>
        <v>0</v>
      </c>
      <c r="AD25" s="22">
        <f t="shared" si="6"/>
        <v>0</v>
      </c>
      <c r="AE25" s="22">
        <f t="shared" si="7"/>
        <v>1</v>
      </c>
      <c r="AF25" s="22">
        <f t="shared" si="8"/>
        <v>1</v>
      </c>
      <c r="AG25" s="22">
        <f t="shared" si="9"/>
        <v>1</v>
      </c>
      <c r="AH25" s="22">
        <f t="shared" si="10"/>
        <v>1</v>
      </c>
      <c r="AI25" s="22">
        <f t="shared" si="11"/>
        <v>0</v>
      </c>
      <c r="AJ25" s="22">
        <f t="shared" si="12"/>
        <v>1</v>
      </c>
      <c r="AK25" s="22">
        <f t="shared" si="13"/>
        <v>0</v>
      </c>
      <c r="AL25" s="22">
        <f t="shared" si="14"/>
        <v>0</v>
      </c>
    </row>
    <row r="26" spans="1:38" hidden="1" x14ac:dyDescent="0.25">
      <c r="A26" t="s">
        <v>362</v>
      </c>
      <c r="B26" s="22">
        <v>2019</v>
      </c>
      <c r="C26" s="22">
        <v>1</v>
      </c>
      <c r="D26" s="34">
        <v>-156.59276541469001</v>
      </c>
      <c r="E26" s="34">
        <v>-64.408773493276499</v>
      </c>
      <c r="F26" s="34">
        <v>20.381663312312298</v>
      </c>
      <c r="G26" s="34">
        <v>121.92742768707799</v>
      </c>
      <c r="H26" s="34">
        <v>155.01503818318901</v>
      </c>
      <c r="I26" s="34">
        <v>173.235010918531</v>
      </c>
      <c r="J26" s="28">
        <f t="shared" si="0"/>
        <v>221.29680340332052</v>
      </c>
      <c r="K26" s="28">
        <f t="shared" si="1"/>
        <v>235.04290068615424</v>
      </c>
      <c r="L26" s="33">
        <v>2.73</v>
      </c>
      <c r="M26" s="33">
        <v>0</v>
      </c>
      <c r="N26" s="33">
        <v>2.5</v>
      </c>
      <c r="O26" s="36">
        <v>24.858906392693999</v>
      </c>
      <c r="P26" s="34">
        <v>-31.26</v>
      </c>
      <c r="Q26" s="34">
        <v>20.100000000000001</v>
      </c>
      <c r="R26" s="34">
        <v>22.67</v>
      </c>
      <c r="S26" s="34">
        <v>25.822500000000002</v>
      </c>
      <c r="T26" s="34">
        <v>968.31</v>
      </c>
      <c r="U26" s="34">
        <v>18.6433652040824</v>
      </c>
      <c r="V26" s="34">
        <v>23.6336301759878</v>
      </c>
      <c r="W26" s="34">
        <v>909.84017340794401</v>
      </c>
      <c r="X26" s="35">
        <v>0.61297460561822403</v>
      </c>
      <c r="Y26" s="38">
        <v>2.3494577625571E-3</v>
      </c>
      <c r="Z26" s="32">
        <f t="shared" si="2"/>
        <v>-18.219972735341997</v>
      </c>
      <c r="AA26" s="22">
        <f t="shared" si="3"/>
        <v>0</v>
      </c>
      <c r="AB26" s="22">
        <f t="shared" si="4"/>
        <v>0</v>
      </c>
      <c r="AC26" s="22">
        <f t="shared" si="5"/>
        <v>1</v>
      </c>
      <c r="AD26" s="22">
        <f t="shared" si="6"/>
        <v>1</v>
      </c>
      <c r="AE26" s="22">
        <f t="shared" si="7"/>
        <v>1</v>
      </c>
      <c r="AF26" s="22">
        <f t="shared" si="8"/>
        <v>1</v>
      </c>
      <c r="AG26" s="22">
        <f t="shared" si="9"/>
        <v>1</v>
      </c>
      <c r="AH26" s="22">
        <f t="shared" si="10"/>
        <v>1</v>
      </c>
      <c r="AI26" s="22">
        <f t="shared" si="11"/>
        <v>0</v>
      </c>
      <c r="AJ26" s="22">
        <f t="shared" si="12"/>
        <v>1</v>
      </c>
      <c r="AK26" s="22">
        <f t="shared" si="13"/>
        <v>0</v>
      </c>
      <c r="AL26" s="22">
        <f t="shared" si="14"/>
        <v>0</v>
      </c>
    </row>
    <row r="27" spans="1:38" x14ac:dyDescent="0.25">
      <c r="A27" t="s">
        <v>362</v>
      </c>
      <c r="B27" s="22">
        <v>2019</v>
      </c>
      <c r="C27" s="22">
        <v>1</v>
      </c>
      <c r="D27" s="34">
        <v>-156.59276541469001</v>
      </c>
      <c r="E27" s="34">
        <v>-64.408773493276499</v>
      </c>
      <c r="F27" s="34">
        <v>98.447575176318296</v>
      </c>
      <c r="G27" s="34">
        <v>198.33205807066099</v>
      </c>
      <c r="H27" s="34">
        <v>233.068836452217</v>
      </c>
      <c r="I27" s="34">
        <v>251.431271535485</v>
      </c>
      <c r="J27" s="28">
        <f t="shared" si="0"/>
        <v>300.13680340332053</v>
      </c>
      <c r="K27" s="28">
        <f t="shared" si="1"/>
        <v>313.8829006861543</v>
      </c>
      <c r="L27" s="33">
        <v>2.73</v>
      </c>
      <c r="M27" s="33">
        <v>0</v>
      </c>
      <c r="N27" s="33">
        <v>3</v>
      </c>
      <c r="O27" s="36">
        <v>24.858906392693999</v>
      </c>
      <c r="P27" s="34">
        <v>-31.26</v>
      </c>
      <c r="Q27" s="34">
        <v>20.100000000000001</v>
      </c>
      <c r="R27" s="34">
        <v>22.67</v>
      </c>
      <c r="S27" s="34">
        <v>25.822500000000002</v>
      </c>
      <c r="T27" s="34">
        <v>968.31</v>
      </c>
      <c r="U27" s="34">
        <v>18.6433652040824</v>
      </c>
      <c r="V27" s="34">
        <v>23.6336301759878</v>
      </c>
      <c r="W27" s="34">
        <v>909.84017340794401</v>
      </c>
      <c r="X27" s="35">
        <v>0.61297460561822403</v>
      </c>
      <c r="Y27" s="38">
        <v>2.3494577625571E-3</v>
      </c>
      <c r="Z27" s="32">
        <f t="shared" si="2"/>
        <v>-18.362435083267997</v>
      </c>
      <c r="AA27" s="22">
        <f t="shared" si="3"/>
        <v>0</v>
      </c>
      <c r="AB27" s="22">
        <f t="shared" si="4"/>
        <v>0</v>
      </c>
      <c r="AC27" s="22">
        <f t="shared" si="5"/>
        <v>1</v>
      </c>
      <c r="AD27" s="22">
        <f t="shared" si="6"/>
        <v>1</v>
      </c>
      <c r="AE27" s="22">
        <f t="shared" si="7"/>
        <v>1</v>
      </c>
      <c r="AF27" s="22">
        <f t="shared" si="8"/>
        <v>1</v>
      </c>
      <c r="AG27" s="22">
        <f t="shared" si="9"/>
        <v>1</v>
      </c>
      <c r="AH27" s="22">
        <f t="shared" si="10"/>
        <v>1</v>
      </c>
      <c r="AI27" s="22">
        <f t="shared" si="11"/>
        <v>0</v>
      </c>
      <c r="AJ27" s="22">
        <f t="shared" si="12"/>
        <v>1</v>
      </c>
      <c r="AK27" s="22">
        <f t="shared" si="13"/>
        <v>0</v>
      </c>
      <c r="AL27" s="22">
        <f t="shared" si="14"/>
        <v>0</v>
      </c>
    </row>
    <row r="28" spans="1:38" hidden="1" x14ac:dyDescent="0.25">
      <c r="A28" s="27" t="s">
        <v>363</v>
      </c>
      <c r="B28" s="22">
        <v>2019</v>
      </c>
      <c r="C28" s="22">
        <v>1</v>
      </c>
      <c r="D28" s="28">
        <v>-121.286491994573</v>
      </c>
      <c r="E28" s="28">
        <v>-41.007298999102296</v>
      </c>
      <c r="F28" s="28">
        <v>-11.979871616199601</v>
      </c>
      <c r="G28" s="28">
        <v>106.77066492831</v>
      </c>
      <c r="H28" s="28">
        <v>123.549188247346</v>
      </c>
      <c r="I28" s="28">
        <v>115.409990721878</v>
      </c>
      <c r="J28" s="28">
        <f t="shared" si="0"/>
        <v>151.99461881188816</v>
      </c>
      <c r="K28" s="28">
        <f t="shared" si="1"/>
        <v>164.72162302936511</v>
      </c>
      <c r="L28" s="22">
        <v>2.39</v>
      </c>
      <c r="M28" s="22">
        <v>0</v>
      </c>
      <c r="N28" s="22">
        <v>2</v>
      </c>
      <c r="O28" s="29">
        <v>26.20113035</v>
      </c>
      <c r="P28" s="28">
        <v>-24.641200000000001</v>
      </c>
      <c r="Q28" s="28">
        <v>14.519225</v>
      </c>
      <c r="R28" s="28">
        <v>18.791450000000001</v>
      </c>
      <c r="S28" s="28">
        <v>24.541350000000001</v>
      </c>
      <c r="T28" s="28">
        <v>4697.1959999999999</v>
      </c>
      <c r="U28" s="28">
        <v>107.584265</v>
      </c>
      <c r="V28" s="28">
        <v>31.666642809999999</v>
      </c>
      <c r="W28" s="28">
        <v>1160.646047</v>
      </c>
      <c r="X28" s="30">
        <v>0.86261228899999998</v>
      </c>
      <c r="Y28" s="31">
        <v>5.114604E-3</v>
      </c>
      <c r="Z28" s="32">
        <f t="shared" si="2"/>
        <v>8.139197525467992</v>
      </c>
      <c r="AA28" s="22">
        <f t="shared" si="3"/>
        <v>0</v>
      </c>
      <c r="AB28" s="22">
        <f t="shared" si="4"/>
        <v>0</v>
      </c>
      <c r="AC28" s="22">
        <f t="shared" si="5"/>
        <v>0</v>
      </c>
      <c r="AD28" s="22">
        <f t="shared" si="6"/>
        <v>1</v>
      </c>
      <c r="AE28" s="22">
        <f t="shared" si="7"/>
        <v>1</v>
      </c>
      <c r="AF28" s="22">
        <f t="shared" si="8"/>
        <v>1</v>
      </c>
      <c r="AG28" s="22">
        <f t="shared" si="9"/>
        <v>1</v>
      </c>
      <c r="AH28" s="22">
        <f t="shared" si="10"/>
        <v>1</v>
      </c>
      <c r="AI28" s="22">
        <f t="shared" si="11"/>
        <v>0</v>
      </c>
      <c r="AJ28" s="22">
        <f t="shared" si="12"/>
        <v>1</v>
      </c>
      <c r="AK28" s="22">
        <f t="shared" si="13"/>
        <v>0</v>
      </c>
      <c r="AL28" s="22">
        <f t="shared" si="14"/>
        <v>0</v>
      </c>
    </row>
    <row r="29" spans="1:38" hidden="1" x14ac:dyDescent="0.25">
      <c r="A29" t="s">
        <v>363</v>
      </c>
      <c r="B29" s="22">
        <v>2019</v>
      </c>
      <c r="C29" s="22">
        <v>1</v>
      </c>
      <c r="D29" s="34">
        <v>-120.39178199457299</v>
      </c>
      <c r="E29" s="34">
        <v>-41.007298999102296</v>
      </c>
      <c r="F29" s="34">
        <v>-155.02657971104699</v>
      </c>
      <c r="G29" s="34">
        <v>-13.3072999356346</v>
      </c>
      <c r="H29" s="34">
        <v>-19.201856855169599</v>
      </c>
      <c r="I29" s="34">
        <v>-27.682489987585299</v>
      </c>
      <c r="J29" s="28">
        <f t="shared" si="0"/>
        <v>-5.6853811893485728</v>
      </c>
      <c r="K29" s="28">
        <f t="shared" si="1"/>
        <v>7.041623026913137</v>
      </c>
      <c r="L29" s="33">
        <v>2.39</v>
      </c>
      <c r="M29" s="33">
        <v>0</v>
      </c>
      <c r="N29" s="33">
        <v>1</v>
      </c>
      <c r="O29" s="36">
        <v>26.201130353881201</v>
      </c>
      <c r="P29" s="34">
        <v>-24.641200000000001</v>
      </c>
      <c r="Q29" s="34">
        <v>14.519225</v>
      </c>
      <c r="R29" s="34">
        <v>18.791450000000001</v>
      </c>
      <c r="S29" s="34">
        <v>24.541350000000001</v>
      </c>
      <c r="T29" s="34">
        <v>4697.1959999999999</v>
      </c>
      <c r="U29" s="34">
        <v>107.584264995971</v>
      </c>
      <c r="V29" s="34">
        <v>31.666642813058399</v>
      </c>
      <c r="W29" s="34">
        <v>1160.6460473616401</v>
      </c>
      <c r="X29" s="35">
        <v>0.86261228897123698</v>
      </c>
      <c r="Y29" s="38">
        <v>5.1146040744085002E-3</v>
      </c>
      <c r="Z29" s="32">
        <f t="shared" si="2"/>
        <v>8.4806331324157007</v>
      </c>
      <c r="AA29" s="22">
        <f t="shared" si="3"/>
        <v>0</v>
      </c>
      <c r="AB29" s="22">
        <f t="shared" si="4"/>
        <v>0</v>
      </c>
      <c r="AC29" s="22">
        <f t="shared" si="5"/>
        <v>0</v>
      </c>
      <c r="AD29" s="22">
        <f t="shared" si="6"/>
        <v>0</v>
      </c>
      <c r="AE29" s="22">
        <f t="shared" si="7"/>
        <v>0</v>
      </c>
      <c r="AF29" s="22">
        <f t="shared" si="8"/>
        <v>0</v>
      </c>
      <c r="AG29" s="22">
        <f t="shared" si="9"/>
        <v>0</v>
      </c>
      <c r="AH29" s="22">
        <f t="shared" si="10"/>
        <v>1</v>
      </c>
      <c r="AI29" s="22">
        <f t="shared" si="11"/>
        <v>0</v>
      </c>
      <c r="AJ29" s="22">
        <f t="shared" si="12"/>
        <v>1</v>
      </c>
      <c r="AK29" s="22">
        <f t="shared" si="13"/>
        <v>0</v>
      </c>
      <c r="AL29" s="22">
        <f t="shared" si="14"/>
        <v>0</v>
      </c>
    </row>
    <row r="30" spans="1:38" hidden="1" x14ac:dyDescent="0.25">
      <c r="A30" t="s">
        <v>363</v>
      </c>
      <c r="B30" s="22">
        <v>2019</v>
      </c>
      <c r="C30" s="22">
        <v>1</v>
      </c>
      <c r="D30" s="34">
        <v>-120.39178199457299</v>
      </c>
      <c r="E30" s="34">
        <v>-41.007298999102296</v>
      </c>
      <c r="F30" s="34">
        <v>-86.565018817419997</v>
      </c>
      <c r="G30" s="34">
        <v>40.132466147228598</v>
      </c>
      <c r="H30" s="34">
        <v>49.029148599881701</v>
      </c>
      <c r="I30" s="34">
        <v>41.2935351431355</v>
      </c>
      <c r="J30" s="28">
        <f t="shared" si="0"/>
        <v>73.154618810651414</v>
      </c>
      <c r="K30" s="28">
        <f t="shared" si="1"/>
        <v>85.881623026913147</v>
      </c>
      <c r="L30" s="33">
        <v>2.39</v>
      </c>
      <c r="M30" s="33">
        <v>0</v>
      </c>
      <c r="N30" s="33">
        <v>1.5</v>
      </c>
      <c r="O30" s="36">
        <v>26.201130353881201</v>
      </c>
      <c r="P30" s="34">
        <v>-24.641200000000001</v>
      </c>
      <c r="Q30" s="34">
        <v>14.519225</v>
      </c>
      <c r="R30" s="34">
        <v>18.791450000000001</v>
      </c>
      <c r="S30" s="34">
        <v>24.541350000000001</v>
      </c>
      <c r="T30" s="34">
        <v>4697.1959999999999</v>
      </c>
      <c r="U30" s="34">
        <v>107.584264995971</v>
      </c>
      <c r="V30" s="34">
        <v>31.666642813058399</v>
      </c>
      <c r="W30" s="34">
        <v>1160.6460473616401</v>
      </c>
      <c r="X30" s="35">
        <v>0.86261228897123698</v>
      </c>
      <c r="Y30" s="38">
        <v>5.1146040744085002E-3</v>
      </c>
      <c r="Z30" s="32">
        <f t="shared" si="2"/>
        <v>7.7356134567462007</v>
      </c>
      <c r="AA30" s="22">
        <f t="shared" si="3"/>
        <v>0</v>
      </c>
      <c r="AB30" s="22">
        <f t="shared" si="4"/>
        <v>0</v>
      </c>
      <c r="AC30" s="22">
        <f t="shared" si="5"/>
        <v>0</v>
      </c>
      <c r="AD30" s="22">
        <f t="shared" si="6"/>
        <v>1</v>
      </c>
      <c r="AE30" s="22">
        <f t="shared" si="7"/>
        <v>1</v>
      </c>
      <c r="AF30" s="22">
        <f t="shared" si="8"/>
        <v>1</v>
      </c>
      <c r="AG30" s="22">
        <f t="shared" si="9"/>
        <v>1</v>
      </c>
      <c r="AH30" s="22">
        <f t="shared" si="10"/>
        <v>1</v>
      </c>
      <c r="AI30" s="22">
        <f t="shared" si="11"/>
        <v>0</v>
      </c>
      <c r="AJ30" s="22">
        <f t="shared" si="12"/>
        <v>1</v>
      </c>
      <c r="AK30" s="22">
        <f t="shared" si="13"/>
        <v>0</v>
      </c>
      <c r="AL30" s="22">
        <f t="shared" si="14"/>
        <v>0</v>
      </c>
    </row>
    <row r="31" spans="1:38" hidden="1" x14ac:dyDescent="0.25">
      <c r="A31" t="s">
        <v>363</v>
      </c>
      <c r="B31" s="22">
        <v>2019</v>
      </c>
      <c r="C31" s="22">
        <v>1</v>
      </c>
      <c r="D31" s="34">
        <v>-120.39178199457299</v>
      </c>
      <c r="E31" s="34">
        <v>-41.007298999102296</v>
      </c>
      <c r="F31" s="34">
        <v>64.143758377586494</v>
      </c>
      <c r="G31" s="34">
        <v>178.981243986306</v>
      </c>
      <c r="H31" s="34">
        <v>199.63899690307699</v>
      </c>
      <c r="I31" s="34">
        <v>191.68059047817201</v>
      </c>
      <c r="J31" s="28">
        <f t="shared" si="0"/>
        <v>230.83461881065142</v>
      </c>
      <c r="K31" s="28">
        <f t="shared" si="1"/>
        <v>243.56162302691311</v>
      </c>
      <c r="L31" s="33">
        <v>2.39</v>
      </c>
      <c r="M31" s="33">
        <v>0</v>
      </c>
      <c r="N31" s="33">
        <v>2.5</v>
      </c>
      <c r="O31" s="36">
        <v>26.201130353881201</v>
      </c>
      <c r="P31" s="34">
        <v>-24.641200000000001</v>
      </c>
      <c r="Q31" s="34">
        <v>14.519225</v>
      </c>
      <c r="R31" s="34">
        <v>18.791450000000001</v>
      </c>
      <c r="S31" s="34">
        <v>24.541350000000001</v>
      </c>
      <c r="T31" s="34">
        <v>4697.1959999999999</v>
      </c>
      <c r="U31" s="34">
        <v>107.584264995971</v>
      </c>
      <c r="V31" s="34">
        <v>31.666642813058399</v>
      </c>
      <c r="W31" s="34">
        <v>1160.6460473616401</v>
      </c>
      <c r="X31" s="35">
        <v>0.86261228897123698</v>
      </c>
      <c r="Y31" s="38">
        <v>5.1146040744085002E-3</v>
      </c>
      <c r="Z31" s="32">
        <f t="shared" si="2"/>
        <v>7.9584064249049788</v>
      </c>
      <c r="AA31" s="22">
        <f t="shared" si="3"/>
        <v>0</v>
      </c>
      <c r="AB31" s="22">
        <f t="shared" si="4"/>
        <v>0</v>
      </c>
      <c r="AC31" s="22">
        <f t="shared" si="5"/>
        <v>1</v>
      </c>
      <c r="AD31" s="22">
        <f t="shared" si="6"/>
        <v>1</v>
      </c>
      <c r="AE31" s="22">
        <f t="shared" si="7"/>
        <v>1</v>
      </c>
      <c r="AF31" s="22">
        <f t="shared" si="8"/>
        <v>1</v>
      </c>
      <c r="AG31" s="22">
        <f t="shared" si="9"/>
        <v>1</v>
      </c>
      <c r="AH31" s="22">
        <f t="shared" si="10"/>
        <v>1</v>
      </c>
      <c r="AI31" s="22">
        <f t="shared" si="11"/>
        <v>0</v>
      </c>
      <c r="AJ31" s="22">
        <f t="shared" si="12"/>
        <v>1</v>
      </c>
      <c r="AK31" s="22">
        <f t="shared" si="13"/>
        <v>0</v>
      </c>
      <c r="AL31" s="22">
        <f t="shared" si="14"/>
        <v>0</v>
      </c>
    </row>
    <row r="32" spans="1:38" x14ac:dyDescent="0.25">
      <c r="A32" t="s">
        <v>363</v>
      </c>
      <c r="B32" s="22">
        <v>2019</v>
      </c>
      <c r="C32" s="22">
        <v>1</v>
      </c>
      <c r="D32" s="34">
        <v>-120.39178199457299</v>
      </c>
      <c r="E32" s="34">
        <v>-41.007298999102296</v>
      </c>
      <c r="F32" s="34">
        <v>140.94232272715701</v>
      </c>
      <c r="G32" s="34">
        <v>253.413369189381</v>
      </c>
      <c r="H32" s="34">
        <v>276.41171096202299</v>
      </c>
      <c r="I32" s="34">
        <v>268.462147288479</v>
      </c>
      <c r="J32" s="28">
        <f t="shared" si="0"/>
        <v>309.6746188106514</v>
      </c>
      <c r="K32" s="28">
        <f t="shared" si="1"/>
        <v>322.40162302691317</v>
      </c>
      <c r="L32" s="33">
        <v>2.39</v>
      </c>
      <c r="M32" s="33">
        <v>0</v>
      </c>
      <c r="N32" s="33">
        <v>3</v>
      </c>
      <c r="O32" s="36">
        <v>26.201130353881201</v>
      </c>
      <c r="P32" s="34">
        <v>-24.641200000000001</v>
      </c>
      <c r="Q32" s="34">
        <v>14.519225</v>
      </c>
      <c r="R32" s="34">
        <v>18.791450000000001</v>
      </c>
      <c r="S32" s="34">
        <v>24.541350000000001</v>
      </c>
      <c r="T32" s="34">
        <v>4697.1959999999999</v>
      </c>
      <c r="U32" s="34">
        <v>107.584264995971</v>
      </c>
      <c r="V32" s="34">
        <v>31.666642813058399</v>
      </c>
      <c r="W32" s="34">
        <v>1160.6460473616401</v>
      </c>
      <c r="X32" s="35">
        <v>0.86261228897123698</v>
      </c>
      <c r="Y32" s="38">
        <v>5.1146040744085002E-3</v>
      </c>
      <c r="Z32" s="32">
        <f t="shared" si="2"/>
        <v>7.9495636735439916</v>
      </c>
      <c r="AA32" s="22">
        <f t="shared" si="3"/>
        <v>0</v>
      </c>
      <c r="AB32" s="22">
        <f t="shared" si="4"/>
        <v>0</v>
      </c>
      <c r="AC32" s="22">
        <f t="shared" si="5"/>
        <v>1</v>
      </c>
      <c r="AD32" s="22">
        <f t="shared" si="6"/>
        <v>1</v>
      </c>
      <c r="AE32" s="22">
        <f t="shared" si="7"/>
        <v>1</v>
      </c>
      <c r="AF32" s="22">
        <f t="shared" si="8"/>
        <v>1</v>
      </c>
      <c r="AG32" s="22">
        <f t="shared" si="9"/>
        <v>1</v>
      </c>
      <c r="AH32" s="22">
        <f t="shared" si="10"/>
        <v>1</v>
      </c>
      <c r="AI32" s="22">
        <f t="shared" si="11"/>
        <v>0</v>
      </c>
      <c r="AJ32" s="22">
        <f t="shared" si="12"/>
        <v>1</v>
      </c>
      <c r="AK32" s="22">
        <f t="shared" si="13"/>
        <v>0</v>
      </c>
      <c r="AL32" s="22">
        <f t="shared" si="14"/>
        <v>0</v>
      </c>
    </row>
    <row r="33" spans="1:38" hidden="1" x14ac:dyDescent="0.25">
      <c r="A33" s="27" t="s">
        <v>364</v>
      </c>
      <c r="B33" s="22">
        <v>2019</v>
      </c>
      <c r="C33" s="22">
        <v>1</v>
      </c>
      <c r="D33" s="28">
        <v>-143.54455822748099</v>
      </c>
      <c r="E33" s="28">
        <v>-46.963423020428898</v>
      </c>
      <c r="F33" s="28">
        <v>-42.227756634288298</v>
      </c>
      <c r="G33" s="28">
        <v>52.913144661816602</v>
      </c>
      <c r="H33" s="28">
        <v>90.8027745533618</v>
      </c>
      <c r="I33" s="28">
        <v>88.738985537267993</v>
      </c>
      <c r="J33" s="28">
        <f t="shared" si="0"/>
        <v>150.76521484260294</v>
      </c>
      <c r="K33" s="28">
        <f t="shared" si="1"/>
        <v>163.50666327241419</v>
      </c>
      <c r="L33" s="22">
        <v>2.4300000000000002</v>
      </c>
      <c r="M33" s="22">
        <v>0</v>
      </c>
      <c r="N33" s="22">
        <v>2</v>
      </c>
      <c r="O33" s="29">
        <v>26.379993970000001</v>
      </c>
      <c r="P33" s="28">
        <v>-52.995600000000003</v>
      </c>
      <c r="Q33" s="28">
        <v>19.622274999999998</v>
      </c>
      <c r="R33" s="28">
        <v>23.121500000000001</v>
      </c>
      <c r="S33" s="28">
        <v>27.567724999999999</v>
      </c>
      <c r="T33" s="28">
        <v>746.58529999999996</v>
      </c>
      <c r="U33" s="28">
        <v>22.953338680000002</v>
      </c>
      <c r="V33" s="28">
        <v>17.2221017</v>
      </c>
      <c r="W33" s="28">
        <v>426.53963429999999</v>
      </c>
      <c r="X33" s="30">
        <v>0.69283495900000003</v>
      </c>
      <c r="Y33" s="31">
        <v>2.7486339999999998E-3</v>
      </c>
      <c r="Z33" s="32">
        <f t="shared" si="2"/>
        <v>2.063789016093807</v>
      </c>
      <c r="AA33" s="22">
        <f t="shared" si="3"/>
        <v>0</v>
      </c>
      <c r="AB33" s="22">
        <f t="shared" si="4"/>
        <v>0</v>
      </c>
      <c r="AC33" s="22">
        <f t="shared" si="5"/>
        <v>0</v>
      </c>
      <c r="AD33" s="22">
        <f t="shared" si="6"/>
        <v>1</v>
      </c>
      <c r="AE33" s="22">
        <f t="shared" si="7"/>
        <v>1</v>
      </c>
      <c r="AF33" s="22">
        <f t="shared" si="8"/>
        <v>1</v>
      </c>
      <c r="AG33" s="22">
        <f t="shared" si="9"/>
        <v>1</v>
      </c>
      <c r="AH33" s="22">
        <f t="shared" si="10"/>
        <v>1</v>
      </c>
      <c r="AI33" s="22">
        <f t="shared" si="11"/>
        <v>0</v>
      </c>
      <c r="AJ33" s="22">
        <f t="shared" si="12"/>
        <v>1</v>
      </c>
      <c r="AK33" s="22">
        <f t="shared" si="13"/>
        <v>0</v>
      </c>
      <c r="AL33" s="22">
        <f t="shared" si="14"/>
        <v>0</v>
      </c>
    </row>
    <row r="34" spans="1:38" hidden="1" x14ac:dyDescent="0.25">
      <c r="A34" t="s">
        <v>364</v>
      </c>
      <c r="B34" s="22">
        <v>2019</v>
      </c>
      <c r="C34" s="22">
        <v>1</v>
      </c>
      <c r="D34" s="34">
        <v>-142.65907022748101</v>
      </c>
      <c r="E34" s="34">
        <v>-46.963423020428898</v>
      </c>
      <c r="F34" s="34">
        <v>-182.43210531821899</v>
      </c>
      <c r="G34" s="34">
        <v>-46.069950602247197</v>
      </c>
      <c r="H34" s="34">
        <v>-48.9539394401789</v>
      </c>
      <c r="I34" s="34">
        <v>-53.293081291028798</v>
      </c>
      <c r="J34" s="28">
        <f t="shared" si="0"/>
        <v>-6.9147851582263664</v>
      </c>
      <c r="K34" s="28">
        <f t="shared" si="1"/>
        <v>5.8266632707698829</v>
      </c>
      <c r="L34" s="33">
        <v>2.4300000000000002</v>
      </c>
      <c r="M34" s="33">
        <v>0</v>
      </c>
      <c r="N34" s="33">
        <v>1</v>
      </c>
      <c r="O34" s="36">
        <v>26.379993972602701</v>
      </c>
      <c r="P34" s="34">
        <v>-52.995600000000003</v>
      </c>
      <c r="Q34" s="34">
        <v>19.622274999999998</v>
      </c>
      <c r="R34" s="34">
        <v>23.121500000000001</v>
      </c>
      <c r="S34" s="34">
        <v>27.567724999999999</v>
      </c>
      <c r="T34" s="34">
        <v>746.58529999999996</v>
      </c>
      <c r="U34" s="34">
        <v>22.953338681413801</v>
      </c>
      <c r="V34" s="34">
        <v>17.222101698092199</v>
      </c>
      <c r="W34" s="34">
        <v>426.53963429267702</v>
      </c>
      <c r="X34" s="35">
        <v>0.692834958761821</v>
      </c>
      <c r="Y34" s="38">
        <v>2.7486341703775998E-3</v>
      </c>
      <c r="Z34" s="32">
        <f t="shared" si="2"/>
        <v>-1.9905164197500014</v>
      </c>
      <c r="AA34" s="22">
        <f t="shared" si="3"/>
        <v>0</v>
      </c>
      <c r="AB34" s="22">
        <f t="shared" si="4"/>
        <v>0</v>
      </c>
      <c r="AC34" s="22">
        <f t="shared" si="5"/>
        <v>0</v>
      </c>
      <c r="AD34" s="22">
        <f t="shared" si="6"/>
        <v>0</v>
      </c>
      <c r="AE34" s="22">
        <f t="shared" si="7"/>
        <v>0</v>
      </c>
      <c r="AF34" s="22">
        <f t="shared" si="8"/>
        <v>0</v>
      </c>
      <c r="AG34" s="22">
        <f t="shared" si="9"/>
        <v>0</v>
      </c>
      <c r="AH34" s="22">
        <f t="shared" si="10"/>
        <v>1</v>
      </c>
      <c r="AI34" s="22">
        <f t="shared" si="11"/>
        <v>0</v>
      </c>
      <c r="AJ34" s="22">
        <f t="shared" si="12"/>
        <v>1</v>
      </c>
      <c r="AK34" s="22">
        <f t="shared" si="13"/>
        <v>0</v>
      </c>
      <c r="AL34" s="22">
        <f t="shared" si="14"/>
        <v>0</v>
      </c>
    </row>
    <row r="35" spans="1:38" hidden="1" x14ac:dyDescent="0.25">
      <c r="A35" t="s">
        <v>364</v>
      </c>
      <c r="B35" s="22">
        <v>2019</v>
      </c>
      <c r="C35" s="22">
        <v>1</v>
      </c>
      <c r="D35" s="34">
        <v>-142.65907022748101</v>
      </c>
      <c r="E35" s="34">
        <v>-46.963423020428898</v>
      </c>
      <c r="F35" s="34">
        <v>-116.94266116239</v>
      </c>
      <c r="G35" s="34">
        <v>-10.103387067187899</v>
      </c>
      <c r="H35" s="34">
        <v>16.186504397911602</v>
      </c>
      <c r="I35" s="34">
        <v>13.2914922196997</v>
      </c>
      <c r="J35" s="28">
        <f t="shared" si="0"/>
        <v>71.925214841773609</v>
      </c>
      <c r="K35" s="28">
        <f t="shared" si="1"/>
        <v>84.666663270769888</v>
      </c>
      <c r="L35" s="33">
        <v>2.4300000000000002</v>
      </c>
      <c r="M35" s="33">
        <v>0</v>
      </c>
      <c r="N35" s="33">
        <v>1.5</v>
      </c>
      <c r="O35" s="36">
        <v>26.379993972602701</v>
      </c>
      <c r="P35" s="34">
        <v>-52.995600000000003</v>
      </c>
      <c r="Q35" s="34">
        <v>19.622274999999998</v>
      </c>
      <c r="R35" s="34">
        <v>23.121500000000001</v>
      </c>
      <c r="S35" s="34">
        <v>27.567724999999999</v>
      </c>
      <c r="T35" s="34">
        <v>746.58529999999996</v>
      </c>
      <c r="U35" s="34">
        <v>22.953338681413801</v>
      </c>
      <c r="V35" s="34">
        <v>17.222101698092199</v>
      </c>
      <c r="W35" s="34">
        <v>426.53963429267702</v>
      </c>
      <c r="X35" s="35">
        <v>0.692834958761821</v>
      </c>
      <c r="Y35" s="38">
        <v>2.7486341703775998E-3</v>
      </c>
      <c r="Z35" s="32">
        <f t="shared" si="2"/>
        <v>2.8950121782119016</v>
      </c>
      <c r="AA35" s="22">
        <f t="shared" si="3"/>
        <v>0</v>
      </c>
      <c r="AB35" s="22">
        <f t="shared" si="4"/>
        <v>0</v>
      </c>
      <c r="AC35" s="22">
        <f t="shared" si="5"/>
        <v>0</v>
      </c>
      <c r="AD35" s="22">
        <f t="shared" si="6"/>
        <v>0</v>
      </c>
      <c r="AE35" s="22">
        <f t="shared" si="7"/>
        <v>1</v>
      </c>
      <c r="AF35" s="22">
        <f t="shared" si="8"/>
        <v>1</v>
      </c>
      <c r="AG35" s="22">
        <f t="shared" si="9"/>
        <v>1</v>
      </c>
      <c r="AH35" s="22">
        <f t="shared" si="10"/>
        <v>1</v>
      </c>
      <c r="AI35" s="22">
        <f t="shared" si="11"/>
        <v>0</v>
      </c>
      <c r="AJ35" s="22">
        <f t="shared" si="12"/>
        <v>1</v>
      </c>
      <c r="AK35" s="22">
        <f t="shared" si="13"/>
        <v>0</v>
      </c>
      <c r="AL35" s="22">
        <f t="shared" si="14"/>
        <v>0</v>
      </c>
    </row>
    <row r="36" spans="1:38" hidden="1" x14ac:dyDescent="0.25">
      <c r="A36" t="s">
        <v>364</v>
      </c>
      <c r="B36" s="22">
        <v>2019</v>
      </c>
      <c r="C36" s="22">
        <v>1</v>
      </c>
      <c r="D36" s="34">
        <v>-142.65907022748101</v>
      </c>
      <c r="E36" s="34">
        <v>-46.963423020428898</v>
      </c>
      <c r="F36" s="34">
        <v>34.681374687011001</v>
      </c>
      <c r="G36" s="34">
        <v>124.316312341414</v>
      </c>
      <c r="H36" s="34">
        <v>167.666156085929</v>
      </c>
      <c r="I36" s="34">
        <v>165.97228970238899</v>
      </c>
      <c r="J36" s="28">
        <f t="shared" si="0"/>
        <v>229.60521484177366</v>
      </c>
      <c r="K36" s="28">
        <f t="shared" si="1"/>
        <v>242.34666327076988</v>
      </c>
      <c r="L36" s="33">
        <v>2.4300000000000002</v>
      </c>
      <c r="M36" s="33">
        <v>0</v>
      </c>
      <c r="N36" s="33">
        <v>2.5</v>
      </c>
      <c r="O36" s="36">
        <v>26.379993972602701</v>
      </c>
      <c r="P36" s="34">
        <v>-52.995600000000003</v>
      </c>
      <c r="Q36" s="34">
        <v>19.622274999999998</v>
      </c>
      <c r="R36" s="34">
        <v>23.121500000000001</v>
      </c>
      <c r="S36" s="34">
        <v>27.567724999999999</v>
      </c>
      <c r="T36" s="34">
        <v>746.58529999999996</v>
      </c>
      <c r="U36" s="34">
        <v>22.953338681413801</v>
      </c>
      <c r="V36" s="34">
        <v>17.222101698092199</v>
      </c>
      <c r="W36" s="34">
        <v>426.53963429267702</v>
      </c>
      <c r="X36" s="35">
        <v>0.692834958761821</v>
      </c>
      <c r="Y36" s="38">
        <v>2.7486341703775998E-3</v>
      </c>
      <c r="Z36" s="32">
        <f t="shared" si="2"/>
        <v>1.6938663835400121</v>
      </c>
      <c r="AA36" s="22">
        <f t="shared" si="3"/>
        <v>0</v>
      </c>
      <c r="AB36" s="22">
        <f t="shared" si="4"/>
        <v>0</v>
      </c>
      <c r="AC36" s="22">
        <f t="shared" si="5"/>
        <v>1</v>
      </c>
      <c r="AD36" s="22">
        <f t="shared" si="6"/>
        <v>1</v>
      </c>
      <c r="AE36" s="22">
        <f t="shared" si="7"/>
        <v>1</v>
      </c>
      <c r="AF36" s="22">
        <f t="shared" si="8"/>
        <v>1</v>
      </c>
      <c r="AG36" s="22">
        <f t="shared" si="9"/>
        <v>1</v>
      </c>
      <c r="AH36" s="22">
        <f t="shared" si="10"/>
        <v>1</v>
      </c>
      <c r="AI36" s="22">
        <f t="shared" si="11"/>
        <v>0</v>
      </c>
      <c r="AJ36" s="22">
        <f t="shared" si="12"/>
        <v>1</v>
      </c>
      <c r="AK36" s="22">
        <f t="shared" si="13"/>
        <v>0</v>
      </c>
      <c r="AL36" s="22">
        <f t="shared" si="14"/>
        <v>0</v>
      </c>
    </row>
    <row r="37" spans="1:38" x14ac:dyDescent="0.25">
      <c r="A37" t="s">
        <v>364</v>
      </c>
      <c r="B37" s="22">
        <v>2019</v>
      </c>
      <c r="C37" s="22">
        <v>1</v>
      </c>
      <c r="D37" s="34">
        <v>-142.65907022748101</v>
      </c>
      <c r="E37" s="34">
        <v>-46.963423020428898</v>
      </c>
      <c r="F37" s="34">
        <v>112.305777438812</v>
      </c>
      <c r="G37" s="34">
        <v>198.81384757656599</v>
      </c>
      <c r="H37" s="34">
        <v>245.269734428248</v>
      </c>
      <c r="I37" s="34">
        <v>243.79580254201301</v>
      </c>
      <c r="J37" s="28">
        <f t="shared" si="0"/>
        <v>308.44521484177363</v>
      </c>
      <c r="K37" s="28">
        <f t="shared" si="1"/>
        <v>321.18666327076994</v>
      </c>
      <c r="L37" s="33">
        <v>2.4300000000000002</v>
      </c>
      <c r="M37" s="33">
        <v>0</v>
      </c>
      <c r="N37" s="33">
        <v>3</v>
      </c>
      <c r="O37" s="36">
        <v>26.379993972602701</v>
      </c>
      <c r="P37" s="34">
        <v>-52.995600000000003</v>
      </c>
      <c r="Q37" s="34">
        <v>19.622274999999998</v>
      </c>
      <c r="R37" s="34">
        <v>23.121500000000001</v>
      </c>
      <c r="S37" s="34">
        <v>27.567724999999999</v>
      </c>
      <c r="T37" s="34">
        <v>746.58529999999996</v>
      </c>
      <c r="U37" s="34">
        <v>22.953338681413801</v>
      </c>
      <c r="V37" s="34">
        <v>17.222101698092199</v>
      </c>
      <c r="W37" s="34">
        <v>426.53963429267702</v>
      </c>
      <c r="X37" s="35">
        <v>0.692834958761821</v>
      </c>
      <c r="Y37" s="38">
        <v>2.7486341703775998E-3</v>
      </c>
      <c r="Z37" s="32">
        <f t="shared" si="2"/>
        <v>1.4739318862349933</v>
      </c>
      <c r="AA37" s="22">
        <f t="shared" si="3"/>
        <v>0</v>
      </c>
      <c r="AB37" s="22">
        <f t="shared" si="4"/>
        <v>0</v>
      </c>
      <c r="AC37" s="22">
        <f t="shared" si="5"/>
        <v>1</v>
      </c>
      <c r="AD37" s="22">
        <f t="shared" si="6"/>
        <v>1</v>
      </c>
      <c r="AE37" s="22">
        <f t="shared" si="7"/>
        <v>1</v>
      </c>
      <c r="AF37" s="22">
        <f t="shared" si="8"/>
        <v>1</v>
      </c>
      <c r="AG37" s="22">
        <f t="shared" si="9"/>
        <v>1</v>
      </c>
      <c r="AH37" s="22">
        <f t="shared" si="10"/>
        <v>1</v>
      </c>
      <c r="AI37" s="22">
        <f t="shared" si="11"/>
        <v>0</v>
      </c>
      <c r="AJ37" s="22">
        <f t="shared" si="12"/>
        <v>1</v>
      </c>
      <c r="AK37" s="22">
        <f t="shared" si="13"/>
        <v>0</v>
      </c>
      <c r="AL37" s="22">
        <f t="shared" si="14"/>
        <v>0</v>
      </c>
    </row>
    <row r="38" spans="1:38" hidden="1" x14ac:dyDescent="0.25">
      <c r="A38" s="27" t="s">
        <v>365</v>
      </c>
      <c r="B38" s="22">
        <v>2019</v>
      </c>
      <c r="C38" s="22">
        <v>1</v>
      </c>
      <c r="D38" s="28">
        <v>-151.69757929945999</v>
      </c>
      <c r="E38" s="28">
        <v>-55.762367872880702</v>
      </c>
      <c r="F38" s="28">
        <v>-55.285086408242996</v>
      </c>
      <c r="G38" s="28">
        <v>46.928002476028901</v>
      </c>
      <c r="H38" s="28">
        <v>80.093176133598803</v>
      </c>
      <c r="I38" s="28">
        <v>87.916306754985698</v>
      </c>
      <c r="J38" s="28">
        <f t="shared" si="0"/>
        <v>141.96402257155796</v>
      </c>
      <c r="K38" s="28">
        <f t="shared" si="1"/>
        <v>155.22587570485513</v>
      </c>
      <c r="L38" s="22">
        <v>2.73</v>
      </c>
      <c r="M38" s="22">
        <v>0</v>
      </c>
      <c r="N38" s="22">
        <v>2</v>
      </c>
      <c r="O38" s="29">
        <v>26.405434929999998</v>
      </c>
      <c r="P38" s="28">
        <v>2.2599999999999998</v>
      </c>
      <c r="Q38" s="28">
        <v>20.95</v>
      </c>
      <c r="R38" s="28">
        <v>23.33</v>
      </c>
      <c r="S38" s="28">
        <v>26.67</v>
      </c>
      <c r="T38" s="28">
        <v>936.4</v>
      </c>
      <c r="U38" s="28">
        <v>21.654156390000001</v>
      </c>
      <c r="V38" s="28">
        <v>19.411674860000002</v>
      </c>
      <c r="W38" s="28">
        <v>575.72707079999998</v>
      </c>
      <c r="X38" s="30">
        <v>0.65283355300000001</v>
      </c>
      <c r="Y38" s="31">
        <v>2.0547949999999999E-3</v>
      </c>
      <c r="Z38" s="32">
        <f t="shared" si="2"/>
        <v>-7.8231306213868947</v>
      </c>
      <c r="AA38" s="22">
        <f t="shared" si="3"/>
        <v>0</v>
      </c>
      <c r="AB38" s="22">
        <f t="shared" si="4"/>
        <v>0</v>
      </c>
      <c r="AC38" s="22">
        <f t="shared" si="5"/>
        <v>0</v>
      </c>
      <c r="AD38" s="22">
        <f t="shared" si="6"/>
        <v>1</v>
      </c>
      <c r="AE38" s="22">
        <f t="shared" si="7"/>
        <v>1</v>
      </c>
      <c r="AF38" s="22">
        <f t="shared" si="8"/>
        <v>1</v>
      </c>
      <c r="AG38" s="22">
        <f t="shared" si="9"/>
        <v>1</v>
      </c>
      <c r="AH38" s="22">
        <f t="shared" si="10"/>
        <v>1</v>
      </c>
      <c r="AI38" s="22">
        <f t="shared" si="11"/>
        <v>0</v>
      </c>
      <c r="AJ38" s="22">
        <f t="shared" si="12"/>
        <v>1</v>
      </c>
      <c r="AK38" s="22">
        <f t="shared" si="13"/>
        <v>0</v>
      </c>
      <c r="AL38" s="22">
        <f t="shared" si="14"/>
        <v>0</v>
      </c>
    </row>
    <row r="39" spans="1:38" hidden="1" x14ac:dyDescent="0.25">
      <c r="A39" t="s">
        <v>365</v>
      </c>
      <c r="B39" s="22">
        <v>2019</v>
      </c>
      <c r="C39" s="22">
        <v>1</v>
      </c>
      <c r="D39" s="34">
        <v>-150.72909329946</v>
      </c>
      <c r="E39" s="34">
        <v>-55.762367872880702</v>
      </c>
      <c r="F39" s="34">
        <v>-197.766064608118</v>
      </c>
      <c r="G39" s="34">
        <v>-56.4969079282967</v>
      </c>
      <c r="H39" s="34">
        <v>-61.988220927413799</v>
      </c>
      <c r="I39" s="34">
        <v>-56.787339804432001</v>
      </c>
      <c r="J39" s="28">
        <f t="shared" si="0"/>
        <v>-15.715977428922141</v>
      </c>
      <c r="K39" s="28">
        <f t="shared" si="1"/>
        <v>-2.4541242960968073</v>
      </c>
      <c r="L39" s="33">
        <v>2.73</v>
      </c>
      <c r="M39" s="33">
        <v>0</v>
      </c>
      <c r="N39" s="33">
        <v>1</v>
      </c>
      <c r="O39" s="36">
        <v>26.4054349315068</v>
      </c>
      <c r="P39" s="34">
        <v>2.2599999999999998</v>
      </c>
      <c r="Q39" s="34">
        <v>20.95</v>
      </c>
      <c r="R39" s="34">
        <v>23.33</v>
      </c>
      <c r="S39" s="34">
        <v>26.67</v>
      </c>
      <c r="T39" s="34">
        <v>936.4</v>
      </c>
      <c r="U39" s="34">
        <v>21.654156386917901</v>
      </c>
      <c r="V39" s="34">
        <v>19.411674855496699</v>
      </c>
      <c r="W39" s="34">
        <v>575.72707076664199</v>
      </c>
      <c r="X39" s="35">
        <v>0.652833552818462</v>
      </c>
      <c r="Y39" s="38">
        <v>2.0547945205478999E-3</v>
      </c>
      <c r="Z39" s="32">
        <f t="shared" si="2"/>
        <v>-6.225853054533097</v>
      </c>
      <c r="AA39" s="22">
        <f t="shared" si="3"/>
        <v>0</v>
      </c>
      <c r="AB39" s="22">
        <f t="shared" si="4"/>
        <v>0</v>
      </c>
      <c r="AC39" s="22">
        <f t="shared" si="5"/>
        <v>0</v>
      </c>
      <c r="AD39" s="22">
        <f t="shared" si="6"/>
        <v>0</v>
      </c>
      <c r="AE39" s="22">
        <f t="shared" si="7"/>
        <v>0</v>
      </c>
      <c r="AF39" s="22">
        <f t="shared" si="8"/>
        <v>0</v>
      </c>
      <c r="AG39" s="22">
        <f t="shared" si="9"/>
        <v>0</v>
      </c>
      <c r="AH39" s="22">
        <f t="shared" si="10"/>
        <v>0</v>
      </c>
      <c r="AI39" s="22">
        <f t="shared" si="11"/>
        <v>0</v>
      </c>
      <c r="AJ39" s="22">
        <f t="shared" si="12"/>
        <v>1</v>
      </c>
      <c r="AK39" s="22">
        <f t="shared" si="13"/>
        <v>0</v>
      </c>
      <c r="AL39" s="22">
        <f t="shared" si="14"/>
        <v>0</v>
      </c>
    </row>
    <row r="40" spans="1:38" hidden="1" x14ac:dyDescent="0.25">
      <c r="A40" t="s">
        <v>365</v>
      </c>
      <c r="B40" s="22">
        <v>2019</v>
      </c>
      <c r="C40" s="22">
        <v>1</v>
      </c>
      <c r="D40" s="34">
        <v>-150.72909329946</v>
      </c>
      <c r="E40" s="34">
        <v>-55.762367872880702</v>
      </c>
      <c r="F40" s="34">
        <v>-130.501543215559</v>
      </c>
      <c r="G40" s="34">
        <v>-19.5518115865444</v>
      </c>
      <c r="H40" s="34">
        <v>4.9597612894287897</v>
      </c>
      <c r="I40" s="34">
        <v>12.046339875232199</v>
      </c>
      <c r="J40" s="28">
        <f t="shared" si="0"/>
        <v>63.124022571077845</v>
      </c>
      <c r="K40" s="28">
        <f t="shared" si="1"/>
        <v>76.385875703903224</v>
      </c>
      <c r="L40" s="33">
        <v>2.73</v>
      </c>
      <c r="M40" s="33">
        <v>0</v>
      </c>
      <c r="N40" s="33">
        <v>1.5</v>
      </c>
      <c r="O40" s="36">
        <v>26.4054349315068</v>
      </c>
      <c r="P40" s="34">
        <v>2.2599999999999998</v>
      </c>
      <c r="Q40" s="34">
        <v>20.95</v>
      </c>
      <c r="R40" s="34">
        <v>23.33</v>
      </c>
      <c r="S40" s="34">
        <v>26.67</v>
      </c>
      <c r="T40" s="34">
        <v>936.4</v>
      </c>
      <c r="U40" s="34">
        <v>21.654156386917901</v>
      </c>
      <c r="V40" s="34">
        <v>19.411674855496699</v>
      </c>
      <c r="W40" s="34">
        <v>575.72707076664199</v>
      </c>
      <c r="X40" s="35">
        <v>0.652833552818462</v>
      </c>
      <c r="Y40" s="38">
        <v>2.0547945205478999E-3</v>
      </c>
      <c r="Z40" s="32">
        <f t="shared" si="2"/>
        <v>-7.0865785858034096</v>
      </c>
      <c r="AA40" s="22">
        <f t="shared" si="3"/>
        <v>0</v>
      </c>
      <c r="AB40" s="22">
        <f t="shared" si="4"/>
        <v>0</v>
      </c>
      <c r="AC40" s="22">
        <f t="shared" si="5"/>
        <v>0</v>
      </c>
      <c r="AD40" s="22">
        <f t="shared" si="6"/>
        <v>0</v>
      </c>
      <c r="AE40" s="22">
        <f t="shared" si="7"/>
        <v>1</v>
      </c>
      <c r="AF40" s="22">
        <f t="shared" si="8"/>
        <v>1</v>
      </c>
      <c r="AG40" s="22">
        <f t="shared" si="9"/>
        <v>1</v>
      </c>
      <c r="AH40" s="22">
        <f t="shared" si="10"/>
        <v>1</v>
      </c>
      <c r="AI40" s="22">
        <f t="shared" si="11"/>
        <v>0</v>
      </c>
      <c r="AJ40" s="22">
        <f t="shared" si="12"/>
        <v>1</v>
      </c>
      <c r="AK40" s="22">
        <f t="shared" si="13"/>
        <v>0</v>
      </c>
      <c r="AL40" s="22">
        <f t="shared" si="14"/>
        <v>0</v>
      </c>
    </row>
    <row r="41" spans="1:38" hidden="1" x14ac:dyDescent="0.25">
      <c r="A41" t="s">
        <v>365</v>
      </c>
      <c r="B41" s="22">
        <v>2019</v>
      </c>
      <c r="C41" s="22">
        <v>1</v>
      </c>
      <c r="D41" s="34">
        <v>-150.72909329946</v>
      </c>
      <c r="E41" s="34">
        <v>-55.762367872880702</v>
      </c>
      <c r="F41" s="34">
        <v>21.704005602917</v>
      </c>
      <c r="G41" s="34">
        <v>119.709391489876</v>
      </c>
      <c r="H41" s="34">
        <v>157.045772803799</v>
      </c>
      <c r="I41" s="34">
        <v>165.22074437355599</v>
      </c>
      <c r="J41" s="28">
        <f t="shared" si="0"/>
        <v>220.80402257107784</v>
      </c>
      <c r="K41" s="28">
        <f t="shared" si="1"/>
        <v>234.0658757039032</v>
      </c>
      <c r="L41" s="33">
        <v>2.73</v>
      </c>
      <c r="M41" s="33">
        <v>0</v>
      </c>
      <c r="N41" s="33">
        <v>2.5</v>
      </c>
      <c r="O41" s="36">
        <v>26.4054349315068</v>
      </c>
      <c r="P41" s="34">
        <v>2.2599999999999998</v>
      </c>
      <c r="Q41" s="34">
        <v>20.95</v>
      </c>
      <c r="R41" s="34">
        <v>23.33</v>
      </c>
      <c r="S41" s="34">
        <v>26.67</v>
      </c>
      <c r="T41" s="34">
        <v>936.4</v>
      </c>
      <c r="U41" s="34">
        <v>21.654156386917901</v>
      </c>
      <c r="V41" s="34">
        <v>19.411674855496699</v>
      </c>
      <c r="W41" s="34">
        <v>575.72707076664199</v>
      </c>
      <c r="X41" s="35">
        <v>0.652833552818462</v>
      </c>
      <c r="Y41" s="38">
        <v>2.0547945205478999E-3</v>
      </c>
      <c r="Z41" s="32">
        <f t="shared" si="2"/>
        <v>-8.1749715697569911</v>
      </c>
      <c r="AA41" s="22">
        <f t="shared" si="3"/>
        <v>0</v>
      </c>
      <c r="AB41" s="22">
        <f t="shared" si="4"/>
        <v>0</v>
      </c>
      <c r="AC41" s="22">
        <f t="shared" si="5"/>
        <v>1</v>
      </c>
      <c r="AD41" s="22">
        <f t="shared" si="6"/>
        <v>1</v>
      </c>
      <c r="AE41" s="22">
        <f t="shared" si="7"/>
        <v>1</v>
      </c>
      <c r="AF41" s="22">
        <f t="shared" si="8"/>
        <v>1</v>
      </c>
      <c r="AG41" s="22">
        <f t="shared" si="9"/>
        <v>1</v>
      </c>
      <c r="AH41" s="22">
        <f t="shared" si="10"/>
        <v>1</v>
      </c>
      <c r="AI41" s="22">
        <f t="shared" si="11"/>
        <v>0</v>
      </c>
      <c r="AJ41" s="22">
        <f t="shared" si="12"/>
        <v>1</v>
      </c>
      <c r="AK41" s="22">
        <f t="shared" si="13"/>
        <v>0</v>
      </c>
      <c r="AL41" s="22">
        <f t="shared" si="14"/>
        <v>0</v>
      </c>
    </row>
    <row r="42" spans="1:38" x14ac:dyDescent="0.25">
      <c r="A42" t="s">
        <v>365</v>
      </c>
      <c r="B42" s="22">
        <v>2019</v>
      </c>
      <c r="C42" s="22">
        <v>1</v>
      </c>
      <c r="D42" s="34">
        <v>-150.72909329946</v>
      </c>
      <c r="E42" s="34">
        <v>-55.762367872880702</v>
      </c>
      <c r="F42" s="34">
        <v>99.376484060183699</v>
      </c>
      <c r="G42" s="34">
        <v>194.893922903977</v>
      </c>
      <c r="H42" s="34">
        <v>234.698346416616</v>
      </c>
      <c r="I42" s="34">
        <v>243.090560359427</v>
      </c>
      <c r="J42" s="28">
        <f t="shared" si="0"/>
        <v>299.64402257107776</v>
      </c>
      <c r="K42" s="28">
        <f t="shared" si="1"/>
        <v>312.90587570390318</v>
      </c>
      <c r="L42" s="33">
        <v>2.73</v>
      </c>
      <c r="M42" s="33">
        <v>0</v>
      </c>
      <c r="N42" s="33">
        <v>3</v>
      </c>
      <c r="O42" s="36">
        <v>26.4054349315068</v>
      </c>
      <c r="P42" s="34">
        <v>2.2599999999999998</v>
      </c>
      <c r="Q42" s="34">
        <v>20.95</v>
      </c>
      <c r="R42" s="34">
        <v>23.33</v>
      </c>
      <c r="S42" s="34">
        <v>26.67</v>
      </c>
      <c r="T42" s="34">
        <v>936.4</v>
      </c>
      <c r="U42" s="34">
        <v>21.654156386917901</v>
      </c>
      <c r="V42" s="34">
        <v>19.411674855496699</v>
      </c>
      <c r="W42" s="34">
        <v>575.72707076664199</v>
      </c>
      <c r="X42" s="35">
        <v>0.652833552818462</v>
      </c>
      <c r="Y42" s="38">
        <v>2.0547945205478999E-3</v>
      </c>
      <c r="Z42" s="32">
        <f t="shared" si="2"/>
        <v>-8.3922139428109972</v>
      </c>
      <c r="AA42" s="22">
        <f t="shared" si="3"/>
        <v>0</v>
      </c>
      <c r="AB42" s="22">
        <f t="shared" si="4"/>
        <v>0</v>
      </c>
      <c r="AC42" s="22">
        <f t="shared" si="5"/>
        <v>1</v>
      </c>
      <c r="AD42" s="22">
        <f t="shared" si="6"/>
        <v>1</v>
      </c>
      <c r="AE42" s="22">
        <f t="shared" si="7"/>
        <v>1</v>
      </c>
      <c r="AF42" s="22">
        <f t="shared" si="8"/>
        <v>1</v>
      </c>
      <c r="AG42" s="22">
        <f t="shared" si="9"/>
        <v>1</v>
      </c>
      <c r="AH42" s="22">
        <f t="shared" si="10"/>
        <v>1</v>
      </c>
      <c r="AI42" s="22">
        <f t="shared" si="11"/>
        <v>0</v>
      </c>
      <c r="AJ42" s="22">
        <f t="shared" si="12"/>
        <v>1</v>
      </c>
      <c r="AK42" s="22">
        <f t="shared" si="13"/>
        <v>0</v>
      </c>
      <c r="AL42" s="22">
        <f t="shared" si="14"/>
        <v>0</v>
      </c>
    </row>
    <row r="43" spans="1:38" hidden="1" x14ac:dyDescent="0.25">
      <c r="A43" s="27" t="s">
        <v>366</v>
      </c>
      <c r="B43" s="22">
        <v>2019</v>
      </c>
      <c r="C43" s="22">
        <v>1</v>
      </c>
      <c r="D43" s="28">
        <v>-122.149642017443</v>
      </c>
      <c r="E43" s="28">
        <v>-37.580609749111801</v>
      </c>
      <c r="F43" s="28">
        <v>-13.316795109187799</v>
      </c>
      <c r="G43" s="28">
        <v>97.645529197525605</v>
      </c>
      <c r="H43" s="28">
        <v>120.852561156883</v>
      </c>
      <c r="I43" s="28">
        <v>106.47265366505999</v>
      </c>
      <c r="J43" s="28">
        <f t="shared" si="0"/>
        <v>151.57064580811419</v>
      </c>
      <c r="K43" s="28">
        <f t="shared" si="1"/>
        <v>163.88102171254462</v>
      </c>
      <c r="L43" s="22">
        <v>2.39</v>
      </c>
      <c r="M43" s="22">
        <v>0</v>
      </c>
      <c r="N43" s="22">
        <v>2</v>
      </c>
      <c r="O43" s="29">
        <v>27.531714470000001</v>
      </c>
      <c r="P43" s="28">
        <v>-10.4186</v>
      </c>
      <c r="Q43" s="28">
        <v>16.181525000000001</v>
      </c>
      <c r="R43" s="28">
        <v>19.118200000000002</v>
      </c>
      <c r="S43" s="28">
        <v>24.5337</v>
      </c>
      <c r="T43" s="28">
        <v>4696.8860999999997</v>
      </c>
      <c r="U43" s="28">
        <v>106.8929074</v>
      </c>
      <c r="V43" s="28">
        <v>31.997491279999998</v>
      </c>
      <c r="W43" s="28">
        <v>1178.307986</v>
      </c>
      <c r="X43" s="30">
        <v>0.867545609</v>
      </c>
      <c r="Y43" s="31">
        <v>3.474165E-3</v>
      </c>
      <c r="Z43" s="32">
        <f t="shared" si="2"/>
        <v>14.379907491823005</v>
      </c>
      <c r="AA43" s="22">
        <f t="shared" si="3"/>
        <v>0</v>
      </c>
      <c r="AB43" s="22">
        <f t="shared" si="4"/>
        <v>0</v>
      </c>
      <c r="AC43" s="22">
        <f t="shared" si="5"/>
        <v>0</v>
      </c>
      <c r="AD43" s="22">
        <f t="shared" si="6"/>
        <v>1</v>
      </c>
      <c r="AE43" s="22">
        <f t="shared" si="7"/>
        <v>1</v>
      </c>
      <c r="AF43" s="22">
        <f t="shared" si="8"/>
        <v>1</v>
      </c>
      <c r="AG43" s="22">
        <f t="shared" si="9"/>
        <v>1</v>
      </c>
      <c r="AH43" s="22">
        <f t="shared" si="10"/>
        <v>1</v>
      </c>
      <c r="AI43" s="22">
        <f t="shared" si="11"/>
        <v>0</v>
      </c>
      <c r="AJ43" s="22">
        <f t="shared" si="12"/>
        <v>1</v>
      </c>
      <c r="AK43" s="22">
        <f t="shared" si="13"/>
        <v>0</v>
      </c>
      <c r="AL43" s="22">
        <f t="shared" si="14"/>
        <v>0</v>
      </c>
    </row>
    <row r="44" spans="1:38" hidden="1" x14ac:dyDescent="0.25">
      <c r="A44" t="s">
        <v>366</v>
      </c>
      <c r="B44" s="22">
        <v>2019</v>
      </c>
      <c r="C44" s="22">
        <v>1</v>
      </c>
      <c r="D44" s="34">
        <v>-121.254932017443</v>
      </c>
      <c r="E44" s="34">
        <v>-37.580609749111801</v>
      </c>
      <c r="F44" s="34">
        <v>-156.608884813907</v>
      </c>
      <c r="G44" s="34">
        <v>-22.323660744372301</v>
      </c>
      <c r="H44" s="34">
        <v>-22.143910649213499</v>
      </c>
      <c r="I44" s="34">
        <v>-36.838904852843498</v>
      </c>
      <c r="J44" s="28">
        <f t="shared" si="0"/>
        <v>-6.1093541934425577</v>
      </c>
      <c r="K44" s="28">
        <f t="shared" si="1"/>
        <v>6.2010217094579723</v>
      </c>
      <c r="L44" s="33">
        <v>2.39</v>
      </c>
      <c r="M44" s="33">
        <v>0</v>
      </c>
      <c r="N44" s="33">
        <v>1</v>
      </c>
      <c r="O44" s="36">
        <v>27.531714474885799</v>
      </c>
      <c r="P44" s="34">
        <v>-10.4186</v>
      </c>
      <c r="Q44" s="34">
        <v>16.181525000000001</v>
      </c>
      <c r="R44" s="34">
        <v>19.118200000000002</v>
      </c>
      <c r="S44" s="34">
        <v>24.5337</v>
      </c>
      <c r="T44" s="34">
        <v>4696.8860999999997</v>
      </c>
      <c r="U44" s="34">
        <v>106.892907400258</v>
      </c>
      <c r="V44" s="34">
        <v>31.997491276935001</v>
      </c>
      <c r="W44" s="34">
        <v>1178.3079861040901</v>
      </c>
      <c r="X44" s="35">
        <v>0.86754560912107503</v>
      </c>
      <c r="Y44" s="38">
        <v>3.4741645744321E-3</v>
      </c>
      <c r="Z44" s="32">
        <f t="shared" si="2"/>
        <v>14.694994203629999</v>
      </c>
      <c r="AA44" s="22">
        <f t="shared" si="3"/>
        <v>0</v>
      </c>
      <c r="AB44" s="22">
        <f t="shared" si="4"/>
        <v>0</v>
      </c>
      <c r="AC44" s="22">
        <f t="shared" si="5"/>
        <v>0</v>
      </c>
      <c r="AD44" s="22">
        <f t="shared" si="6"/>
        <v>0</v>
      </c>
      <c r="AE44" s="22">
        <f t="shared" si="7"/>
        <v>0</v>
      </c>
      <c r="AF44" s="22">
        <f t="shared" si="8"/>
        <v>0</v>
      </c>
      <c r="AG44" s="22">
        <f t="shared" si="9"/>
        <v>0</v>
      </c>
      <c r="AH44" s="22">
        <f t="shared" si="10"/>
        <v>1</v>
      </c>
      <c r="AI44" s="22">
        <f t="shared" si="11"/>
        <v>0</v>
      </c>
      <c r="AJ44" s="22">
        <f t="shared" si="12"/>
        <v>1</v>
      </c>
      <c r="AK44" s="22">
        <f t="shared" si="13"/>
        <v>0</v>
      </c>
      <c r="AL44" s="22">
        <f t="shared" si="14"/>
        <v>0</v>
      </c>
    </row>
    <row r="45" spans="1:38" hidden="1" x14ac:dyDescent="0.25">
      <c r="A45" t="s">
        <v>366</v>
      </c>
      <c r="B45" s="22">
        <v>2019</v>
      </c>
      <c r="C45" s="22">
        <v>1</v>
      </c>
      <c r="D45" s="34">
        <v>-121.254932017443</v>
      </c>
      <c r="E45" s="34">
        <v>-37.580609749111801</v>
      </c>
      <c r="F45" s="34">
        <v>-87.944296114437293</v>
      </c>
      <c r="G45" s="34">
        <v>30.746795706971898</v>
      </c>
      <c r="H45" s="34">
        <v>46.290452933381303</v>
      </c>
      <c r="I45" s="34">
        <v>32.327786175786699</v>
      </c>
      <c r="J45" s="28">
        <f t="shared" si="0"/>
        <v>72.730645806557405</v>
      </c>
      <c r="K45" s="28">
        <f t="shared" si="1"/>
        <v>85.041021709457979</v>
      </c>
      <c r="L45" s="33">
        <v>2.39</v>
      </c>
      <c r="M45" s="33">
        <v>0</v>
      </c>
      <c r="N45" s="33">
        <v>1.5</v>
      </c>
      <c r="O45" s="36">
        <v>27.531714474885799</v>
      </c>
      <c r="P45" s="34">
        <v>-10.4186</v>
      </c>
      <c r="Q45" s="34">
        <v>16.181525000000001</v>
      </c>
      <c r="R45" s="34">
        <v>19.118200000000002</v>
      </c>
      <c r="S45" s="34">
        <v>24.5337</v>
      </c>
      <c r="T45" s="34">
        <v>4696.8860999999997</v>
      </c>
      <c r="U45" s="34">
        <v>106.892907400258</v>
      </c>
      <c r="V45" s="34">
        <v>31.997491276935001</v>
      </c>
      <c r="W45" s="34">
        <v>1178.3079861040901</v>
      </c>
      <c r="X45" s="35">
        <v>0.86754560912107503</v>
      </c>
      <c r="Y45" s="38">
        <v>3.4741645744321E-3</v>
      </c>
      <c r="Z45" s="32">
        <f t="shared" si="2"/>
        <v>13.962666757594604</v>
      </c>
      <c r="AA45" s="22">
        <f t="shared" si="3"/>
        <v>0</v>
      </c>
      <c r="AB45" s="22">
        <f t="shared" si="4"/>
        <v>0</v>
      </c>
      <c r="AC45" s="22">
        <f t="shared" si="5"/>
        <v>0</v>
      </c>
      <c r="AD45" s="22">
        <f t="shared" si="6"/>
        <v>1</v>
      </c>
      <c r="AE45" s="22">
        <f t="shared" si="7"/>
        <v>1</v>
      </c>
      <c r="AF45" s="22">
        <f t="shared" si="8"/>
        <v>1</v>
      </c>
      <c r="AG45" s="22">
        <f t="shared" si="9"/>
        <v>1</v>
      </c>
      <c r="AH45" s="22">
        <f t="shared" si="10"/>
        <v>1</v>
      </c>
      <c r="AI45" s="22">
        <f t="shared" si="11"/>
        <v>0</v>
      </c>
      <c r="AJ45" s="22">
        <f t="shared" si="12"/>
        <v>1</v>
      </c>
      <c r="AK45" s="22">
        <f t="shared" si="13"/>
        <v>0</v>
      </c>
      <c r="AL45" s="22">
        <f t="shared" si="14"/>
        <v>0</v>
      </c>
    </row>
    <row r="46" spans="1:38" hidden="1" x14ac:dyDescent="0.25">
      <c r="A46" t="s">
        <v>366</v>
      </c>
      <c r="B46" s="22">
        <v>2019</v>
      </c>
      <c r="C46" s="22">
        <v>1</v>
      </c>
      <c r="D46" s="34">
        <v>-121.254932017443</v>
      </c>
      <c r="E46" s="34">
        <v>-37.580609749111801</v>
      </c>
      <c r="F46" s="34">
        <v>62.859383253803898</v>
      </c>
      <c r="G46" s="34">
        <v>169.97353223326499</v>
      </c>
      <c r="H46" s="34">
        <v>196.996902540018</v>
      </c>
      <c r="I46" s="34">
        <v>182.76936142003001</v>
      </c>
      <c r="J46" s="28">
        <f t="shared" si="0"/>
        <v>230.41064580655745</v>
      </c>
      <c r="K46" s="28">
        <f t="shared" si="1"/>
        <v>242.72102170945797</v>
      </c>
      <c r="L46" s="33">
        <v>2.39</v>
      </c>
      <c r="M46" s="33">
        <v>0</v>
      </c>
      <c r="N46" s="33">
        <v>2.5</v>
      </c>
      <c r="O46" s="36">
        <v>27.531714474885799</v>
      </c>
      <c r="P46" s="34">
        <v>-10.4186</v>
      </c>
      <c r="Q46" s="34">
        <v>16.181525000000001</v>
      </c>
      <c r="R46" s="34">
        <v>19.118200000000002</v>
      </c>
      <c r="S46" s="34">
        <v>24.5337</v>
      </c>
      <c r="T46" s="34">
        <v>4696.8860999999997</v>
      </c>
      <c r="U46" s="34">
        <v>106.892907400258</v>
      </c>
      <c r="V46" s="34">
        <v>31.997491276935001</v>
      </c>
      <c r="W46" s="34">
        <v>1178.3079861040901</v>
      </c>
      <c r="X46" s="35">
        <v>0.86754560912107503</v>
      </c>
      <c r="Y46" s="38">
        <v>3.4741645744321E-3</v>
      </c>
      <c r="Z46" s="32">
        <f t="shared" si="2"/>
        <v>14.22754111998799</v>
      </c>
      <c r="AA46" s="22">
        <f t="shared" si="3"/>
        <v>0</v>
      </c>
      <c r="AB46" s="22">
        <f t="shared" si="4"/>
        <v>0</v>
      </c>
      <c r="AC46" s="22">
        <f t="shared" si="5"/>
        <v>1</v>
      </c>
      <c r="AD46" s="22">
        <f t="shared" si="6"/>
        <v>1</v>
      </c>
      <c r="AE46" s="22">
        <f t="shared" si="7"/>
        <v>1</v>
      </c>
      <c r="AF46" s="22">
        <f t="shared" si="8"/>
        <v>1</v>
      </c>
      <c r="AG46" s="22">
        <f t="shared" si="9"/>
        <v>1</v>
      </c>
      <c r="AH46" s="22">
        <f t="shared" si="10"/>
        <v>1</v>
      </c>
      <c r="AI46" s="22">
        <f t="shared" si="11"/>
        <v>0</v>
      </c>
      <c r="AJ46" s="22">
        <f t="shared" si="12"/>
        <v>1</v>
      </c>
      <c r="AK46" s="22">
        <f t="shared" si="13"/>
        <v>0</v>
      </c>
      <c r="AL46" s="22">
        <f t="shared" si="14"/>
        <v>0</v>
      </c>
    </row>
    <row r="47" spans="1:38" x14ac:dyDescent="0.25">
      <c r="A47" t="s">
        <v>366</v>
      </c>
      <c r="B47" s="22">
        <v>2019</v>
      </c>
      <c r="C47" s="22">
        <v>1</v>
      </c>
      <c r="D47" s="34">
        <v>-121.254932017443</v>
      </c>
      <c r="E47" s="34">
        <v>-37.580609749111801</v>
      </c>
      <c r="F47" s="34">
        <v>139.68141325206599</v>
      </c>
      <c r="G47" s="34">
        <v>244.43143719447201</v>
      </c>
      <c r="H47" s="34">
        <v>273.79414216982599</v>
      </c>
      <c r="I47" s="34">
        <v>259.57120451646898</v>
      </c>
      <c r="J47" s="28">
        <f t="shared" si="0"/>
        <v>309.25064580655749</v>
      </c>
      <c r="K47" s="28">
        <f t="shared" si="1"/>
        <v>321.56102170945792</v>
      </c>
      <c r="L47" s="33">
        <v>2.39</v>
      </c>
      <c r="M47" s="33">
        <v>0</v>
      </c>
      <c r="N47" s="33">
        <v>3</v>
      </c>
      <c r="O47" s="36">
        <v>27.531714474885799</v>
      </c>
      <c r="P47" s="34">
        <v>-10.4186</v>
      </c>
      <c r="Q47" s="34">
        <v>16.181525000000001</v>
      </c>
      <c r="R47" s="34">
        <v>19.118200000000002</v>
      </c>
      <c r="S47" s="34">
        <v>24.5337</v>
      </c>
      <c r="T47" s="34">
        <v>4696.8860999999997</v>
      </c>
      <c r="U47" s="34">
        <v>106.892907400258</v>
      </c>
      <c r="V47" s="34">
        <v>31.997491276935001</v>
      </c>
      <c r="W47" s="34">
        <v>1178.3079861040901</v>
      </c>
      <c r="X47" s="35">
        <v>0.86754560912107503</v>
      </c>
      <c r="Y47" s="38">
        <v>3.4741645744321E-3</v>
      </c>
      <c r="Z47" s="32">
        <f t="shared" si="2"/>
        <v>14.222937653357008</v>
      </c>
      <c r="AA47" s="22">
        <f t="shared" si="3"/>
        <v>0</v>
      </c>
      <c r="AB47" s="22">
        <f t="shared" si="4"/>
        <v>0</v>
      </c>
      <c r="AC47" s="22">
        <f t="shared" si="5"/>
        <v>1</v>
      </c>
      <c r="AD47" s="22">
        <f t="shared" si="6"/>
        <v>1</v>
      </c>
      <c r="AE47" s="22">
        <f t="shared" si="7"/>
        <v>1</v>
      </c>
      <c r="AF47" s="22">
        <f t="shared" si="8"/>
        <v>1</v>
      </c>
      <c r="AG47" s="22">
        <f t="shared" si="9"/>
        <v>1</v>
      </c>
      <c r="AH47" s="22">
        <f t="shared" si="10"/>
        <v>1</v>
      </c>
      <c r="AI47" s="22">
        <f t="shared" si="11"/>
        <v>0</v>
      </c>
      <c r="AJ47" s="22">
        <f t="shared" si="12"/>
        <v>1</v>
      </c>
      <c r="AK47" s="22">
        <f t="shared" si="13"/>
        <v>0</v>
      </c>
      <c r="AL47" s="22">
        <f t="shared" si="14"/>
        <v>0</v>
      </c>
    </row>
    <row r="48" spans="1:38" hidden="1" x14ac:dyDescent="0.25">
      <c r="A48" t="s">
        <v>367</v>
      </c>
      <c r="B48" s="22">
        <v>2019</v>
      </c>
      <c r="C48" s="22">
        <v>1</v>
      </c>
      <c r="D48" s="34">
        <v>-123.4373278099</v>
      </c>
      <c r="E48" s="34">
        <v>-37.608790093520099</v>
      </c>
      <c r="F48" s="34">
        <v>-159.15859275739001</v>
      </c>
      <c r="G48" s="34">
        <v>-25.578189763540902</v>
      </c>
      <c r="H48" s="34">
        <v>-24.746223606755301</v>
      </c>
      <c r="I48" s="34">
        <v>-39.488569703850899</v>
      </c>
      <c r="J48" s="28">
        <f t="shared" si="0"/>
        <v>-6.1207113130384725</v>
      </c>
      <c r="K48" s="28">
        <f t="shared" si="1"/>
        <v>6.1785042151773553</v>
      </c>
      <c r="L48" s="33">
        <v>2.39</v>
      </c>
      <c r="M48" s="33">
        <v>0</v>
      </c>
      <c r="N48" s="33">
        <v>1</v>
      </c>
      <c r="O48" s="36">
        <v>27.5673573173516</v>
      </c>
      <c r="P48" s="34">
        <v>-50.289000000000001</v>
      </c>
      <c r="Q48" s="34">
        <v>16.821124999999999</v>
      </c>
      <c r="R48" s="34">
        <v>19.5852</v>
      </c>
      <c r="S48" s="34">
        <v>24.840050000000002</v>
      </c>
      <c r="T48" s="34">
        <v>4694.8095000000003</v>
      </c>
      <c r="U48" s="34">
        <v>105.740884772363</v>
      </c>
      <c r="V48" s="34">
        <v>32.531295717614</v>
      </c>
      <c r="W48" s="34">
        <v>1210.8460937974201</v>
      </c>
      <c r="X48" s="35">
        <v>0.87266772086010502</v>
      </c>
      <c r="Y48" s="38">
        <v>1.4909773188372E-3</v>
      </c>
      <c r="Z48" s="32">
        <f t="shared" si="2"/>
        <v>12.862566486764798</v>
      </c>
      <c r="AA48" s="22">
        <f t="shared" si="3"/>
        <v>0</v>
      </c>
      <c r="AB48" s="22">
        <f t="shared" si="4"/>
        <v>0</v>
      </c>
      <c r="AC48" s="22">
        <f t="shared" si="5"/>
        <v>0</v>
      </c>
      <c r="AD48" s="22">
        <f t="shared" si="6"/>
        <v>0</v>
      </c>
      <c r="AE48" s="22">
        <f t="shared" si="7"/>
        <v>0</v>
      </c>
      <c r="AF48" s="22">
        <f t="shared" si="8"/>
        <v>0</v>
      </c>
      <c r="AG48" s="22">
        <f t="shared" si="9"/>
        <v>0</v>
      </c>
      <c r="AH48" s="22">
        <f t="shared" si="10"/>
        <v>1</v>
      </c>
      <c r="AI48" s="22">
        <f t="shared" si="11"/>
        <v>0</v>
      </c>
      <c r="AJ48" s="22">
        <f t="shared" si="12"/>
        <v>1</v>
      </c>
      <c r="AK48" s="22">
        <f t="shared" si="13"/>
        <v>0</v>
      </c>
      <c r="AL48" s="22">
        <f t="shared" si="14"/>
        <v>0</v>
      </c>
    </row>
    <row r="49" spans="1:38" hidden="1" x14ac:dyDescent="0.25">
      <c r="A49" t="s">
        <v>367</v>
      </c>
      <c r="B49" s="22">
        <v>2019</v>
      </c>
      <c r="C49" s="22">
        <v>1</v>
      </c>
      <c r="D49" s="34">
        <v>-123.4373278099</v>
      </c>
      <c r="E49" s="34">
        <v>-37.608790093520099</v>
      </c>
      <c r="F49" s="34">
        <v>-90.275224377678398</v>
      </c>
      <c r="G49" s="34">
        <v>25.780563129026302</v>
      </c>
      <c r="H49" s="34">
        <v>43.898085978422202</v>
      </c>
      <c r="I49" s="34">
        <v>30.131250201888601</v>
      </c>
      <c r="J49" s="28">
        <f t="shared" si="0"/>
        <v>72.719288686961505</v>
      </c>
      <c r="K49" s="28">
        <f t="shared" si="1"/>
        <v>85.018504215177359</v>
      </c>
      <c r="L49" s="33">
        <v>2.39</v>
      </c>
      <c r="M49" s="33">
        <v>0</v>
      </c>
      <c r="N49" s="33">
        <v>1.5</v>
      </c>
      <c r="O49" s="36">
        <v>27.5673573173516</v>
      </c>
      <c r="P49" s="34">
        <v>-50.289000000000001</v>
      </c>
      <c r="Q49" s="34">
        <v>16.821124999999999</v>
      </c>
      <c r="R49" s="34">
        <v>19.5852</v>
      </c>
      <c r="S49" s="34">
        <v>24.840050000000002</v>
      </c>
      <c r="T49" s="34">
        <v>4694.8095000000003</v>
      </c>
      <c r="U49" s="34">
        <v>105.740884772363</v>
      </c>
      <c r="V49" s="34">
        <v>32.531295717614</v>
      </c>
      <c r="W49" s="34">
        <v>1210.8460937974201</v>
      </c>
      <c r="X49" s="35">
        <v>0.87266772086010502</v>
      </c>
      <c r="Y49" s="38">
        <v>1.4909773188372E-3</v>
      </c>
      <c r="Z49" s="32">
        <f t="shared" si="2"/>
        <v>13.7668357765336</v>
      </c>
      <c r="AA49" s="22">
        <f t="shared" si="3"/>
        <v>0</v>
      </c>
      <c r="AB49" s="22">
        <f t="shared" si="4"/>
        <v>0</v>
      </c>
      <c r="AC49" s="22">
        <f t="shared" si="5"/>
        <v>0</v>
      </c>
      <c r="AD49" s="22">
        <f t="shared" si="6"/>
        <v>1</v>
      </c>
      <c r="AE49" s="22">
        <f t="shared" si="7"/>
        <v>1</v>
      </c>
      <c r="AF49" s="22">
        <f t="shared" si="8"/>
        <v>1</v>
      </c>
      <c r="AG49" s="22">
        <f t="shared" si="9"/>
        <v>1</v>
      </c>
      <c r="AH49" s="22">
        <f t="shared" si="10"/>
        <v>1</v>
      </c>
      <c r="AI49" s="22">
        <f t="shared" si="11"/>
        <v>0</v>
      </c>
      <c r="AJ49" s="22">
        <f t="shared" si="12"/>
        <v>1</v>
      </c>
      <c r="AK49" s="22">
        <f t="shared" si="13"/>
        <v>0</v>
      </c>
      <c r="AL49" s="22">
        <f t="shared" si="14"/>
        <v>0</v>
      </c>
    </row>
    <row r="50" spans="1:38" hidden="1" x14ac:dyDescent="0.25">
      <c r="A50" t="s">
        <v>367</v>
      </c>
      <c r="B50" s="22">
        <v>2019</v>
      </c>
      <c r="C50" s="22">
        <v>1</v>
      </c>
      <c r="D50" s="34">
        <v>-123.4373278099</v>
      </c>
      <c r="E50" s="34">
        <v>-37.608790093520099</v>
      </c>
      <c r="F50" s="34">
        <v>61.123858016880597</v>
      </c>
      <c r="G50" s="34">
        <v>165.563844402878</v>
      </c>
      <c r="H50" s="34">
        <v>195.20273083466</v>
      </c>
      <c r="I50" s="34">
        <v>181.07910863743399</v>
      </c>
      <c r="J50" s="28">
        <f t="shared" si="0"/>
        <v>230.39928868696151</v>
      </c>
      <c r="K50" s="28">
        <f t="shared" si="1"/>
        <v>242.69850421517737</v>
      </c>
      <c r="L50" s="33">
        <v>2.39</v>
      </c>
      <c r="M50" s="33">
        <v>0</v>
      </c>
      <c r="N50" s="33">
        <v>2.5</v>
      </c>
      <c r="O50" s="36">
        <v>27.5673573173516</v>
      </c>
      <c r="P50" s="34">
        <v>-50.289000000000001</v>
      </c>
      <c r="Q50" s="34">
        <v>16.821124999999999</v>
      </c>
      <c r="R50" s="34">
        <v>19.5852</v>
      </c>
      <c r="S50" s="34">
        <v>24.840050000000002</v>
      </c>
      <c r="T50" s="34">
        <v>4694.8095000000003</v>
      </c>
      <c r="U50" s="34">
        <v>105.740884772363</v>
      </c>
      <c r="V50" s="34">
        <v>32.531295717614</v>
      </c>
      <c r="W50" s="34">
        <v>1210.8460937974201</v>
      </c>
      <c r="X50" s="35">
        <v>0.87266772086010502</v>
      </c>
      <c r="Y50" s="38">
        <v>1.4909773188372E-3</v>
      </c>
      <c r="Z50" s="32">
        <f t="shared" si="2"/>
        <v>14.123622197226013</v>
      </c>
      <c r="AA50" s="22">
        <f t="shared" si="3"/>
        <v>0</v>
      </c>
      <c r="AB50" s="22">
        <f t="shared" si="4"/>
        <v>0</v>
      </c>
      <c r="AC50" s="22">
        <f t="shared" si="5"/>
        <v>1</v>
      </c>
      <c r="AD50" s="22">
        <f t="shared" si="6"/>
        <v>1</v>
      </c>
      <c r="AE50" s="22">
        <f t="shared" si="7"/>
        <v>1</v>
      </c>
      <c r="AF50" s="22">
        <f t="shared" si="8"/>
        <v>1</v>
      </c>
      <c r="AG50" s="22">
        <f t="shared" si="9"/>
        <v>1</v>
      </c>
      <c r="AH50" s="22">
        <f t="shared" si="10"/>
        <v>1</v>
      </c>
      <c r="AI50" s="22">
        <f t="shared" si="11"/>
        <v>0</v>
      </c>
      <c r="AJ50" s="22">
        <f t="shared" si="12"/>
        <v>1</v>
      </c>
      <c r="AK50" s="22">
        <f t="shared" si="13"/>
        <v>0</v>
      </c>
      <c r="AL50" s="22">
        <f t="shared" si="14"/>
        <v>0</v>
      </c>
    </row>
    <row r="51" spans="1:38" x14ac:dyDescent="0.25">
      <c r="A51" t="s">
        <v>367</v>
      </c>
      <c r="B51" s="22">
        <v>2019</v>
      </c>
      <c r="C51" s="22">
        <v>1</v>
      </c>
      <c r="D51" s="34">
        <v>-123.4373278099</v>
      </c>
      <c r="E51" s="34">
        <v>-37.608790093520099</v>
      </c>
      <c r="F51" s="34">
        <v>138.183492694585</v>
      </c>
      <c r="G51" s="34">
        <v>240.40197664771199</v>
      </c>
      <c r="H51" s="34">
        <v>272.23941816000797</v>
      </c>
      <c r="I51" s="34">
        <v>258.068553554402</v>
      </c>
      <c r="J51" s="28">
        <f t="shared" si="0"/>
        <v>309.23928868696152</v>
      </c>
      <c r="K51" s="28">
        <f t="shared" si="1"/>
        <v>321.53850421517728</v>
      </c>
      <c r="L51" s="33">
        <v>2.39</v>
      </c>
      <c r="M51" s="33">
        <v>0</v>
      </c>
      <c r="N51" s="33">
        <v>3</v>
      </c>
      <c r="O51" s="36">
        <v>27.5673573173516</v>
      </c>
      <c r="P51" s="34">
        <v>-50.289000000000001</v>
      </c>
      <c r="Q51" s="34">
        <v>16.821124999999999</v>
      </c>
      <c r="R51" s="34">
        <v>19.5852</v>
      </c>
      <c r="S51" s="34">
        <v>24.840050000000002</v>
      </c>
      <c r="T51" s="34">
        <v>4694.8095000000003</v>
      </c>
      <c r="U51" s="34">
        <v>105.740884772363</v>
      </c>
      <c r="V51" s="34">
        <v>32.531295717614</v>
      </c>
      <c r="W51" s="34">
        <v>1210.8460937974201</v>
      </c>
      <c r="X51" s="35">
        <v>0.87266772086010502</v>
      </c>
      <c r="Y51" s="38">
        <v>1.4909773188372E-3</v>
      </c>
      <c r="Z51" s="32">
        <f t="shared" si="2"/>
        <v>14.170864605605971</v>
      </c>
      <c r="AA51" s="22">
        <f t="shared" si="3"/>
        <v>0</v>
      </c>
      <c r="AB51" s="22">
        <f t="shared" si="4"/>
        <v>0</v>
      </c>
      <c r="AC51" s="22">
        <f t="shared" si="5"/>
        <v>1</v>
      </c>
      <c r="AD51" s="22">
        <f t="shared" si="6"/>
        <v>1</v>
      </c>
      <c r="AE51" s="22">
        <f t="shared" si="7"/>
        <v>1</v>
      </c>
      <c r="AF51" s="22">
        <f t="shared" si="8"/>
        <v>1</v>
      </c>
      <c r="AG51" s="22">
        <f t="shared" si="9"/>
        <v>1</v>
      </c>
      <c r="AH51" s="22">
        <f t="shared" si="10"/>
        <v>1</v>
      </c>
      <c r="AI51" s="22">
        <f t="shared" si="11"/>
        <v>0</v>
      </c>
      <c r="AJ51" s="22">
        <f t="shared" si="12"/>
        <v>1</v>
      </c>
      <c r="AK51" s="22">
        <f t="shared" si="13"/>
        <v>0</v>
      </c>
      <c r="AL51" s="22">
        <f t="shared" si="14"/>
        <v>0</v>
      </c>
    </row>
    <row r="52" spans="1:38" hidden="1" x14ac:dyDescent="0.25">
      <c r="A52" s="27" t="s">
        <v>367</v>
      </c>
      <c r="B52" s="22">
        <v>2019</v>
      </c>
      <c r="C52" s="22">
        <v>1</v>
      </c>
      <c r="D52" s="28">
        <v>-124.38736980989999</v>
      </c>
      <c r="E52" s="28">
        <v>-37.608790093520099</v>
      </c>
      <c r="F52" s="28">
        <v>-15.279420067412699</v>
      </c>
      <c r="G52" s="28">
        <v>92.835612739570294</v>
      </c>
      <c r="H52" s="28">
        <v>118.829641454445</v>
      </c>
      <c r="I52" s="28">
        <v>104.557411449771</v>
      </c>
      <c r="J52" s="28">
        <f t="shared" si="0"/>
        <v>151.55928868611764</v>
      </c>
      <c r="K52" s="28">
        <f t="shared" si="1"/>
        <v>163.85850421350423</v>
      </c>
      <c r="L52" s="22">
        <v>2.39</v>
      </c>
      <c r="M52" s="22">
        <v>0</v>
      </c>
      <c r="N52" s="22">
        <v>2</v>
      </c>
      <c r="O52" s="29">
        <v>27.567357319999999</v>
      </c>
      <c r="P52" s="28">
        <v>-50.289000000000001</v>
      </c>
      <c r="Q52" s="28">
        <v>16.821124999999999</v>
      </c>
      <c r="R52" s="28">
        <v>19.5852</v>
      </c>
      <c r="S52" s="28">
        <v>24.840050000000002</v>
      </c>
      <c r="T52" s="28">
        <v>4694.8095000000003</v>
      </c>
      <c r="U52" s="28">
        <v>105.7408848</v>
      </c>
      <c r="V52" s="28">
        <v>32.531295720000003</v>
      </c>
      <c r="W52" s="28">
        <v>1210.846094</v>
      </c>
      <c r="X52" s="30">
        <v>0.87266772100000001</v>
      </c>
      <c r="Y52" s="31">
        <v>1.4909770000000001E-3</v>
      </c>
      <c r="Z52" s="32">
        <f t="shared" si="2"/>
        <v>14.272230004674</v>
      </c>
      <c r="AA52" s="22">
        <f t="shared" si="3"/>
        <v>0</v>
      </c>
      <c r="AB52" s="22">
        <f t="shared" si="4"/>
        <v>0</v>
      </c>
      <c r="AC52" s="22">
        <f t="shared" si="5"/>
        <v>0</v>
      </c>
      <c r="AD52" s="22">
        <f t="shared" si="6"/>
        <v>1</v>
      </c>
      <c r="AE52" s="22">
        <f t="shared" si="7"/>
        <v>1</v>
      </c>
      <c r="AF52" s="22">
        <f t="shared" si="8"/>
        <v>1</v>
      </c>
      <c r="AG52" s="22">
        <f t="shared" si="9"/>
        <v>1</v>
      </c>
      <c r="AH52" s="22">
        <f t="shared" si="10"/>
        <v>1</v>
      </c>
      <c r="AI52" s="22">
        <f t="shared" si="11"/>
        <v>0</v>
      </c>
      <c r="AJ52" s="22">
        <f t="shared" si="12"/>
        <v>1</v>
      </c>
      <c r="AK52" s="22">
        <f t="shared" si="13"/>
        <v>0</v>
      </c>
      <c r="AL52" s="22">
        <f t="shared" si="14"/>
        <v>0</v>
      </c>
    </row>
    <row r="53" spans="1:38" hidden="1" x14ac:dyDescent="0.25">
      <c r="A53" t="s">
        <v>368</v>
      </c>
      <c r="B53" s="22">
        <v>2019</v>
      </c>
      <c r="C53" s="22">
        <v>1</v>
      </c>
      <c r="D53" s="34">
        <v>-120.26231960060301</v>
      </c>
      <c r="E53" s="34">
        <v>-34.1253877876686</v>
      </c>
      <c r="F53" s="34">
        <v>-156.093404231222</v>
      </c>
      <c r="G53" s="34">
        <v>-22.687609739635199</v>
      </c>
      <c r="H53" s="34">
        <v>-21.341562056184902</v>
      </c>
      <c r="I53" s="34">
        <v>-40.536374205936902</v>
      </c>
      <c r="J53" s="28">
        <f t="shared" si="0"/>
        <v>-6.3210749811729245</v>
      </c>
      <c r="K53" s="28">
        <f t="shared" si="1"/>
        <v>5.7812478762651889</v>
      </c>
      <c r="L53" s="33">
        <v>2.39</v>
      </c>
      <c r="M53" s="33">
        <v>0</v>
      </c>
      <c r="N53" s="33">
        <v>1</v>
      </c>
      <c r="O53" s="36">
        <v>28.1961726255707</v>
      </c>
      <c r="P53" s="34">
        <v>-71.968900000000005</v>
      </c>
      <c r="Q53" s="34">
        <v>16.903649999999999</v>
      </c>
      <c r="R53" s="34">
        <v>19.634</v>
      </c>
      <c r="S53" s="34">
        <v>24.998149999999999</v>
      </c>
      <c r="T53" s="34">
        <v>4694.6368000000002</v>
      </c>
      <c r="U53" s="34">
        <v>107.056493564099</v>
      </c>
      <c r="V53" s="34">
        <v>31.596076216104802</v>
      </c>
      <c r="W53" s="34">
        <v>1156.4770187588099</v>
      </c>
      <c r="X53" s="35">
        <v>0.86186369395245599</v>
      </c>
      <c r="Y53" s="38">
        <v>1.6058251915631E-3</v>
      </c>
      <c r="Z53" s="32">
        <f t="shared" si="2"/>
        <v>12.783825731483699</v>
      </c>
      <c r="AA53" s="22">
        <f t="shared" si="3"/>
        <v>0</v>
      </c>
      <c r="AB53" s="22">
        <f t="shared" si="4"/>
        <v>0</v>
      </c>
      <c r="AC53" s="22">
        <f t="shared" si="5"/>
        <v>0</v>
      </c>
      <c r="AD53" s="22">
        <f t="shared" si="6"/>
        <v>0</v>
      </c>
      <c r="AE53" s="22">
        <f t="shared" si="7"/>
        <v>0</v>
      </c>
      <c r="AF53" s="22">
        <f t="shared" si="8"/>
        <v>0</v>
      </c>
      <c r="AG53" s="22">
        <f t="shared" si="9"/>
        <v>0</v>
      </c>
      <c r="AH53" s="22">
        <f t="shared" si="10"/>
        <v>1</v>
      </c>
      <c r="AI53" s="22">
        <f t="shared" si="11"/>
        <v>0</v>
      </c>
      <c r="AJ53" s="22">
        <f t="shared" si="12"/>
        <v>1</v>
      </c>
      <c r="AK53" s="22">
        <f t="shared" si="13"/>
        <v>0</v>
      </c>
      <c r="AL53" s="22">
        <f t="shared" si="14"/>
        <v>0</v>
      </c>
    </row>
    <row r="54" spans="1:38" hidden="1" x14ac:dyDescent="0.25">
      <c r="A54" t="s">
        <v>368</v>
      </c>
      <c r="B54" s="22">
        <v>2019</v>
      </c>
      <c r="C54" s="22">
        <v>1</v>
      </c>
      <c r="D54" s="34">
        <v>-120.26231960060301</v>
      </c>
      <c r="E54" s="34">
        <v>-34.1253877876686</v>
      </c>
      <c r="F54" s="34">
        <v>-87.803049957734402</v>
      </c>
      <c r="G54" s="34">
        <v>28.369016553585102</v>
      </c>
      <c r="H54" s="34">
        <v>46.694747870881699</v>
      </c>
      <c r="I54" s="34">
        <v>28.4784107190107</v>
      </c>
      <c r="J54" s="28">
        <f t="shared" si="0"/>
        <v>72.518925018827034</v>
      </c>
      <c r="K54" s="28">
        <f t="shared" si="1"/>
        <v>84.621247876265215</v>
      </c>
      <c r="L54" s="33">
        <v>2.39</v>
      </c>
      <c r="M54" s="33">
        <v>0</v>
      </c>
      <c r="N54" s="33">
        <v>1.5</v>
      </c>
      <c r="O54" s="36">
        <v>28.1961726255707</v>
      </c>
      <c r="P54" s="34">
        <v>-71.968900000000005</v>
      </c>
      <c r="Q54" s="34">
        <v>16.903649999999999</v>
      </c>
      <c r="R54" s="34">
        <v>19.634</v>
      </c>
      <c r="S54" s="34">
        <v>24.998149999999999</v>
      </c>
      <c r="T54" s="34">
        <v>4694.6368000000002</v>
      </c>
      <c r="U54" s="34">
        <v>107.056493564099</v>
      </c>
      <c r="V54" s="34">
        <v>31.596076216104802</v>
      </c>
      <c r="W54" s="34">
        <v>1156.4770187588099</v>
      </c>
      <c r="X54" s="35">
        <v>0.86186369395245599</v>
      </c>
      <c r="Y54" s="38">
        <v>1.6058251915631E-3</v>
      </c>
      <c r="Z54" s="32">
        <f t="shared" si="2"/>
        <v>18.216337151870999</v>
      </c>
      <c r="AA54" s="22">
        <f t="shared" si="3"/>
        <v>0</v>
      </c>
      <c r="AB54" s="22">
        <f t="shared" si="4"/>
        <v>0</v>
      </c>
      <c r="AC54" s="22">
        <f t="shared" si="5"/>
        <v>0</v>
      </c>
      <c r="AD54" s="22">
        <f t="shared" si="6"/>
        <v>1</v>
      </c>
      <c r="AE54" s="22">
        <f t="shared" si="7"/>
        <v>1</v>
      </c>
      <c r="AF54" s="22">
        <f t="shared" si="8"/>
        <v>1</v>
      </c>
      <c r="AG54" s="22">
        <f t="shared" si="9"/>
        <v>1</v>
      </c>
      <c r="AH54" s="22">
        <f t="shared" si="10"/>
        <v>1</v>
      </c>
      <c r="AI54" s="22">
        <f t="shared" si="11"/>
        <v>0</v>
      </c>
      <c r="AJ54" s="22">
        <f t="shared" si="12"/>
        <v>1</v>
      </c>
      <c r="AK54" s="22">
        <f t="shared" si="13"/>
        <v>0</v>
      </c>
      <c r="AL54" s="22">
        <f t="shared" si="14"/>
        <v>0</v>
      </c>
    </row>
    <row r="55" spans="1:38" hidden="1" x14ac:dyDescent="0.25">
      <c r="A55" t="s">
        <v>368</v>
      </c>
      <c r="B55" s="22">
        <v>2019</v>
      </c>
      <c r="C55" s="22">
        <v>1</v>
      </c>
      <c r="D55" s="34">
        <v>-120.26231960060301</v>
      </c>
      <c r="E55" s="34">
        <v>-34.1253877876686</v>
      </c>
      <c r="F55" s="34">
        <v>62.920057327368099</v>
      </c>
      <c r="G55" s="34">
        <v>166.949598807363</v>
      </c>
      <c r="H55" s="34">
        <v>197.31441313684999</v>
      </c>
      <c r="I55" s="34">
        <v>178.86931869728099</v>
      </c>
      <c r="J55" s="28">
        <f t="shared" si="0"/>
        <v>230.19892501882705</v>
      </c>
      <c r="K55" s="28">
        <f t="shared" si="1"/>
        <v>242.30124787626519</v>
      </c>
      <c r="L55" s="33">
        <v>2.39</v>
      </c>
      <c r="M55" s="33">
        <v>0</v>
      </c>
      <c r="N55" s="33">
        <v>2.5</v>
      </c>
      <c r="O55" s="36">
        <v>28.1961726255707</v>
      </c>
      <c r="P55" s="34">
        <v>-71.968900000000005</v>
      </c>
      <c r="Q55" s="34">
        <v>16.903649999999999</v>
      </c>
      <c r="R55" s="34">
        <v>19.634</v>
      </c>
      <c r="S55" s="34">
        <v>24.998149999999999</v>
      </c>
      <c r="T55" s="34">
        <v>4694.6368000000002</v>
      </c>
      <c r="U55" s="34">
        <v>107.056493564099</v>
      </c>
      <c r="V55" s="34">
        <v>31.596076216104802</v>
      </c>
      <c r="W55" s="34">
        <v>1156.4770187588099</v>
      </c>
      <c r="X55" s="35">
        <v>0.86186369395245599</v>
      </c>
      <c r="Y55" s="38">
        <v>1.6058251915631E-3</v>
      </c>
      <c r="Z55" s="32">
        <f t="shared" si="2"/>
        <v>18.445094439569004</v>
      </c>
      <c r="AA55" s="22">
        <f t="shared" si="3"/>
        <v>0</v>
      </c>
      <c r="AB55" s="22">
        <f t="shared" si="4"/>
        <v>0</v>
      </c>
      <c r="AC55" s="22">
        <f t="shared" si="5"/>
        <v>1</v>
      </c>
      <c r="AD55" s="22">
        <f t="shared" si="6"/>
        <v>1</v>
      </c>
      <c r="AE55" s="22">
        <f t="shared" si="7"/>
        <v>1</v>
      </c>
      <c r="AF55" s="22">
        <f t="shared" si="8"/>
        <v>1</v>
      </c>
      <c r="AG55" s="22">
        <f t="shared" si="9"/>
        <v>1</v>
      </c>
      <c r="AH55" s="22">
        <f t="shared" si="10"/>
        <v>1</v>
      </c>
      <c r="AI55" s="22">
        <f t="shared" si="11"/>
        <v>0</v>
      </c>
      <c r="AJ55" s="22">
        <f t="shared" si="12"/>
        <v>1</v>
      </c>
      <c r="AK55" s="22">
        <f t="shared" si="13"/>
        <v>0</v>
      </c>
      <c r="AL55" s="22">
        <f t="shared" si="14"/>
        <v>0</v>
      </c>
    </row>
    <row r="56" spans="1:38" x14ac:dyDescent="0.25">
      <c r="A56" t="s">
        <v>368</v>
      </c>
      <c r="B56" s="22">
        <v>2019</v>
      </c>
      <c r="C56" s="22">
        <v>1</v>
      </c>
      <c r="D56" s="34">
        <v>-120.26231960060301</v>
      </c>
      <c r="E56" s="34">
        <v>-34.1253877876686</v>
      </c>
      <c r="F56" s="34">
        <v>139.838645004829</v>
      </c>
      <c r="G56" s="34">
        <v>241.312461786646</v>
      </c>
      <c r="H56" s="34">
        <v>274.20629870801798</v>
      </c>
      <c r="I56" s="34">
        <v>255.743683606057</v>
      </c>
      <c r="J56" s="28">
        <f t="shared" si="0"/>
        <v>309.038925018827</v>
      </c>
      <c r="K56" s="28">
        <f t="shared" si="1"/>
        <v>321.14124787626525</v>
      </c>
      <c r="L56" s="33">
        <v>2.39</v>
      </c>
      <c r="M56" s="33">
        <v>0</v>
      </c>
      <c r="N56" s="33">
        <v>3</v>
      </c>
      <c r="O56" s="36">
        <v>28.1961726255707</v>
      </c>
      <c r="P56" s="34">
        <v>-71.968900000000005</v>
      </c>
      <c r="Q56" s="34">
        <v>16.903649999999999</v>
      </c>
      <c r="R56" s="34">
        <v>19.634</v>
      </c>
      <c r="S56" s="34">
        <v>24.998149999999999</v>
      </c>
      <c r="T56" s="34">
        <v>4694.6368000000002</v>
      </c>
      <c r="U56" s="34">
        <v>107.056493564099</v>
      </c>
      <c r="V56" s="34">
        <v>31.596076216104802</v>
      </c>
      <c r="W56" s="34">
        <v>1156.4770187588099</v>
      </c>
      <c r="X56" s="35">
        <v>0.86186369395245599</v>
      </c>
      <c r="Y56" s="38">
        <v>1.6058251915631E-3</v>
      </c>
      <c r="Z56" s="32">
        <f t="shared" si="2"/>
        <v>18.462615101960978</v>
      </c>
      <c r="AA56" s="22">
        <f t="shared" si="3"/>
        <v>0</v>
      </c>
      <c r="AB56" s="22">
        <f t="shared" si="4"/>
        <v>0</v>
      </c>
      <c r="AC56" s="22">
        <f t="shared" si="5"/>
        <v>1</v>
      </c>
      <c r="AD56" s="22">
        <f t="shared" si="6"/>
        <v>1</v>
      </c>
      <c r="AE56" s="22">
        <f t="shared" si="7"/>
        <v>1</v>
      </c>
      <c r="AF56" s="22">
        <f t="shared" si="8"/>
        <v>1</v>
      </c>
      <c r="AG56" s="22">
        <f t="shared" si="9"/>
        <v>1</v>
      </c>
      <c r="AH56" s="22">
        <f t="shared" si="10"/>
        <v>1</v>
      </c>
      <c r="AI56" s="22">
        <f t="shared" si="11"/>
        <v>0</v>
      </c>
      <c r="AJ56" s="22">
        <f t="shared" si="12"/>
        <v>1</v>
      </c>
      <c r="AK56" s="22">
        <f t="shared" si="13"/>
        <v>0</v>
      </c>
      <c r="AL56" s="22">
        <f t="shared" si="14"/>
        <v>0</v>
      </c>
    </row>
    <row r="57" spans="1:38" hidden="1" x14ac:dyDescent="0.25">
      <c r="A57" s="27" t="s">
        <v>368</v>
      </c>
      <c r="B57" s="22">
        <v>2019</v>
      </c>
      <c r="C57" s="22">
        <v>1</v>
      </c>
      <c r="D57" s="28">
        <v>-121.200065600603</v>
      </c>
      <c r="E57" s="28">
        <v>-34.1253877876686</v>
      </c>
      <c r="F57" s="28">
        <v>-13.2646244105668</v>
      </c>
      <c r="G57" s="28">
        <v>94.870701096375299</v>
      </c>
      <c r="H57" s="28">
        <v>121.161588706863</v>
      </c>
      <c r="I57" s="28">
        <v>102.54375682445099</v>
      </c>
      <c r="J57" s="28">
        <f t="shared" si="0"/>
        <v>151.35892501741574</v>
      </c>
      <c r="K57" s="28">
        <f t="shared" si="1"/>
        <v>163.46124787346696</v>
      </c>
      <c r="L57" s="22">
        <v>2.39</v>
      </c>
      <c r="M57" s="22">
        <v>0</v>
      </c>
      <c r="N57" s="22">
        <v>2</v>
      </c>
      <c r="O57" s="29">
        <v>28.19617263</v>
      </c>
      <c r="P57" s="28">
        <v>-71.968900000000005</v>
      </c>
      <c r="Q57" s="28">
        <v>16.903649999999999</v>
      </c>
      <c r="R57" s="28">
        <v>19.634</v>
      </c>
      <c r="S57" s="28">
        <v>24.998149999999999</v>
      </c>
      <c r="T57" s="28">
        <v>4694.6368000000002</v>
      </c>
      <c r="U57" s="28">
        <v>107.0564936</v>
      </c>
      <c r="V57" s="28">
        <v>31.59607622</v>
      </c>
      <c r="W57" s="28">
        <v>1156.4770189999999</v>
      </c>
      <c r="X57" s="30">
        <v>0.86186369399999996</v>
      </c>
      <c r="Y57" s="31">
        <v>1.605825E-3</v>
      </c>
      <c r="Z57" s="32">
        <f t="shared" si="2"/>
        <v>18.617831882412005</v>
      </c>
      <c r="AA57" s="22">
        <f t="shared" si="3"/>
        <v>0</v>
      </c>
      <c r="AB57" s="22">
        <f t="shared" si="4"/>
        <v>0</v>
      </c>
      <c r="AC57" s="22">
        <f t="shared" si="5"/>
        <v>0</v>
      </c>
      <c r="AD57" s="22">
        <f t="shared" si="6"/>
        <v>1</v>
      </c>
      <c r="AE57" s="22">
        <f t="shared" si="7"/>
        <v>1</v>
      </c>
      <c r="AF57" s="22">
        <f t="shared" si="8"/>
        <v>1</v>
      </c>
      <c r="AG57" s="22">
        <f t="shared" si="9"/>
        <v>1</v>
      </c>
      <c r="AH57" s="22">
        <f t="shared" si="10"/>
        <v>1</v>
      </c>
      <c r="AI57" s="22">
        <f t="shared" si="11"/>
        <v>0</v>
      </c>
      <c r="AJ57" s="22">
        <f t="shared" si="12"/>
        <v>1</v>
      </c>
      <c r="AK57" s="22">
        <f t="shared" si="13"/>
        <v>0</v>
      </c>
      <c r="AL57" s="22">
        <f t="shared" si="14"/>
        <v>0</v>
      </c>
    </row>
    <row r="58" spans="1:38" hidden="1" x14ac:dyDescent="0.25">
      <c r="A58" s="27" t="s">
        <v>369</v>
      </c>
      <c r="B58" s="22">
        <v>2019</v>
      </c>
      <c r="C58" s="22">
        <v>1</v>
      </c>
      <c r="D58" s="28">
        <v>-146.03786408085301</v>
      </c>
      <c r="E58" s="28">
        <v>-71.524991278009594</v>
      </c>
      <c r="F58" s="28">
        <v>-121.330687145883</v>
      </c>
      <c r="G58" s="28">
        <v>40.9285480139255</v>
      </c>
      <c r="H58" s="28">
        <v>34.735700136790797</v>
      </c>
      <c r="I58" s="28">
        <v>69.369218069519704</v>
      </c>
      <c r="J58" s="28">
        <f t="shared" si="0"/>
        <v>88.724313893385442</v>
      </c>
      <c r="K58" s="28">
        <f t="shared" si="1"/>
        <v>103.76662059376513</v>
      </c>
      <c r="L58" s="22">
        <v>4.5</v>
      </c>
      <c r="M58" s="22">
        <v>0</v>
      </c>
      <c r="N58" s="22">
        <v>2</v>
      </c>
      <c r="O58" s="29">
        <v>30.675194059999999</v>
      </c>
      <c r="P58" s="28">
        <v>-56.16</v>
      </c>
      <c r="Q58" s="28">
        <v>19.047499999999999</v>
      </c>
      <c r="R58" s="28">
        <v>24.55</v>
      </c>
      <c r="S58" s="28">
        <v>35.94</v>
      </c>
      <c r="T58" s="28">
        <v>261.35000000000002</v>
      </c>
      <c r="U58" s="28">
        <v>20.561669680000001</v>
      </c>
      <c r="V58" s="28">
        <v>2.8059063599999998</v>
      </c>
      <c r="W58" s="28">
        <v>13.04447472</v>
      </c>
      <c r="X58" s="30">
        <v>0.55299673500000002</v>
      </c>
      <c r="Y58" s="31">
        <v>1.7636259999999999E-3</v>
      </c>
      <c r="Z58" s="32">
        <f t="shared" si="2"/>
        <v>-34.633517932728907</v>
      </c>
      <c r="AA58" s="22">
        <f t="shared" si="3"/>
        <v>0</v>
      </c>
      <c r="AB58" s="22">
        <f t="shared" si="4"/>
        <v>0</v>
      </c>
      <c r="AC58" s="22">
        <f t="shared" si="5"/>
        <v>0</v>
      </c>
      <c r="AD58" s="22">
        <f t="shared" si="6"/>
        <v>1</v>
      </c>
      <c r="AE58" s="22">
        <f t="shared" si="7"/>
        <v>1</v>
      </c>
      <c r="AF58" s="22">
        <f t="shared" si="8"/>
        <v>1</v>
      </c>
      <c r="AG58" s="22">
        <f t="shared" si="9"/>
        <v>1</v>
      </c>
      <c r="AH58" s="22">
        <f t="shared" si="10"/>
        <v>1</v>
      </c>
      <c r="AI58" s="22">
        <f t="shared" si="11"/>
        <v>1</v>
      </c>
      <c r="AJ58" s="22">
        <f t="shared" si="12"/>
        <v>0</v>
      </c>
      <c r="AK58" s="22">
        <f t="shared" si="13"/>
        <v>0</v>
      </c>
      <c r="AL58" s="22">
        <f t="shared" si="14"/>
        <v>0</v>
      </c>
    </row>
    <row r="59" spans="1:38" hidden="1" x14ac:dyDescent="0.25">
      <c r="A59" t="s">
        <v>369</v>
      </c>
      <c r="B59" s="22">
        <v>2019</v>
      </c>
      <c r="C59" s="22">
        <v>1</v>
      </c>
      <c r="D59" s="34">
        <v>-145.36755608085301</v>
      </c>
      <c r="E59" s="34">
        <v>-70.770956278009606</v>
      </c>
      <c r="F59" s="34">
        <v>-199.54500833097501</v>
      </c>
      <c r="G59" s="34">
        <v>-59.834562981735402</v>
      </c>
      <c r="H59" s="34">
        <v>-83.742089538221805</v>
      </c>
      <c r="I59" s="34">
        <v>-50.993654578157603</v>
      </c>
      <c r="J59" s="28">
        <f t="shared" si="0"/>
        <v>-68.955686107865816</v>
      </c>
      <c r="K59" s="28">
        <f t="shared" si="1"/>
        <v>-53.913379408715734</v>
      </c>
      <c r="L59" s="33">
        <v>4.5</v>
      </c>
      <c r="M59" s="33">
        <v>0</v>
      </c>
      <c r="N59" s="33">
        <v>1</v>
      </c>
      <c r="O59" s="36">
        <v>30.675194063926899</v>
      </c>
      <c r="P59" s="34">
        <v>-56.16</v>
      </c>
      <c r="Q59" s="34">
        <v>19.047499999999999</v>
      </c>
      <c r="R59" s="34">
        <v>24.55</v>
      </c>
      <c r="S59" s="34">
        <v>35.94</v>
      </c>
      <c r="T59" s="34">
        <v>261.35000000000002</v>
      </c>
      <c r="U59" s="34">
        <v>20.561669679478801</v>
      </c>
      <c r="V59" s="34">
        <v>2.80590636009233</v>
      </c>
      <c r="W59" s="34">
        <v>13.0444747170223</v>
      </c>
      <c r="X59" s="35">
        <v>0.55299673529314797</v>
      </c>
      <c r="Y59" s="38">
        <v>1.7636263799779999E-3</v>
      </c>
      <c r="Z59" s="32">
        <f t="shared" si="2"/>
        <v>-32.748434960064202</v>
      </c>
      <c r="AA59" s="22">
        <f t="shared" si="3"/>
        <v>0</v>
      </c>
      <c r="AB59" s="22">
        <f t="shared" si="4"/>
        <v>0</v>
      </c>
      <c r="AC59" s="22">
        <f t="shared" si="5"/>
        <v>0</v>
      </c>
      <c r="AD59" s="22">
        <f t="shared" si="6"/>
        <v>0</v>
      </c>
      <c r="AE59" s="22">
        <f t="shared" si="7"/>
        <v>0</v>
      </c>
      <c r="AF59" s="22">
        <f t="shared" si="8"/>
        <v>0</v>
      </c>
      <c r="AG59" s="22">
        <f t="shared" si="9"/>
        <v>0</v>
      </c>
      <c r="AH59" s="22">
        <f t="shared" si="10"/>
        <v>0</v>
      </c>
      <c r="AI59" s="22">
        <f t="shared" si="11"/>
        <v>1</v>
      </c>
      <c r="AJ59" s="22">
        <f t="shared" si="12"/>
        <v>0</v>
      </c>
      <c r="AK59" s="22">
        <f t="shared" si="13"/>
        <v>0</v>
      </c>
      <c r="AL59" s="22">
        <f t="shared" si="14"/>
        <v>0</v>
      </c>
    </row>
    <row r="60" spans="1:38" hidden="1" x14ac:dyDescent="0.25">
      <c r="A60" t="s">
        <v>369</v>
      </c>
      <c r="B60" s="22">
        <v>2019</v>
      </c>
      <c r="C60" s="22">
        <v>1</v>
      </c>
      <c r="D60" s="34">
        <v>-145.36755608085301</v>
      </c>
      <c r="E60" s="34">
        <v>-70.770956278009606</v>
      </c>
      <c r="F60" s="34">
        <v>-187.68563303636199</v>
      </c>
      <c r="G60" s="34">
        <v>-15.296315054451901</v>
      </c>
      <c r="H60" s="34">
        <v>-31.333145729943599</v>
      </c>
      <c r="I60" s="34">
        <v>3.44148197652083</v>
      </c>
      <c r="J60" s="28">
        <f t="shared" si="0"/>
        <v>9.8843138921341822</v>
      </c>
      <c r="K60" s="28">
        <f t="shared" si="1"/>
        <v>24.926620591284287</v>
      </c>
      <c r="L60" s="33">
        <v>4.5</v>
      </c>
      <c r="M60" s="33">
        <v>0</v>
      </c>
      <c r="N60" s="33">
        <v>1.5</v>
      </c>
      <c r="O60" s="36">
        <v>30.675194063926899</v>
      </c>
      <c r="P60" s="34">
        <v>-56.16</v>
      </c>
      <c r="Q60" s="34">
        <v>19.047499999999999</v>
      </c>
      <c r="R60" s="34">
        <v>24.55</v>
      </c>
      <c r="S60" s="34">
        <v>35.94</v>
      </c>
      <c r="T60" s="34">
        <v>261.35000000000002</v>
      </c>
      <c r="U60" s="34">
        <v>20.561669679478801</v>
      </c>
      <c r="V60" s="34">
        <v>2.80590636009233</v>
      </c>
      <c r="W60" s="34">
        <v>13.0444747170223</v>
      </c>
      <c r="X60" s="35">
        <v>0.55299673529314797</v>
      </c>
      <c r="Y60" s="38">
        <v>1.7636263799779999E-3</v>
      </c>
      <c r="Z60" s="32">
        <f t="shared" si="2"/>
        <v>-34.774627706464429</v>
      </c>
      <c r="AA60" s="22">
        <f t="shared" si="3"/>
        <v>0</v>
      </c>
      <c r="AB60" s="22">
        <f t="shared" si="4"/>
        <v>0</v>
      </c>
      <c r="AC60" s="22">
        <f t="shared" si="5"/>
        <v>0</v>
      </c>
      <c r="AD60" s="22">
        <f t="shared" si="6"/>
        <v>0</v>
      </c>
      <c r="AE60" s="22">
        <f t="shared" si="7"/>
        <v>0</v>
      </c>
      <c r="AF60" s="22">
        <f t="shared" si="8"/>
        <v>1</v>
      </c>
      <c r="AG60" s="22">
        <f t="shared" si="9"/>
        <v>1</v>
      </c>
      <c r="AH60" s="22">
        <f t="shared" si="10"/>
        <v>1</v>
      </c>
      <c r="AI60" s="22">
        <f t="shared" si="11"/>
        <v>1</v>
      </c>
      <c r="AJ60" s="22">
        <f t="shared" si="12"/>
        <v>0</v>
      </c>
      <c r="AK60" s="22">
        <f t="shared" si="13"/>
        <v>0</v>
      </c>
      <c r="AL60" s="22">
        <f t="shared" si="14"/>
        <v>0</v>
      </c>
    </row>
    <row r="61" spans="1:38" hidden="1" x14ac:dyDescent="0.25">
      <c r="A61" t="s">
        <v>369</v>
      </c>
      <c r="B61" s="22">
        <v>2019</v>
      </c>
      <c r="C61" s="22">
        <v>1</v>
      </c>
      <c r="D61" s="34">
        <v>-145.36755608085301</v>
      </c>
      <c r="E61" s="34">
        <v>-70.770956278009606</v>
      </c>
      <c r="F61" s="34">
        <v>-48.987187896001998</v>
      </c>
      <c r="G61" s="34">
        <v>104.578879108007</v>
      </c>
      <c r="H61" s="34">
        <v>106.92879519067</v>
      </c>
      <c r="I61" s="34">
        <v>142.546988272238</v>
      </c>
      <c r="J61" s="28">
        <f t="shared" si="0"/>
        <v>167.56431389213415</v>
      </c>
      <c r="K61" s="28">
        <f t="shared" si="1"/>
        <v>182.6066205912843</v>
      </c>
      <c r="L61" s="33">
        <v>4.5</v>
      </c>
      <c r="M61" s="33">
        <v>0</v>
      </c>
      <c r="N61" s="33">
        <v>2.5</v>
      </c>
      <c r="O61" s="36">
        <v>30.675194063926899</v>
      </c>
      <c r="P61" s="34">
        <v>-56.16</v>
      </c>
      <c r="Q61" s="34">
        <v>19.047499999999999</v>
      </c>
      <c r="R61" s="34">
        <v>24.55</v>
      </c>
      <c r="S61" s="34">
        <v>35.94</v>
      </c>
      <c r="T61" s="34">
        <v>261.35000000000002</v>
      </c>
      <c r="U61" s="34">
        <v>20.561669679478801</v>
      </c>
      <c r="V61" s="34">
        <v>2.80590636009233</v>
      </c>
      <c r="W61" s="34">
        <v>13.0444747170223</v>
      </c>
      <c r="X61" s="35">
        <v>0.55299673529314797</v>
      </c>
      <c r="Y61" s="38">
        <v>1.7636263799779999E-3</v>
      </c>
      <c r="Z61" s="32">
        <f t="shared" si="2"/>
        <v>-35.618193081567995</v>
      </c>
      <c r="AA61" s="22">
        <f t="shared" si="3"/>
        <v>0</v>
      </c>
      <c r="AB61" s="22">
        <f t="shared" si="4"/>
        <v>0</v>
      </c>
      <c r="AC61" s="22">
        <f t="shared" si="5"/>
        <v>0</v>
      </c>
      <c r="AD61" s="22">
        <f t="shared" si="6"/>
        <v>1</v>
      </c>
      <c r="AE61" s="22">
        <f t="shared" si="7"/>
        <v>1</v>
      </c>
      <c r="AF61" s="22">
        <f t="shared" si="8"/>
        <v>1</v>
      </c>
      <c r="AG61" s="22">
        <f t="shared" si="9"/>
        <v>1</v>
      </c>
      <c r="AH61" s="22">
        <f t="shared" si="10"/>
        <v>1</v>
      </c>
      <c r="AI61" s="22">
        <f t="shared" si="11"/>
        <v>1</v>
      </c>
      <c r="AJ61" s="22">
        <f t="shared" si="12"/>
        <v>0</v>
      </c>
      <c r="AK61" s="22">
        <f t="shared" si="13"/>
        <v>0</v>
      </c>
      <c r="AL61" s="22">
        <f t="shared" si="14"/>
        <v>0</v>
      </c>
    </row>
    <row r="62" spans="1:38" x14ac:dyDescent="0.25">
      <c r="A62" t="s">
        <v>369</v>
      </c>
      <c r="B62" s="22">
        <v>2019</v>
      </c>
      <c r="C62" s="22">
        <v>1</v>
      </c>
      <c r="D62" s="34">
        <v>-145.36755608085301</v>
      </c>
      <c r="E62" s="34">
        <v>-70.770956278009606</v>
      </c>
      <c r="F62" s="34">
        <v>26.059587629116699</v>
      </c>
      <c r="G62" s="34">
        <v>173.01190971343101</v>
      </c>
      <c r="H62" s="34">
        <v>181.88806846323499</v>
      </c>
      <c r="I62" s="34">
        <v>217.939083699218</v>
      </c>
      <c r="J62" s="28">
        <f t="shared" si="0"/>
        <v>246.40431389213416</v>
      </c>
      <c r="K62" s="28">
        <f t="shared" si="1"/>
        <v>261.44662059128433</v>
      </c>
      <c r="L62" s="33">
        <v>4.5</v>
      </c>
      <c r="M62" s="33">
        <v>0</v>
      </c>
      <c r="N62" s="33">
        <v>3</v>
      </c>
      <c r="O62" s="36">
        <v>30.675194063926899</v>
      </c>
      <c r="P62" s="34">
        <v>-56.16</v>
      </c>
      <c r="Q62" s="34">
        <v>19.047499999999999</v>
      </c>
      <c r="R62" s="34">
        <v>24.55</v>
      </c>
      <c r="S62" s="34">
        <v>35.94</v>
      </c>
      <c r="T62" s="34">
        <v>261.35000000000002</v>
      </c>
      <c r="U62" s="34">
        <v>20.561669679478801</v>
      </c>
      <c r="V62" s="34">
        <v>2.80590636009233</v>
      </c>
      <c r="W62" s="34">
        <v>13.0444747170223</v>
      </c>
      <c r="X62" s="35">
        <v>0.55299673529314797</v>
      </c>
      <c r="Y62" s="38">
        <v>1.7636263799779999E-3</v>
      </c>
      <c r="Z62" s="32">
        <f t="shared" si="2"/>
        <v>-36.051015235983016</v>
      </c>
      <c r="AA62" s="22">
        <f t="shared" si="3"/>
        <v>0</v>
      </c>
      <c r="AB62" s="22">
        <f t="shared" si="4"/>
        <v>0</v>
      </c>
      <c r="AC62" s="22">
        <f t="shared" si="5"/>
        <v>1</v>
      </c>
      <c r="AD62" s="22">
        <f t="shared" si="6"/>
        <v>1</v>
      </c>
      <c r="AE62" s="22">
        <f t="shared" si="7"/>
        <v>1</v>
      </c>
      <c r="AF62" s="22">
        <f t="shared" si="8"/>
        <v>1</v>
      </c>
      <c r="AG62" s="22">
        <f t="shared" si="9"/>
        <v>1</v>
      </c>
      <c r="AH62" s="22">
        <f t="shared" si="10"/>
        <v>1</v>
      </c>
      <c r="AI62" s="22">
        <f t="shared" si="11"/>
        <v>1</v>
      </c>
      <c r="AJ62" s="22">
        <f t="shared" si="12"/>
        <v>0</v>
      </c>
      <c r="AK62" s="22">
        <f t="shared" si="13"/>
        <v>0</v>
      </c>
      <c r="AL62" s="22">
        <f t="shared" si="14"/>
        <v>0</v>
      </c>
    </row>
    <row r="63" spans="1:38" hidden="1" x14ac:dyDescent="0.25">
      <c r="A63" s="27" t="s">
        <v>370</v>
      </c>
      <c r="B63" s="22">
        <v>2019</v>
      </c>
      <c r="C63" s="22">
        <v>1</v>
      </c>
      <c r="D63" s="28">
        <v>-123.959421978032</v>
      </c>
      <c r="E63" s="28">
        <v>-31.027396162401601</v>
      </c>
      <c r="F63" s="28">
        <v>-88.061868379240906</v>
      </c>
      <c r="G63" s="28">
        <v>50.6189937688439</v>
      </c>
      <c r="H63" s="28">
        <v>64.631621061248197</v>
      </c>
      <c r="I63" s="28">
        <v>48.642382459712998</v>
      </c>
      <c r="J63" s="28">
        <f t="shared" si="0"/>
        <v>105.71098961728988</v>
      </c>
      <c r="K63" s="28">
        <f t="shared" si="1"/>
        <v>118.19053135243148</v>
      </c>
      <c r="L63" s="22">
        <v>3.87</v>
      </c>
      <c r="M63" s="22">
        <v>0</v>
      </c>
      <c r="N63" s="22">
        <v>2</v>
      </c>
      <c r="O63" s="29">
        <v>35.31622978</v>
      </c>
      <c r="P63" s="28">
        <v>-40.623100000000001</v>
      </c>
      <c r="Q63" s="28">
        <v>21.989274999999999</v>
      </c>
      <c r="R63" s="28">
        <v>30.680499999999999</v>
      </c>
      <c r="S63" s="28">
        <v>41.652475000000003</v>
      </c>
      <c r="T63" s="28">
        <v>1065.9114999999999</v>
      </c>
      <c r="U63" s="28">
        <v>38.852462350000003</v>
      </c>
      <c r="V63" s="28">
        <v>14.03788728</v>
      </c>
      <c r="W63" s="28">
        <v>289.04239890000002</v>
      </c>
      <c r="X63" s="30">
        <v>0.678194615</v>
      </c>
      <c r="Y63" s="31">
        <v>5.2096140000000004E-3</v>
      </c>
      <c r="Z63" s="32">
        <f t="shared" si="2"/>
        <v>15.989238601535199</v>
      </c>
      <c r="AA63" s="22">
        <f t="shared" si="3"/>
        <v>0</v>
      </c>
      <c r="AB63" s="22">
        <f t="shared" si="4"/>
        <v>0</v>
      </c>
      <c r="AC63" s="22">
        <f t="shared" si="5"/>
        <v>0</v>
      </c>
      <c r="AD63" s="22">
        <f t="shared" si="6"/>
        <v>1</v>
      </c>
      <c r="AE63" s="22">
        <f t="shared" si="7"/>
        <v>1</v>
      </c>
      <c r="AF63" s="22">
        <f t="shared" si="8"/>
        <v>1</v>
      </c>
      <c r="AG63" s="22">
        <f t="shared" si="9"/>
        <v>1</v>
      </c>
      <c r="AH63" s="22">
        <f t="shared" si="10"/>
        <v>1</v>
      </c>
      <c r="AI63" s="22">
        <f t="shared" si="11"/>
        <v>0</v>
      </c>
      <c r="AJ63" s="22">
        <f t="shared" si="12"/>
        <v>1</v>
      </c>
      <c r="AK63" s="22">
        <f t="shared" si="13"/>
        <v>0</v>
      </c>
      <c r="AL63" s="22">
        <f t="shared" si="14"/>
        <v>0</v>
      </c>
    </row>
    <row r="64" spans="1:38" hidden="1" x14ac:dyDescent="0.25">
      <c r="A64" t="s">
        <v>370</v>
      </c>
      <c r="B64" s="22">
        <v>2019</v>
      </c>
      <c r="C64" s="22">
        <v>1</v>
      </c>
      <c r="D64" s="34">
        <v>-122.772681978032</v>
      </c>
      <c r="E64" s="34">
        <v>-30.7760511624016</v>
      </c>
      <c r="F64" s="34">
        <v>-180.57224108288901</v>
      </c>
      <c r="G64" s="34">
        <v>-19.137233310097901</v>
      </c>
      <c r="H64" s="34">
        <v>-36.969337369820003</v>
      </c>
      <c r="I64" s="34">
        <v>-53.568852157711703</v>
      </c>
      <c r="J64" s="28">
        <f t="shared" si="0"/>
        <v>-51.969010383699469</v>
      </c>
      <c r="K64" s="28">
        <f t="shared" si="1"/>
        <v>-39.489468649530124</v>
      </c>
      <c r="L64" s="33">
        <v>3.87</v>
      </c>
      <c r="M64" s="33">
        <v>0</v>
      </c>
      <c r="N64" s="33">
        <v>1</v>
      </c>
      <c r="O64" s="36">
        <v>35.316229783105001</v>
      </c>
      <c r="P64" s="34">
        <v>-40.623100000000001</v>
      </c>
      <c r="Q64" s="34">
        <v>21.989274999999999</v>
      </c>
      <c r="R64" s="34">
        <v>30.680499999999999</v>
      </c>
      <c r="S64" s="34">
        <v>41.652475000000003</v>
      </c>
      <c r="T64" s="34">
        <v>1065.9114999999999</v>
      </c>
      <c r="U64" s="34">
        <v>38.852462348595402</v>
      </c>
      <c r="V64" s="34">
        <v>14.037887277357701</v>
      </c>
      <c r="W64" s="34">
        <v>289.04239893731602</v>
      </c>
      <c r="X64" s="35">
        <v>0.67819461452167995</v>
      </c>
      <c r="Y64" s="38">
        <v>5.2096137596203997E-3</v>
      </c>
      <c r="Z64" s="32">
        <f t="shared" si="2"/>
        <v>-6.193286207418403</v>
      </c>
      <c r="AA64" s="22">
        <f t="shared" si="3"/>
        <v>0</v>
      </c>
      <c r="AB64" s="22">
        <f t="shared" si="4"/>
        <v>0</v>
      </c>
      <c r="AC64" s="22">
        <f t="shared" si="5"/>
        <v>0</v>
      </c>
      <c r="AD64" s="22">
        <f t="shared" si="6"/>
        <v>0</v>
      </c>
      <c r="AE64" s="22">
        <f t="shared" si="7"/>
        <v>0</v>
      </c>
      <c r="AF64" s="22">
        <f t="shared" si="8"/>
        <v>0</v>
      </c>
      <c r="AG64" s="22">
        <f t="shared" si="9"/>
        <v>0</v>
      </c>
      <c r="AH64" s="22">
        <f t="shared" si="10"/>
        <v>0</v>
      </c>
      <c r="AI64" s="22">
        <f t="shared" si="11"/>
        <v>0</v>
      </c>
      <c r="AJ64" s="22">
        <f t="shared" si="12"/>
        <v>1</v>
      </c>
      <c r="AK64" s="22">
        <f t="shared" si="13"/>
        <v>0</v>
      </c>
      <c r="AL64" s="22">
        <f t="shared" si="14"/>
        <v>0</v>
      </c>
    </row>
    <row r="65" spans="1:38" hidden="1" x14ac:dyDescent="0.25">
      <c r="A65" t="s">
        <v>370</v>
      </c>
      <c r="B65" s="22">
        <v>2019</v>
      </c>
      <c r="C65" s="22">
        <v>1</v>
      </c>
      <c r="D65" s="34">
        <v>-122.772681978032</v>
      </c>
      <c r="E65" s="34">
        <v>-30.7760511624016</v>
      </c>
      <c r="F65" s="34">
        <v>-149.97579022080501</v>
      </c>
      <c r="G65" s="34">
        <v>7.5327331647294304</v>
      </c>
      <c r="H65" s="34">
        <v>3.1930435678981</v>
      </c>
      <c r="I65" s="34">
        <v>-13.7511461086353</v>
      </c>
      <c r="J65" s="28">
        <f t="shared" si="0"/>
        <v>26.870989616300506</v>
      </c>
      <c r="K65" s="28">
        <f t="shared" si="1"/>
        <v>39.350531350469893</v>
      </c>
      <c r="L65" s="33">
        <v>3.87</v>
      </c>
      <c r="M65" s="33">
        <v>0</v>
      </c>
      <c r="N65" s="33">
        <v>1.5</v>
      </c>
      <c r="O65" s="36">
        <v>35.316229783105001</v>
      </c>
      <c r="P65" s="34">
        <v>-40.623100000000001</v>
      </c>
      <c r="Q65" s="34">
        <v>21.989274999999999</v>
      </c>
      <c r="R65" s="34">
        <v>30.680499999999999</v>
      </c>
      <c r="S65" s="34">
        <v>41.652475000000003</v>
      </c>
      <c r="T65" s="34">
        <v>1065.9114999999999</v>
      </c>
      <c r="U65" s="34">
        <v>38.852462348595402</v>
      </c>
      <c r="V65" s="34">
        <v>14.037887277357701</v>
      </c>
      <c r="W65" s="34">
        <v>289.04239893731602</v>
      </c>
      <c r="X65" s="35">
        <v>0.67819461452167995</v>
      </c>
      <c r="Y65" s="38">
        <v>5.2096137596203997E-3</v>
      </c>
      <c r="Z65" s="32">
        <f t="shared" si="2"/>
        <v>16.944189676533401</v>
      </c>
      <c r="AA65" s="22">
        <f t="shared" si="3"/>
        <v>0</v>
      </c>
      <c r="AB65" s="22">
        <f t="shared" si="4"/>
        <v>0</v>
      </c>
      <c r="AC65" s="22">
        <f t="shared" si="5"/>
        <v>0</v>
      </c>
      <c r="AD65" s="22">
        <f t="shared" si="6"/>
        <v>1</v>
      </c>
      <c r="AE65" s="22">
        <f t="shared" si="7"/>
        <v>1</v>
      </c>
      <c r="AF65" s="22">
        <f t="shared" si="8"/>
        <v>0</v>
      </c>
      <c r="AG65" s="22">
        <f t="shared" si="9"/>
        <v>1</v>
      </c>
      <c r="AH65" s="22">
        <f t="shared" si="10"/>
        <v>1</v>
      </c>
      <c r="AI65" s="22">
        <f t="shared" si="11"/>
        <v>0</v>
      </c>
      <c r="AJ65" s="22">
        <f t="shared" si="12"/>
        <v>1</v>
      </c>
      <c r="AK65" s="22">
        <f t="shared" si="13"/>
        <v>0</v>
      </c>
      <c r="AL65" s="22">
        <f t="shared" si="14"/>
        <v>0</v>
      </c>
    </row>
    <row r="66" spans="1:38" hidden="1" x14ac:dyDescent="0.25">
      <c r="A66" t="s">
        <v>370</v>
      </c>
      <c r="B66" s="22">
        <v>2019</v>
      </c>
      <c r="C66" s="22">
        <v>1</v>
      </c>
      <c r="D66" s="34">
        <v>-122.772681978032</v>
      </c>
      <c r="E66" s="34">
        <v>-30.7760511624016</v>
      </c>
      <c r="F66" s="34">
        <v>-16.590749202912601</v>
      </c>
      <c r="G66" s="34">
        <v>106.22800117455201</v>
      </c>
      <c r="H66" s="34">
        <v>135.89446307680899</v>
      </c>
      <c r="I66" s="34">
        <v>120.753605505764</v>
      </c>
      <c r="J66" s="28">
        <f t="shared" si="0"/>
        <v>184.55098961630051</v>
      </c>
      <c r="K66" s="28">
        <f t="shared" si="1"/>
        <v>197.03053135046989</v>
      </c>
      <c r="L66" s="33">
        <v>3.87</v>
      </c>
      <c r="M66" s="33">
        <v>0</v>
      </c>
      <c r="N66" s="33">
        <v>2.5</v>
      </c>
      <c r="O66" s="36">
        <v>35.316229783105001</v>
      </c>
      <c r="P66" s="34">
        <v>-40.623100000000001</v>
      </c>
      <c r="Q66" s="34">
        <v>21.989274999999999</v>
      </c>
      <c r="R66" s="34">
        <v>30.680499999999999</v>
      </c>
      <c r="S66" s="34">
        <v>41.652475000000003</v>
      </c>
      <c r="T66" s="34">
        <v>1065.9114999999999</v>
      </c>
      <c r="U66" s="34">
        <v>38.852462348595402</v>
      </c>
      <c r="V66" s="34">
        <v>14.037887277357701</v>
      </c>
      <c r="W66" s="34">
        <v>289.04239893731602</v>
      </c>
      <c r="X66" s="35">
        <v>0.67819461452167995</v>
      </c>
      <c r="Y66" s="38">
        <v>5.2096137596203997E-3</v>
      </c>
      <c r="Z66" s="32">
        <f t="shared" si="2"/>
        <v>15.14085757104499</v>
      </c>
      <c r="AA66" s="22">
        <f t="shared" si="3"/>
        <v>0</v>
      </c>
      <c r="AB66" s="22">
        <f t="shared" si="4"/>
        <v>0</v>
      </c>
      <c r="AC66" s="22">
        <f t="shared" si="5"/>
        <v>0</v>
      </c>
      <c r="AD66" s="22">
        <f t="shared" si="6"/>
        <v>1</v>
      </c>
      <c r="AE66" s="22">
        <f t="shared" si="7"/>
        <v>1</v>
      </c>
      <c r="AF66" s="22">
        <f t="shared" si="8"/>
        <v>1</v>
      </c>
      <c r="AG66" s="22">
        <f t="shared" si="9"/>
        <v>1</v>
      </c>
      <c r="AH66" s="22">
        <f t="shared" si="10"/>
        <v>1</v>
      </c>
      <c r="AI66" s="22">
        <f t="shared" si="11"/>
        <v>0</v>
      </c>
      <c r="AJ66" s="22">
        <f t="shared" si="12"/>
        <v>1</v>
      </c>
      <c r="AK66" s="22">
        <f t="shared" si="13"/>
        <v>0</v>
      </c>
      <c r="AL66" s="22">
        <f t="shared" si="14"/>
        <v>0</v>
      </c>
    </row>
    <row r="67" spans="1:38" x14ac:dyDescent="0.25">
      <c r="A67" t="s">
        <v>370</v>
      </c>
      <c r="B67" s="22">
        <v>2019</v>
      </c>
      <c r="C67" s="22">
        <v>1</v>
      </c>
      <c r="D67" s="34">
        <v>-122.772681978032</v>
      </c>
      <c r="E67" s="34">
        <v>-30.7760511624016</v>
      </c>
      <c r="F67" s="34">
        <v>58.450442590995003</v>
      </c>
      <c r="G67" s="34">
        <v>170.37447854422999</v>
      </c>
      <c r="H67" s="34">
        <v>210.83000340129701</v>
      </c>
      <c r="I67" s="34">
        <v>195.66054901595399</v>
      </c>
      <c r="J67" s="28">
        <f t="shared" ref="J67:J130" si="15">(N67-0.15*0.9/1*5.59/5*(5/5.59)^0.8-0.33*0.9/1*5.59/5*(5/5.59)^0.8-0.82161*L67/4.42-0.14489*O67/71.7-0.0971)*5*60*60*24*365/10^6-66998*M67/1000000</f>
        <v>263.39098961630054</v>
      </c>
      <c r="K67" s="28">
        <f t="shared" ref="K67:K130" si="16">(N67-0.11*0.9/1*7.64/5*(5/7.64)^0.8-0.26*0.9/1*7.64/5*(5/7.64)^0.8-0.77224*L67/4.42-0.28727*O67/71.7-0.07033)*5*60*60*24*365/10^6-124600*M67/1000000</f>
        <v>275.87053135046989</v>
      </c>
      <c r="L67" s="33">
        <v>3.87</v>
      </c>
      <c r="M67" s="33">
        <v>0</v>
      </c>
      <c r="N67" s="33">
        <v>3</v>
      </c>
      <c r="O67" s="36">
        <v>35.316229783105001</v>
      </c>
      <c r="P67" s="34">
        <v>-40.623100000000001</v>
      </c>
      <c r="Q67" s="34">
        <v>21.989274999999999</v>
      </c>
      <c r="R67" s="34">
        <v>30.680499999999999</v>
      </c>
      <c r="S67" s="34">
        <v>41.652475000000003</v>
      </c>
      <c r="T67" s="34">
        <v>1065.9114999999999</v>
      </c>
      <c r="U67" s="34">
        <v>38.852462348595402</v>
      </c>
      <c r="V67" s="34">
        <v>14.037887277357701</v>
      </c>
      <c r="W67" s="34">
        <v>289.04239893731602</v>
      </c>
      <c r="X67" s="35">
        <v>0.67819461452167995</v>
      </c>
      <c r="Y67" s="38">
        <v>5.2096137596203997E-3</v>
      </c>
      <c r="Z67" s="32">
        <f t="shared" ref="Z67:Z130" si="17">H67-MAX(E67,I67)</f>
        <v>15.169454385343016</v>
      </c>
      <c r="AA67" s="22">
        <f t="shared" ref="AA67:AA130" si="18">IF(D67&gt;0,1,0)</f>
        <v>0</v>
      </c>
      <c r="AB67" s="22">
        <f t="shared" ref="AB67:AB130" si="19">IF(E67&gt;0,1,0)</f>
        <v>0</v>
      </c>
      <c r="AC67" s="22">
        <f t="shared" ref="AC67:AC130" si="20">IF(F67&gt;0,1,0)</f>
        <v>1</v>
      </c>
      <c r="AD67" s="22">
        <f t="shared" ref="AD67:AD130" si="21">IF(G67&gt;0,1,0)</f>
        <v>1</v>
      </c>
      <c r="AE67" s="22">
        <f t="shared" ref="AE67:AE130" si="22">IF(H67&gt;0,1,0)</f>
        <v>1</v>
      </c>
      <c r="AF67" s="22">
        <f t="shared" ref="AF67:AF130" si="23">IF(I67&gt;0,1,0)</f>
        <v>1</v>
      </c>
      <c r="AG67" s="22">
        <f t="shared" ref="AG67:AG130" si="24">IF(J67&gt;0,1,0)</f>
        <v>1</v>
      </c>
      <c r="AH67" s="22">
        <f t="shared" ref="AH67:AH130" si="25">IF(K67&gt;0,1,0)</f>
        <v>1</v>
      </c>
      <c r="AI67" s="22">
        <f t="shared" ref="AI67:AI130" si="26">IF(AND(X67&lt;0.555,Y67&lt;0.05),1,0)</f>
        <v>0</v>
      </c>
      <c r="AJ67" s="22">
        <f t="shared" ref="AJ67:AJ130" si="27">IF(AND(X67&gt;0.555,Y67&lt;0.05),1,0)</f>
        <v>1</v>
      </c>
      <c r="AK67" s="22">
        <f t="shared" ref="AK67:AK130" si="28">IF(AND(X67&lt;0.555,Y67&gt;0.05),1,0)</f>
        <v>0</v>
      </c>
      <c r="AL67" s="22">
        <f t="shared" ref="AL67:AL130" si="29">IF(AND(X67&gt;0.555,Y67&gt;0.05),1,0)</f>
        <v>0</v>
      </c>
    </row>
    <row r="68" spans="1:38" hidden="1" x14ac:dyDescent="0.25">
      <c r="A68" s="27" t="s">
        <v>371</v>
      </c>
      <c r="B68" s="22">
        <v>2019</v>
      </c>
      <c r="C68" s="22">
        <v>1</v>
      </c>
      <c r="D68" s="28">
        <v>-124.369847607734</v>
      </c>
      <c r="E68" s="28">
        <v>-30.263302932364901</v>
      </c>
      <c r="F68" s="28">
        <v>-88.689694522303597</v>
      </c>
      <c r="G68" s="28">
        <v>48.0462319276849</v>
      </c>
      <c r="H68" s="28">
        <v>63.807830534385097</v>
      </c>
      <c r="I68" s="28">
        <v>46.794944500965997</v>
      </c>
      <c r="J68" s="28">
        <f t="shared" si="15"/>
        <v>105.62244704025539</v>
      </c>
      <c r="K68" s="28">
        <f t="shared" si="16"/>
        <v>118.01498006452552</v>
      </c>
      <c r="L68" s="22">
        <v>3.87</v>
      </c>
      <c r="M68" s="22">
        <v>0</v>
      </c>
      <c r="N68" s="22">
        <v>2</v>
      </c>
      <c r="O68" s="29">
        <v>35.59410914</v>
      </c>
      <c r="P68" s="28">
        <v>-43.370100000000001</v>
      </c>
      <c r="Q68" s="28">
        <v>22.944475000000001</v>
      </c>
      <c r="R68" s="28">
        <v>30.83785</v>
      </c>
      <c r="S68" s="28">
        <v>41.7378</v>
      </c>
      <c r="T68" s="28">
        <v>1013.6738</v>
      </c>
      <c r="U68" s="28">
        <v>37.845994500000003</v>
      </c>
      <c r="V68" s="28">
        <v>13.8162834</v>
      </c>
      <c r="W68" s="28">
        <v>281.64859250000001</v>
      </c>
      <c r="X68" s="30">
        <v>0.67412591899999996</v>
      </c>
      <c r="Y68" s="31">
        <v>5.2577090000000002E-3</v>
      </c>
      <c r="Z68" s="32">
        <f t="shared" si="17"/>
        <v>17.0128860334191</v>
      </c>
      <c r="AA68" s="22">
        <f t="shared" si="18"/>
        <v>0</v>
      </c>
      <c r="AB68" s="22">
        <f t="shared" si="19"/>
        <v>0</v>
      </c>
      <c r="AC68" s="22">
        <f t="shared" si="20"/>
        <v>0</v>
      </c>
      <c r="AD68" s="22">
        <f t="shared" si="21"/>
        <v>1</v>
      </c>
      <c r="AE68" s="22">
        <f t="shared" si="22"/>
        <v>1</v>
      </c>
      <c r="AF68" s="22">
        <f t="shared" si="23"/>
        <v>1</v>
      </c>
      <c r="AG68" s="22">
        <f t="shared" si="24"/>
        <v>1</v>
      </c>
      <c r="AH68" s="22">
        <f t="shared" si="25"/>
        <v>1</v>
      </c>
      <c r="AI68" s="22">
        <f t="shared" si="26"/>
        <v>0</v>
      </c>
      <c r="AJ68" s="22">
        <f t="shared" si="27"/>
        <v>1</v>
      </c>
      <c r="AK68" s="22">
        <f t="shared" si="28"/>
        <v>0</v>
      </c>
      <c r="AL68" s="22">
        <f t="shared" si="29"/>
        <v>0</v>
      </c>
    </row>
    <row r="69" spans="1:38" hidden="1" x14ac:dyDescent="0.25">
      <c r="A69" t="s">
        <v>371</v>
      </c>
      <c r="B69" s="22">
        <v>2019</v>
      </c>
      <c r="C69" s="22">
        <v>1</v>
      </c>
      <c r="D69" s="34">
        <v>-123.19540360773399</v>
      </c>
      <c r="E69" s="34">
        <v>-30.011957932364901</v>
      </c>
      <c r="F69" s="34">
        <v>-180.45552462928401</v>
      </c>
      <c r="G69" s="34">
        <v>-20.015465329930802</v>
      </c>
      <c r="H69" s="34">
        <v>-37.286735896382801</v>
      </c>
      <c r="I69" s="34">
        <v>-53.494781098039901</v>
      </c>
      <c r="J69" s="28">
        <f t="shared" si="15"/>
        <v>-52.057552960966753</v>
      </c>
      <c r="K69" s="28">
        <f t="shared" si="16"/>
        <v>-39.665019937897654</v>
      </c>
      <c r="L69" s="33">
        <v>3.87</v>
      </c>
      <c r="M69" s="33">
        <v>0</v>
      </c>
      <c r="N69" s="33">
        <v>1</v>
      </c>
      <c r="O69" s="36">
        <v>35.594109143835603</v>
      </c>
      <c r="P69" s="34">
        <v>-43.370100000000001</v>
      </c>
      <c r="Q69" s="34">
        <v>22.944475000000001</v>
      </c>
      <c r="R69" s="34">
        <v>30.83785</v>
      </c>
      <c r="S69" s="34">
        <v>41.7378</v>
      </c>
      <c r="T69" s="34">
        <v>1013.6738</v>
      </c>
      <c r="U69" s="34">
        <v>37.845994501681403</v>
      </c>
      <c r="V69" s="34">
        <v>13.8162833985504</v>
      </c>
      <c r="W69" s="34">
        <v>281.64859249429003</v>
      </c>
      <c r="X69" s="35">
        <v>0.67412591929168697</v>
      </c>
      <c r="Y69" s="38">
        <v>5.2577086642963001E-3</v>
      </c>
      <c r="Z69" s="32">
        <f t="shared" si="17"/>
        <v>-7.2747779640179004</v>
      </c>
      <c r="AA69" s="22">
        <f t="shared" si="18"/>
        <v>0</v>
      </c>
      <c r="AB69" s="22">
        <f t="shared" si="19"/>
        <v>0</v>
      </c>
      <c r="AC69" s="22">
        <f t="shared" si="20"/>
        <v>0</v>
      </c>
      <c r="AD69" s="22">
        <f t="shared" si="21"/>
        <v>0</v>
      </c>
      <c r="AE69" s="22">
        <f t="shared" si="22"/>
        <v>0</v>
      </c>
      <c r="AF69" s="22">
        <f t="shared" si="23"/>
        <v>0</v>
      </c>
      <c r="AG69" s="22">
        <f t="shared" si="24"/>
        <v>0</v>
      </c>
      <c r="AH69" s="22">
        <f t="shared" si="25"/>
        <v>0</v>
      </c>
      <c r="AI69" s="22">
        <f t="shared" si="26"/>
        <v>0</v>
      </c>
      <c r="AJ69" s="22">
        <f t="shared" si="27"/>
        <v>1</v>
      </c>
      <c r="AK69" s="22">
        <f t="shared" si="28"/>
        <v>0</v>
      </c>
      <c r="AL69" s="22">
        <f t="shared" si="29"/>
        <v>0</v>
      </c>
    </row>
    <row r="70" spans="1:38" hidden="1" x14ac:dyDescent="0.25">
      <c r="A70" t="s">
        <v>371</v>
      </c>
      <c r="B70" s="22">
        <v>2019</v>
      </c>
      <c r="C70" s="22">
        <v>1</v>
      </c>
      <c r="D70" s="34">
        <v>-123.19540360773399</v>
      </c>
      <c r="E70" s="34">
        <v>-30.011957932364901</v>
      </c>
      <c r="F70" s="34">
        <v>-150.65682994088201</v>
      </c>
      <c r="G70" s="34">
        <v>5.31452685691053</v>
      </c>
      <c r="H70" s="34">
        <v>2.29497085521542</v>
      </c>
      <c r="I70" s="34">
        <v>-15.4220078353414</v>
      </c>
      <c r="J70" s="28">
        <f t="shared" si="15"/>
        <v>26.782447039033226</v>
      </c>
      <c r="K70" s="28">
        <f t="shared" si="16"/>
        <v>39.174980062102364</v>
      </c>
      <c r="L70" s="33">
        <v>3.87</v>
      </c>
      <c r="M70" s="33">
        <v>0</v>
      </c>
      <c r="N70" s="33">
        <v>1.5</v>
      </c>
      <c r="O70" s="36">
        <v>35.594109143835603</v>
      </c>
      <c r="P70" s="34">
        <v>-43.370100000000001</v>
      </c>
      <c r="Q70" s="34">
        <v>22.944475000000001</v>
      </c>
      <c r="R70" s="34">
        <v>30.83785</v>
      </c>
      <c r="S70" s="34">
        <v>41.7378</v>
      </c>
      <c r="T70" s="34">
        <v>1013.6738</v>
      </c>
      <c r="U70" s="34">
        <v>37.845994501681403</v>
      </c>
      <c r="V70" s="34">
        <v>13.8162833985504</v>
      </c>
      <c r="W70" s="34">
        <v>281.64859249429003</v>
      </c>
      <c r="X70" s="35">
        <v>0.67412591929168697</v>
      </c>
      <c r="Y70" s="38">
        <v>5.2577086642963001E-3</v>
      </c>
      <c r="Z70" s="32">
        <f t="shared" si="17"/>
        <v>17.716978690556822</v>
      </c>
      <c r="AA70" s="22">
        <f t="shared" si="18"/>
        <v>0</v>
      </c>
      <c r="AB70" s="22">
        <f t="shared" si="19"/>
        <v>0</v>
      </c>
      <c r="AC70" s="22">
        <f t="shared" si="20"/>
        <v>0</v>
      </c>
      <c r="AD70" s="22">
        <f t="shared" si="21"/>
        <v>1</v>
      </c>
      <c r="AE70" s="22">
        <f t="shared" si="22"/>
        <v>1</v>
      </c>
      <c r="AF70" s="22">
        <f t="shared" si="23"/>
        <v>0</v>
      </c>
      <c r="AG70" s="22">
        <f t="shared" si="24"/>
        <v>1</v>
      </c>
      <c r="AH70" s="22">
        <f t="shared" si="25"/>
        <v>1</v>
      </c>
      <c r="AI70" s="22">
        <f t="shared" si="26"/>
        <v>0</v>
      </c>
      <c r="AJ70" s="22">
        <f t="shared" si="27"/>
        <v>1</v>
      </c>
      <c r="AK70" s="22">
        <f t="shared" si="28"/>
        <v>0</v>
      </c>
      <c r="AL70" s="22">
        <f t="shared" si="29"/>
        <v>0</v>
      </c>
    </row>
    <row r="71" spans="1:38" hidden="1" x14ac:dyDescent="0.25">
      <c r="A71" t="s">
        <v>371</v>
      </c>
      <c r="B71" s="22">
        <v>2019</v>
      </c>
      <c r="C71" s="22">
        <v>1</v>
      </c>
      <c r="D71" s="34">
        <v>-123.19540360773399</v>
      </c>
      <c r="E71" s="34">
        <v>-30.011957932364901</v>
      </c>
      <c r="F71" s="34">
        <v>-17.0839656058664</v>
      </c>
      <c r="G71" s="34">
        <v>103.55156655131501</v>
      </c>
      <c r="H71" s="34">
        <v>135.20951117021801</v>
      </c>
      <c r="I71" s="34">
        <v>118.796388847119</v>
      </c>
      <c r="J71" s="28">
        <f t="shared" si="15"/>
        <v>184.46244703903326</v>
      </c>
      <c r="K71" s="28">
        <f t="shared" si="16"/>
        <v>196.85498006210238</v>
      </c>
      <c r="L71" s="33">
        <v>3.87</v>
      </c>
      <c r="M71" s="33">
        <v>0</v>
      </c>
      <c r="N71" s="33">
        <v>2.5</v>
      </c>
      <c r="O71" s="36">
        <v>35.594109143835603</v>
      </c>
      <c r="P71" s="34">
        <v>-43.370100000000001</v>
      </c>
      <c r="Q71" s="34">
        <v>22.944475000000001</v>
      </c>
      <c r="R71" s="34">
        <v>30.83785</v>
      </c>
      <c r="S71" s="34">
        <v>41.7378</v>
      </c>
      <c r="T71" s="34">
        <v>1013.6738</v>
      </c>
      <c r="U71" s="34">
        <v>37.845994501681403</v>
      </c>
      <c r="V71" s="34">
        <v>13.8162833985504</v>
      </c>
      <c r="W71" s="34">
        <v>281.64859249429003</v>
      </c>
      <c r="X71" s="35">
        <v>0.67412591929168697</v>
      </c>
      <c r="Y71" s="38">
        <v>5.2577086642963001E-3</v>
      </c>
      <c r="Z71" s="32">
        <f t="shared" si="17"/>
        <v>16.413122323099003</v>
      </c>
      <c r="AA71" s="22">
        <f t="shared" si="18"/>
        <v>0</v>
      </c>
      <c r="AB71" s="22">
        <f t="shared" si="19"/>
        <v>0</v>
      </c>
      <c r="AC71" s="22">
        <f t="shared" si="20"/>
        <v>0</v>
      </c>
      <c r="AD71" s="22">
        <f t="shared" si="21"/>
        <v>1</v>
      </c>
      <c r="AE71" s="22">
        <f t="shared" si="22"/>
        <v>1</v>
      </c>
      <c r="AF71" s="22">
        <f t="shared" si="23"/>
        <v>1</v>
      </c>
      <c r="AG71" s="22">
        <f t="shared" si="24"/>
        <v>1</v>
      </c>
      <c r="AH71" s="22">
        <f t="shared" si="25"/>
        <v>1</v>
      </c>
      <c r="AI71" s="22">
        <f t="shared" si="26"/>
        <v>0</v>
      </c>
      <c r="AJ71" s="22">
        <f t="shared" si="27"/>
        <v>1</v>
      </c>
      <c r="AK71" s="22">
        <f t="shared" si="28"/>
        <v>0</v>
      </c>
      <c r="AL71" s="22">
        <f t="shared" si="29"/>
        <v>0</v>
      </c>
    </row>
    <row r="72" spans="1:38" x14ac:dyDescent="0.25">
      <c r="A72" t="s">
        <v>371</v>
      </c>
      <c r="B72" s="22">
        <v>2019</v>
      </c>
      <c r="C72" s="22">
        <v>1</v>
      </c>
      <c r="D72" s="34">
        <v>-123.19540360773399</v>
      </c>
      <c r="E72" s="34">
        <v>-30.011957932364901</v>
      </c>
      <c r="F72" s="34">
        <v>57.993208003551501</v>
      </c>
      <c r="G72" s="34">
        <v>167.808313971611</v>
      </c>
      <c r="H72" s="34">
        <v>210.18618766234599</v>
      </c>
      <c r="I72" s="34">
        <v>193.73966361771099</v>
      </c>
      <c r="J72" s="28">
        <f t="shared" si="15"/>
        <v>263.30244703903327</v>
      </c>
      <c r="K72" s="28">
        <f t="shared" si="16"/>
        <v>275.69498006210233</v>
      </c>
      <c r="L72" s="33">
        <v>3.87</v>
      </c>
      <c r="M72" s="33">
        <v>0</v>
      </c>
      <c r="N72" s="33">
        <v>3</v>
      </c>
      <c r="O72" s="36">
        <v>35.594109143835603</v>
      </c>
      <c r="P72" s="34">
        <v>-43.370100000000001</v>
      </c>
      <c r="Q72" s="34">
        <v>22.944475000000001</v>
      </c>
      <c r="R72" s="34">
        <v>30.83785</v>
      </c>
      <c r="S72" s="34">
        <v>41.7378</v>
      </c>
      <c r="T72" s="34">
        <v>1013.6738</v>
      </c>
      <c r="U72" s="34">
        <v>37.845994501681403</v>
      </c>
      <c r="V72" s="34">
        <v>13.8162833985504</v>
      </c>
      <c r="W72" s="34">
        <v>281.64859249429003</v>
      </c>
      <c r="X72" s="35">
        <v>0.67412591929168697</v>
      </c>
      <c r="Y72" s="38">
        <v>5.2577086642963001E-3</v>
      </c>
      <c r="Z72" s="32">
        <f t="shared" si="17"/>
        <v>16.446524044634998</v>
      </c>
      <c r="AA72" s="22">
        <f t="shared" si="18"/>
        <v>0</v>
      </c>
      <c r="AB72" s="22">
        <f t="shared" si="19"/>
        <v>0</v>
      </c>
      <c r="AC72" s="22">
        <f t="shared" si="20"/>
        <v>1</v>
      </c>
      <c r="AD72" s="22">
        <f t="shared" si="21"/>
        <v>1</v>
      </c>
      <c r="AE72" s="22">
        <f t="shared" si="22"/>
        <v>1</v>
      </c>
      <c r="AF72" s="22">
        <f t="shared" si="23"/>
        <v>1</v>
      </c>
      <c r="AG72" s="22">
        <f t="shared" si="24"/>
        <v>1</v>
      </c>
      <c r="AH72" s="22">
        <f t="shared" si="25"/>
        <v>1</v>
      </c>
      <c r="AI72" s="22">
        <f t="shared" si="26"/>
        <v>0</v>
      </c>
      <c r="AJ72" s="22">
        <f t="shared" si="27"/>
        <v>1</v>
      </c>
      <c r="AK72" s="22">
        <f t="shared" si="28"/>
        <v>0</v>
      </c>
      <c r="AL72" s="22">
        <f t="shared" si="29"/>
        <v>0</v>
      </c>
    </row>
    <row r="73" spans="1:38" hidden="1" x14ac:dyDescent="0.25">
      <c r="A73" s="27" t="s">
        <v>372</v>
      </c>
      <c r="B73" s="22">
        <v>2019</v>
      </c>
      <c r="C73" s="22">
        <v>1</v>
      </c>
      <c r="D73" s="28">
        <v>-121.715207643754</v>
      </c>
      <c r="E73" s="28">
        <v>-28.686514881633599</v>
      </c>
      <c r="F73" s="28">
        <v>-86.916519815498006</v>
      </c>
      <c r="G73" s="28">
        <v>52.3345175012319</v>
      </c>
      <c r="H73" s="28">
        <v>65.964525162526996</v>
      </c>
      <c r="I73" s="28">
        <v>46.7925535661943</v>
      </c>
      <c r="J73" s="28">
        <f t="shared" si="15"/>
        <v>105.56866501183042</v>
      </c>
      <c r="K73" s="28">
        <f t="shared" si="16"/>
        <v>117.90834769993413</v>
      </c>
      <c r="L73" s="22">
        <v>3.87</v>
      </c>
      <c r="M73" s="22">
        <v>0</v>
      </c>
      <c r="N73" s="22">
        <v>2</v>
      </c>
      <c r="O73" s="29">
        <v>35.762897039999999</v>
      </c>
      <c r="P73" s="28">
        <v>-36.498800000000003</v>
      </c>
      <c r="Q73" s="28">
        <v>21.907575000000001</v>
      </c>
      <c r="R73" s="28">
        <v>30.81345</v>
      </c>
      <c r="S73" s="28">
        <v>42.2941</v>
      </c>
      <c r="T73" s="28">
        <v>980.31470000000002</v>
      </c>
      <c r="U73" s="28">
        <v>39.349442740000001</v>
      </c>
      <c r="V73" s="28">
        <v>13.050125850000001</v>
      </c>
      <c r="W73" s="28">
        <v>246.6358946</v>
      </c>
      <c r="X73" s="30">
        <v>0.68621974299999999</v>
      </c>
      <c r="Y73" s="31">
        <v>5.721276E-3</v>
      </c>
      <c r="Z73" s="32">
        <f t="shared" si="17"/>
        <v>19.171971596332696</v>
      </c>
      <c r="AA73" s="22">
        <f t="shared" si="18"/>
        <v>0</v>
      </c>
      <c r="AB73" s="22">
        <f t="shared" si="19"/>
        <v>0</v>
      </c>
      <c r="AC73" s="22">
        <f t="shared" si="20"/>
        <v>0</v>
      </c>
      <c r="AD73" s="22">
        <f t="shared" si="21"/>
        <v>1</v>
      </c>
      <c r="AE73" s="22">
        <f t="shared" si="22"/>
        <v>1</v>
      </c>
      <c r="AF73" s="22">
        <f t="shared" si="23"/>
        <v>1</v>
      </c>
      <c r="AG73" s="22">
        <f t="shared" si="24"/>
        <v>1</v>
      </c>
      <c r="AH73" s="22">
        <f t="shared" si="25"/>
        <v>1</v>
      </c>
      <c r="AI73" s="22">
        <f t="shared" si="26"/>
        <v>0</v>
      </c>
      <c r="AJ73" s="22">
        <f t="shared" si="27"/>
        <v>1</v>
      </c>
      <c r="AK73" s="22">
        <f t="shared" si="28"/>
        <v>0</v>
      </c>
      <c r="AL73" s="22">
        <f t="shared" si="29"/>
        <v>0</v>
      </c>
    </row>
    <row r="74" spans="1:38" hidden="1" x14ac:dyDescent="0.25">
      <c r="A74" t="s">
        <v>372</v>
      </c>
      <c r="B74" s="22">
        <v>2019</v>
      </c>
      <c r="C74" s="22">
        <v>1</v>
      </c>
      <c r="D74" s="34">
        <v>-120.500801643754</v>
      </c>
      <c r="E74" s="34">
        <v>-28.435169881633598</v>
      </c>
      <c r="F74" s="34">
        <v>-178.36357598644901</v>
      </c>
      <c r="G74" s="34">
        <v>-16.971405858317802</v>
      </c>
      <c r="H74" s="34">
        <v>-34.438495413171999</v>
      </c>
      <c r="I74" s="34">
        <v>-53.7457483039762</v>
      </c>
      <c r="J74" s="28">
        <f t="shared" si="15"/>
        <v>-52.111334989246252</v>
      </c>
      <c r="K74" s="28">
        <f t="shared" si="16"/>
        <v>-39.771652302200593</v>
      </c>
      <c r="L74" s="33">
        <v>3.87</v>
      </c>
      <c r="M74" s="33">
        <v>0</v>
      </c>
      <c r="N74" s="33">
        <v>1</v>
      </c>
      <c r="O74" s="36">
        <v>35.762897043378999</v>
      </c>
      <c r="P74" s="34">
        <v>-36.498800000000003</v>
      </c>
      <c r="Q74" s="34">
        <v>21.907575000000001</v>
      </c>
      <c r="R74" s="34">
        <v>30.81345</v>
      </c>
      <c r="S74" s="34">
        <v>42.2941</v>
      </c>
      <c r="T74" s="34">
        <v>980.31470000000002</v>
      </c>
      <c r="U74" s="34">
        <v>39.349442741929003</v>
      </c>
      <c r="V74" s="34">
        <v>13.0501258482493</v>
      </c>
      <c r="W74" s="34">
        <v>246.635894571851</v>
      </c>
      <c r="X74" s="35">
        <v>0.68621974279899101</v>
      </c>
      <c r="Y74" s="38">
        <v>5.7212757218169999E-3</v>
      </c>
      <c r="Z74" s="32">
        <f t="shared" si="17"/>
        <v>-6.0033255315384011</v>
      </c>
      <c r="AA74" s="22">
        <f t="shared" si="18"/>
        <v>0</v>
      </c>
      <c r="AB74" s="22">
        <f t="shared" si="19"/>
        <v>0</v>
      </c>
      <c r="AC74" s="22">
        <f t="shared" si="20"/>
        <v>0</v>
      </c>
      <c r="AD74" s="22">
        <f t="shared" si="21"/>
        <v>0</v>
      </c>
      <c r="AE74" s="22">
        <f t="shared" si="22"/>
        <v>0</v>
      </c>
      <c r="AF74" s="22">
        <f t="shared" si="23"/>
        <v>0</v>
      </c>
      <c r="AG74" s="22">
        <f t="shared" si="24"/>
        <v>0</v>
      </c>
      <c r="AH74" s="22">
        <f t="shared" si="25"/>
        <v>0</v>
      </c>
      <c r="AI74" s="22">
        <f t="shared" si="26"/>
        <v>0</v>
      </c>
      <c r="AJ74" s="22">
        <f t="shared" si="27"/>
        <v>1</v>
      </c>
      <c r="AK74" s="22">
        <f t="shared" si="28"/>
        <v>0</v>
      </c>
      <c r="AL74" s="22">
        <f t="shared" si="29"/>
        <v>0</v>
      </c>
    </row>
    <row r="75" spans="1:38" hidden="1" x14ac:dyDescent="0.25">
      <c r="A75" t="s">
        <v>372</v>
      </c>
      <c r="B75" s="22">
        <v>2019</v>
      </c>
      <c r="C75" s="22">
        <v>1</v>
      </c>
      <c r="D75" s="34">
        <v>-120.500801643754</v>
      </c>
      <c r="E75" s="34">
        <v>-28.435169881633598</v>
      </c>
      <c r="F75" s="34">
        <v>-148.00911481455901</v>
      </c>
      <c r="G75" s="34">
        <v>9.7330326800394893</v>
      </c>
      <c r="H75" s="34">
        <v>5.3566521992681997</v>
      </c>
      <c r="I75" s="34">
        <v>-15.3574728662091</v>
      </c>
      <c r="J75" s="28">
        <f t="shared" si="15"/>
        <v>26.72866501075373</v>
      </c>
      <c r="K75" s="28">
        <f t="shared" si="16"/>
        <v>39.068347697799432</v>
      </c>
      <c r="L75" s="33">
        <v>3.87</v>
      </c>
      <c r="M75" s="33">
        <v>0</v>
      </c>
      <c r="N75" s="33">
        <v>1.5</v>
      </c>
      <c r="O75" s="36">
        <v>35.762897043378999</v>
      </c>
      <c r="P75" s="34">
        <v>-36.498800000000003</v>
      </c>
      <c r="Q75" s="34">
        <v>21.907575000000001</v>
      </c>
      <c r="R75" s="34">
        <v>30.81345</v>
      </c>
      <c r="S75" s="34">
        <v>42.2941</v>
      </c>
      <c r="T75" s="34">
        <v>980.31470000000002</v>
      </c>
      <c r="U75" s="34">
        <v>39.349442741929003</v>
      </c>
      <c r="V75" s="34">
        <v>13.0501258482493</v>
      </c>
      <c r="W75" s="34">
        <v>246.635894571851</v>
      </c>
      <c r="X75" s="35">
        <v>0.68621974279899101</v>
      </c>
      <c r="Y75" s="38">
        <v>5.7212757218169999E-3</v>
      </c>
      <c r="Z75" s="32">
        <f t="shared" si="17"/>
        <v>20.714125065477301</v>
      </c>
      <c r="AA75" s="22">
        <f t="shared" si="18"/>
        <v>0</v>
      </c>
      <c r="AB75" s="22">
        <f t="shared" si="19"/>
        <v>0</v>
      </c>
      <c r="AC75" s="22">
        <f t="shared" si="20"/>
        <v>0</v>
      </c>
      <c r="AD75" s="22">
        <f t="shared" si="21"/>
        <v>1</v>
      </c>
      <c r="AE75" s="22">
        <f t="shared" si="22"/>
        <v>1</v>
      </c>
      <c r="AF75" s="22">
        <f t="shared" si="23"/>
        <v>0</v>
      </c>
      <c r="AG75" s="22">
        <f t="shared" si="24"/>
        <v>1</v>
      </c>
      <c r="AH75" s="22">
        <f t="shared" si="25"/>
        <v>1</v>
      </c>
      <c r="AI75" s="22">
        <f t="shared" si="26"/>
        <v>0</v>
      </c>
      <c r="AJ75" s="22">
        <f t="shared" si="27"/>
        <v>1</v>
      </c>
      <c r="AK75" s="22">
        <f t="shared" si="28"/>
        <v>0</v>
      </c>
      <c r="AL75" s="22">
        <f t="shared" si="29"/>
        <v>0</v>
      </c>
    </row>
    <row r="76" spans="1:38" hidden="1" x14ac:dyDescent="0.25">
      <c r="A76" t="s">
        <v>372</v>
      </c>
      <c r="B76" s="22">
        <v>2019</v>
      </c>
      <c r="C76" s="22">
        <v>1</v>
      </c>
      <c r="D76" s="34">
        <v>-120.500801643754</v>
      </c>
      <c r="E76" s="34">
        <v>-28.435169881633598</v>
      </c>
      <c r="F76" s="34">
        <v>-15.9028433269596</v>
      </c>
      <c r="G76" s="34">
        <v>107.122497141011</v>
      </c>
      <c r="H76" s="34">
        <v>136.75134635954399</v>
      </c>
      <c r="I76" s="34">
        <v>118.807414053657</v>
      </c>
      <c r="J76" s="28">
        <f t="shared" si="15"/>
        <v>184.40866501075371</v>
      </c>
      <c r="K76" s="28">
        <f t="shared" si="16"/>
        <v>196.74834769779935</v>
      </c>
      <c r="L76" s="33">
        <v>3.87</v>
      </c>
      <c r="M76" s="33">
        <v>0</v>
      </c>
      <c r="N76" s="33">
        <v>2.5</v>
      </c>
      <c r="O76" s="36">
        <v>35.762897043378999</v>
      </c>
      <c r="P76" s="34">
        <v>-36.498800000000003</v>
      </c>
      <c r="Q76" s="34">
        <v>21.907575000000001</v>
      </c>
      <c r="R76" s="34">
        <v>30.81345</v>
      </c>
      <c r="S76" s="34">
        <v>42.2941</v>
      </c>
      <c r="T76" s="34">
        <v>980.31470000000002</v>
      </c>
      <c r="U76" s="34">
        <v>39.349442741929003</v>
      </c>
      <c r="V76" s="34">
        <v>13.0501258482493</v>
      </c>
      <c r="W76" s="34">
        <v>246.635894571851</v>
      </c>
      <c r="X76" s="35">
        <v>0.68621974279899101</v>
      </c>
      <c r="Y76" s="38">
        <v>5.7212757218169999E-3</v>
      </c>
      <c r="Z76" s="32">
        <f t="shared" si="17"/>
        <v>17.943932305886989</v>
      </c>
      <c r="AA76" s="22">
        <f t="shared" si="18"/>
        <v>0</v>
      </c>
      <c r="AB76" s="22">
        <f t="shared" si="19"/>
        <v>0</v>
      </c>
      <c r="AC76" s="22">
        <f t="shared" si="20"/>
        <v>0</v>
      </c>
      <c r="AD76" s="22">
        <f t="shared" si="21"/>
        <v>1</v>
      </c>
      <c r="AE76" s="22">
        <f t="shared" si="22"/>
        <v>1</v>
      </c>
      <c r="AF76" s="22">
        <f t="shared" si="23"/>
        <v>1</v>
      </c>
      <c r="AG76" s="22">
        <f t="shared" si="24"/>
        <v>1</v>
      </c>
      <c r="AH76" s="22">
        <f t="shared" si="25"/>
        <v>1</v>
      </c>
      <c r="AI76" s="22">
        <f t="shared" si="26"/>
        <v>0</v>
      </c>
      <c r="AJ76" s="22">
        <f t="shared" si="27"/>
        <v>1</v>
      </c>
      <c r="AK76" s="22">
        <f t="shared" si="28"/>
        <v>0</v>
      </c>
      <c r="AL76" s="22">
        <f t="shared" si="29"/>
        <v>0</v>
      </c>
    </row>
    <row r="77" spans="1:38" x14ac:dyDescent="0.25">
      <c r="A77" t="s">
        <v>372</v>
      </c>
      <c r="B77" s="22">
        <v>2019</v>
      </c>
      <c r="C77" s="22">
        <v>1</v>
      </c>
      <c r="D77" s="34">
        <v>-120.500801643754</v>
      </c>
      <c r="E77" s="34">
        <v>-28.435169881633598</v>
      </c>
      <c r="F77" s="34">
        <v>59.031932140973701</v>
      </c>
      <c r="G77" s="34">
        <v>170.42792540334901</v>
      </c>
      <c r="H77" s="34">
        <v>211.576504195284</v>
      </c>
      <c r="I77" s="34">
        <v>193.45843301196101</v>
      </c>
      <c r="J77" s="28">
        <f t="shared" si="15"/>
        <v>263.24866501075371</v>
      </c>
      <c r="K77" s="28">
        <f t="shared" si="16"/>
        <v>275.58834769779941</v>
      </c>
      <c r="L77" s="33">
        <v>3.87</v>
      </c>
      <c r="M77" s="33">
        <v>0</v>
      </c>
      <c r="N77" s="33">
        <v>3</v>
      </c>
      <c r="O77" s="36">
        <v>35.762897043378999</v>
      </c>
      <c r="P77" s="34">
        <v>-36.498800000000003</v>
      </c>
      <c r="Q77" s="34">
        <v>21.907575000000001</v>
      </c>
      <c r="R77" s="34">
        <v>30.81345</v>
      </c>
      <c r="S77" s="34">
        <v>42.2941</v>
      </c>
      <c r="T77" s="34">
        <v>980.31470000000002</v>
      </c>
      <c r="U77" s="34">
        <v>39.349442741929003</v>
      </c>
      <c r="V77" s="34">
        <v>13.0501258482493</v>
      </c>
      <c r="W77" s="34">
        <v>246.635894571851</v>
      </c>
      <c r="X77" s="35">
        <v>0.68621974279899101</v>
      </c>
      <c r="Y77" s="38">
        <v>5.7212757218169999E-3</v>
      </c>
      <c r="Z77" s="32">
        <f t="shared" si="17"/>
        <v>18.118071183322996</v>
      </c>
      <c r="AA77" s="22">
        <f t="shared" si="18"/>
        <v>0</v>
      </c>
      <c r="AB77" s="22">
        <f t="shared" si="19"/>
        <v>0</v>
      </c>
      <c r="AC77" s="22">
        <f t="shared" si="20"/>
        <v>1</v>
      </c>
      <c r="AD77" s="22">
        <f t="shared" si="21"/>
        <v>1</v>
      </c>
      <c r="AE77" s="22">
        <f t="shared" si="22"/>
        <v>1</v>
      </c>
      <c r="AF77" s="22">
        <f t="shared" si="23"/>
        <v>1</v>
      </c>
      <c r="AG77" s="22">
        <f t="shared" si="24"/>
        <v>1</v>
      </c>
      <c r="AH77" s="22">
        <f t="shared" si="25"/>
        <v>1</v>
      </c>
      <c r="AI77" s="22">
        <f t="shared" si="26"/>
        <v>0</v>
      </c>
      <c r="AJ77" s="22">
        <f t="shared" si="27"/>
        <v>1</v>
      </c>
      <c r="AK77" s="22">
        <f t="shared" si="28"/>
        <v>0</v>
      </c>
      <c r="AL77" s="22">
        <f t="shared" si="29"/>
        <v>0</v>
      </c>
    </row>
    <row r="78" spans="1:38" hidden="1" x14ac:dyDescent="0.25">
      <c r="A78" s="27" t="s">
        <v>373</v>
      </c>
      <c r="B78" s="22">
        <v>2022</v>
      </c>
      <c r="C78" s="22">
        <v>2</v>
      </c>
      <c r="D78" s="28">
        <v>-128.56385512261099</v>
      </c>
      <c r="E78" s="28">
        <v>-64.962895055848307</v>
      </c>
      <c r="F78" s="28">
        <v>-198.675476510636</v>
      </c>
      <c r="G78" s="28">
        <v>76.493483975542901</v>
      </c>
      <c r="H78" s="28">
        <v>1.1687917318697501</v>
      </c>
      <c r="I78" s="28">
        <v>79.671199272055006</v>
      </c>
      <c r="J78" s="28">
        <f t="shared" si="15"/>
        <v>-21.622464349122112</v>
      </c>
      <c r="K78" s="28">
        <f t="shared" si="16"/>
        <v>-1.6237750981656838</v>
      </c>
      <c r="L78" s="22">
        <v>8.2100000000000009</v>
      </c>
      <c r="M78" s="22">
        <v>0</v>
      </c>
      <c r="N78" s="22">
        <v>2</v>
      </c>
      <c r="O78" s="29">
        <v>35.714212930000002</v>
      </c>
      <c r="P78" s="28">
        <v>-102.79810000000001</v>
      </c>
      <c r="Q78" s="28">
        <v>9.7221499999999992</v>
      </c>
      <c r="R78" s="28">
        <v>25.563500000000001</v>
      </c>
      <c r="S78" s="28">
        <v>52.368375</v>
      </c>
      <c r="T78" s="28">
        <v>1161.6270999999999</v>
      </c>
      <c r="U78" s="28">
        <v>50.098880739999998</v>
      </c>
      <c r="V78" s="28">
        <v>5.2284120759999997</v>
      </c>
      <c r="W78" s="28">
        <v>66.278282390000001</v>
      </c>
      <c r="X78" s="30">
        <v>0.40901522800000001</v>
      </c>
      <c r="Y78" s="31">
        <v>1.765843E-3</v>
      </c>
      <c r="Z78" s="32">
        <f t="shared" si="17"/>
        <v>-78.50240754018526</v>
      </c>
      <c r="AA78" s="22">
        <f t="shared" si="18"/>
        <v>0</v>
      </c>
      <c r="AB78" s="22">
        <f t="shared" si="19"/>
        <v>0</v>
      </c>
      <c r="AC78" s="22">
        <f t="shared" si="20"/>
        <v>0</v>
      </c>
      <c r="AD78" s="22">
        <f t="shared" si="21"/>
        <v>1</v>
      </c>
      <c r="AE78" s="22">
        <f t="shared" si="22"/>
        <v>1</v>
      </c>
      <c r="AF78" s="22">
        <f t="shared" si="23"/>
        <v>1</v>
      </c>
      <c r="AG78" s="22">
        <f t="shared" si="24"/>
        <v>0</v>
      </c>
      <c r="AH78" s="22">
        <f t="shared" si="25"/>
        <v>0</v>
      </c>
      <c r="AI78" s="22">
        <f t="shared" si="26"/>
        <v>1</v>
      </c>
      <c r="AJ78" s="22">
        <f t="shared" si="27"/>
        <v>0</v>
      </c>
      <c r="AK78" s="22">
        <f t="shared" si="28"/>
        <v>0</v>
      </c>
      <c r="AL78" s="22">
        <f t="shared" si="29"/>
        <v>0</v>
      </c>
    </row>
    <row r="79" spans="1:38" hidden="1" x14ac:dyDescent="0.25">
      <c r="A79" t="s">
        <v>373</v>
      </c>
      <c r="B79" s="22">
        <v>2022</v>
      </c>
      <c r="C79" s="22">
        <v>2</v>
      </c>
      <c r="D79" s="34">
        <v>-127.54311112261099</v>
      </c>
      <c r="E79" s="34">
        <v>-60.098010055848299</v>
      </c>
      <c r="F79" s="34">
        <v>-196.04144075805999</v>
      </c>
      <c r="G79" s="34">
        <v>-15.6332243908507</v>
      </c>
      <c r="H79" s="34">
        <v>-79.757670610912996</v>
      </c>
      <c r="I79" s="34">
        <v>-16.989160956148599</v>
      </c>
      <c r="J79" s="28">
        <f t="shared" si="15"/>
        <v>-179.30246435032967</v>
      </c>
      <c r="K79" s="28">
        <f t="shared" si="16"/>
        <v>-159.30377510056002</v>
      </c>
      <c r="L79" s="33">
        <v>8.2100000000000009</v>
      </c>
      <c r="M79" s="33">
        <v>0</v>
      </c>
      <c r="N79" s="33">
        <v>1</v>
      </c>
      <c r="O79" s="36">
        <v>35.714212933789902</v>
      </c>
      <c r="P79" s="34">
        <v>-102.79810000000001</v>
      </c>
      <c r="Q79" s="34">
        <v>9.7221499999999992</v>
      </c>
      <c r="R79" s="34">
        <v>25.563500000000001</v>
      </c>
      <c r="S79" s="34">
        <v>52.368375</v>
      </c>
      <c r="T79" s="34">
        <v>1161.6270999999999</v>
      </c>
      <c r="U79" s="34">
        <v>50.0988807429151</v>
      </c>
      <c r="V79" s="34">
        <v>5.22841207556682</v>
      </c>
      <c r="W79" s="34">
        <v>66.278282387951293</v>
      </c>
      <c r="X79" s="35">
        <v>0.40901522777615301</v>
      </c>
      <c r="Y79" s="38">
        <v>1.7658426420699999E-3</v>
      </c>
      <c r="Z79" s="32">
        <f t="shared" si="17"/>
        <v>-62.768509654764401</v>
      </c>
      <c r="AA79" s="22">
        <f t="shared" si="18"/>
        <v>0</v>
      </c>
      <c r="AB79" s="22">
        <f t="shared" si="19"/>
        <v>0</v>
      </c>
      <c r="AC79" s="22">
        <f t="shared" si="20"/>
        <v>0</v>
      </c>
      <c r="AD79" s="22">
        <f t="shared" si="21"/>
        <v>0</v>
      </c>
      <c r="AE79" s="22">
        <f t="shared" si="22"/>
        <v>0</v>
      </c>
      <c r="AF79" s="22">
        <f t="shared" si="23"/>
        <v>0</v>
      </c>
      <c r="AG79" s="22">
        <f t="shared" si="24"/>
        <v>0</v>
      </c>
      <c r="AH79" s="22">
        <f t="shared" si="25"/>
        <v>0</v>
      </c>
      <c r="AI79" s="22">
        <f t="shared" si="26"/>
        <v>1</v>
      </c>
      <c r="AJ79" s="22">
        <f t="shared" si="27"/>
        <v>0</v>
      </c>
      <c r="AK79" s="22">
        <f t="shared" si="28"/>
        <v>0</v>
      </c>
      <c r="AL79" s="22">
        <f t="shared" si="29"/>
        <v>0</v>
      </c>
    </row>
    <row r="80" spans="1:38" hidden="1" x14ac:dyDescent="0.25">
      <c r="A80" t="s">
        <v>373</v>
      </c>
      <c r="B80" s="22">
        <v>2022</v>
      </c>
      <c r="C80" s="22">
        <v>2</v>
      </c>
      <c r="D80" s="34">
        <v>-127.54311112261099</v>
      </c>
      <c r="E80" s="34">
        <v>-60.098010055848299</v>
      </c>
      <c r="F80" s="34">
        <v>-196.16350128039701</v>
      </c>
      <c r="G80" s="34">
        <v>24.967866205216801</v>
      </c>
      <c r="H80" s="34">
        <v>-51.687747572680699</v>
      </c>
      <c r="I80" s="34">
        <v>25.3712495262725</v>
      </c>
      <c r="J80" s="28">
        <f t="shared" si="15"/>
        <v>-100.46246435032971</v>
      </c>
      <c r="K80" s="28">
        <f t="shared" si="16"/>
        <v>-80.463775100559985</v>
      </c>
      <c r="L80" s="33">
        <v>8.2100000000000009</v>
      </c>
      <c r="M80" s="33">
        <v>0</v>
      </c>
      <c r="N80" s="33">
        <v>1.5</v>
      </c>
      <c r="O80" s="36">
        <v>35.714212933789902</v>
      </c>
      <c r="P80" s="34">
        <v>-102.79810000000001</v>
      </c>
      <c r="Q80" s="34">
        <v>9.7221499999999992</v>
      </c>
      <c r="R80" s="34">
        <v>25.563500000000001</v>
      </c>
      <c r="S80" s="34">
        <v>52.368375</v>
      </c>
      <c r="T80" s="34">
        <v>1161.6270999999999</v>
      </c>
      <c r="U80" s="34">
        <v>50.0988807429151</v>
      </c>
      <c r="V80" s="34">
        <v>5.22841207556682</v>
      </c>
      <c r="W80" s="34">
        <v>66.278282387951293</v>
      </c>
      <c r="X80" s="35">
        <v>0.40901522777615301</v>
      </c>
      <c r="Y80" s="38">
        <v>1.7658426420699999E-3</v>
      </c>
      <c r="Z80" s="32">
        <f t="shared" si="17"/>
        <v>-77.058997098953199</v>
      </c>
      <c r="AA80" s="22">
        <f t="shared" si="18"/>
        <v>0</v>
      </c>
      <c r="AB80" s="22">
        <f t="shared" si="19"/>
        <v>0</v>
      </c>
      <c r="AC80" s="22">
        <f t="shared" si="20"/>
        <v>0</v>
      </c>
      <c r="AD80" s="22">
        <f t="shared" si="21"/>
        <v>1</v>
      </c>
      <c r="AE80" s="22">
        <f t="shared" si="22"/>
        <v>0</v>
      </c>
      <c r="AF80" s="22">
        <f t="shared" si="23"/>
        <v>1</v>
      </c>
      <c r="AG80" s="22">
        <f t="shared" si="24"/>
        <v>0</v>
      </c>
      <c r="AH80" s="22">
        <f t="shared" si="25"/>
        <v>0</v>
      </c>
      <c r="AI80" s="22">
        <f t="shared" si="26"/>
        <v>1</v>
      </c>
      <c r="AJ80" s="22">
        <f t="shared" si="27"/>
        <v>0</v>
      </c>
      <c r="AK80" s="22">
        <f t="shared" si="28"/>
        <v>0</v>
      </c>
      <c r="AL80" s="22">
        <f t="shared" si="29"/>
        <v>0</v>
      </c>
    </row>
    <row r="81" spans="1:38" hidden="1" x14ac:dyDescent="0.25">
      <c r="A81" t="s">
        <v>373</v>
      </c>
      <c r="B81" s="22">
        <v>2022</v>
      </c>
      <c r="C81" s="22">
        <v>2</v>
      </c>
      <c r="D81" s="34">
        <v>-127.54311112261099</v>
      </c>
      <c r="E81" s="34">
        <v>-60.098010055848299</v>
      </c>
      <c r="F81" s="34">
        <v>-163.16270403768601</v>
      </c>
      <c r="G81" s="34">
        <v>133.35789464690299</v>
      </c>
      <c r="H81" s="34">
        <v>62.159761237899602</v>
      </c>
      <c r="I81" s="34">
        <v>143.74979442069301</v>
      </c>
      <c r="J81" s="28">
        <f t="shared" si="15"/>
        <v>57.217535649670268</v>
      </c>
      <c r="K81" s="28">
        <f t="shared" si="16"/>
        <v>77.216224899440022</v>
      </c>
      <c r="L81" s="33">
        <v>8.2100000000000009</v>
      </c>
      <c r="M81" s="33">
        <v>0</v>
      </c>
      <c r="N81" s="33">
        <v>2.5</v>
      </c>
      <c r="O81" s="36">
        <v>35.714212933789902</v>
      </c>
      <c r="P81" s="34">
        <v>-102.79810000000001</v>
      </c>
      <c r="Q81" s="34">
        <v>9.7221499999999992</v>
      </c>
      <c r="R81" s="34">
        <v>25.563500000000001</v>
      </c>
      <c r="S81" s="34">
        <v>52.368375</v>
      </c>
      <c r="T81" s="34">
        <v>1161.6270999999999</v>
      </c>
      <c r="U81" s="34">
        <v>50.0988807429151</v>
      </c>
      <c r="V81" s="34">
        <v>5.22841207556682</v>
      </c>
      <c r="W81" s="34">
        <v>66.278282387951293</v>
      </c>
      <c r="X81" s="35">
        <v>0.40901522777615301</v>
      </c>
      <c r="Y81" s="38">
        <v>1.7658426420699999E-3</v>
      </c>
      <c r="Z81" s="32">
        <f t="shared" si="17"/>
        <v>-81.590033182793405</v>
      </c>
      <c r="AA81" s="22">
        <f t="shared" si="18"/>
        <v>0</v>
      </c>
      <c r="AB81" s="22">
        <f t="shared" si="19"/>
        <v>0</v>
      </c>
      <c r="AC81" s="22">
        <f t="shared" si="20"/>
        <v>0</v>
      </c>
      <c r="AD81" s="22">
        <f t="shared" si="21"/>
        <v>1</v>
      </c>
      <c r="AE81" s="22">
        <f t="shared" si="22"/>
        <v>1</v>
      </c>
      <c r="AF81" s="22">
        <f t="shared" si="23"/>
        <v>1</v>
      </c>
      <c r="AG81" s="22">
        <f t="shared" si="24"/>
        <v>1</v>
      </c>
      <c r="AH81" s="22">
        <f t="shared" si="25"/>
        <v>1</v>
      </c>
      <c r="AI81" s="22">
        <f t="shared" si="26"/>
        <v>1</v>
      </c>
      <c r="AJ81" s="22">
        <f t="shared" si="27"/>
        <v>0</v>
      </c>
      <c r="AK81" s="22">
        <f t="shared" si="28"/>
        <v>0</v>
      </c>
      <c r="AL81" s="22">
        <f t="shared" si="29"/>
        <v>0</v>
      </c>
    </row>
    <row r="82" spans="1:38" x14ac:dyDescent="0.25">
      <c r="A82" t="s">
        <v>373</v>
      </c>
      <c r="B82" s="22">
        <v>2022</v>
      </c>
      <c r="C82" s="22">
        <v>2</v>
      </c>
      <c r="D82" s="34">
        <v>-127.54311112261099</v>
      </c>
      <c r="E82" s="34">
        <v>-60.098010055848299</v>
      </c>
      <c r="F82" s="34">
        <v>-96.994693027806903</v>
      </c>
      <c r="G82" s="34">
        <v>193.762617564274</v>
      </c>
      <c r="H82" s="34">
        <v>128.05169328584299</v>
      </c>
      <c r="I82" s="34">
        <v>211.31158469309699</v>
      </c>
      <c r="J82" s="28">
        <f t="shared" si="15"/>
        <v>136.05753564967031</v>
      </c>
      <c r="K82" s="28">
        <f t="shared" si="16"/>
        <v>156.05622489944005</v>
      </c>
      <c r="L82" s="33">
        <v>8.2100000000000009</v>
      </c>
      <c r="M82" s="33">
        <v>0</v>
      </c>
      <c r="N82" s="33">
        <v>3</v>
      </c>
      <c r="O82" s="36">
        <v>35.714212933789902</v>
      </c>
      <c r="P82" s="34">
        <v>-102.79810000000001</v>
      </c>
      <c r="Q82" s="34">
        <v>9.7221499999999992</v>
      </c>
      <c r="R82" s="34">
        <v>25.563500000000001</v>
      </c>
      <c r="S82" s="34">
        <v>52.368375</v>
      </c>
      <c r="T82" s="34">
        <v>1161.6270999999999</v>
      </c>
      <c r="U82" s="34">
        <v>50.0988807429151</v>
      </c>
      <c r="V82" s="34">
        <v>5.22841207556682</v>
      </c>
      <c r="W82" s="34">
        <v>66.278282387951293</v>
      </c>
      <c r="X82" s="35">
        <v>0.40901522777615301</v>
      </c>
      <c r="Y82" s="38">
        <v>1.7658426420699999E-3</v>
      </c>
      <c r="Z82" s="32">
        <f t="shared" si="17"/>
        <v>-83.259891407254003</v>
      </c>
      <c r="AA82" s="22">
        <f t="shared" si="18"/>
        <v>0</v>
      </c>
      <c r="AB82" s="22">
        <f t="shared" si="19"/>
        <v>0</v>
      </c>
      <c r="AC82" s="22">
        <f t="shared" si="20"/>
        <v>0</v>
      </c>
      <c r="AD82" s="22">
        <f t="shared" si="21"/>
        <v>1</v>
      </c>
      <c r="AE82" s="22">
        <f t="shared" si="22"/>
        <v>1</v>
      </c>
      <c r="AF82" s="22">
        <f t="shared" si="23"/>
        <v>1</v>
      </c>
      <c r="AG82" s="22">
        <f t="shared" si="24"/>
        <v>1</v>
      </c>
      <c r="AH82" s="22">
        <f t="shared" si="25"/>
        <v>1</v>
      </c>
      <c r="AI82" s="22">
        <f t="shared" si="26"/>
        <v>1</v>
      </c>
      <c r="AJ82" s="22">
        <f t="shared" si="27"/>
        <v>0</v>
      </c>
      <c r="AK82" s="22">
        <f t="shared" si="28"/>
        <v>0</v>
      </c>
      <c r="AL82" s="22">
        <f t="shared" si="29"/>
        <v>0</v>
      </c>
    </row>
    <row r="83" spans="1:38" hidden="1" x14ac:dyDescent="0.25">
      <c r="A83" s="27" t="s">
        <v>374</v>
      </c>
      <c r="B83" s="22">
        <v>2022</v>
      </c>
      <c r="C83" s="22">
        <v>2</v>
      </c>
      <c r="D83" s="28">
        <v>-135.673363838261</v>
      </c>
      <c r="E83" s="28">
        <v>-63.366972895334499</v>
      </c>
      <c r="F83" s="28">
        <v>-202.10465705875001</v>
      </c>
      <c r="G83" s="28">
        <v>20.337326504370601</v>
      </c>
      <c r="H83" s="28">
        <v>-23.287447378629199</v>
      </c>
      <c r="I83" s="28">
        <v>21.4088366240222</v>
      </c>
      <c r="J83" s="28">
        <f t="shared" si="15"/>
        <v>-19.310948532716257</v>
      </c>
      <c r="K83" s="28">
        <f t="shared" si="16"/>
        <v>-2.2366271064256917</v>
      </c>
      <c r="L83" s="22">
        <v>8.0399999999999991</v>
      </c>
      <c r="M83" s="22">
        <v>0</v>
      </c>
      <c r="N83" s="22">
        <v>2</v>
      </c>
      <c r="O83" s="29">
        <v>44.097529680000001</v>
      </c>
      <c r="P83" s="28">
        <v>-62.28</v>
      </c>
      <c r="Q83" s="28">
        <v>23.52</v>
      </c>
      <c r="R83" s="28">
        <v>36.914999999999999</v>
      </c>
      <c r="S83" s="28">
        <v>55.682499999999997</v>
      </c>
      <c r="T83" s="28">
        <v>1781.78</v>
      </c>
      <c r="U83" s="28">
        <v>49.090619029999999</v>
      </c>
      <c r="V83" s="28">
        <v>14.556839480000001</v>
      </c>
      <c r="W83" s="28">
        <v>395.16896220000001</v>
      </c>
      <c r="X83" s="30">
        <v>0.53470020600000001</v>
      </c>
      <c r="Y83" s="31">
        <v>1.9605820000000002E-3</v>
      </c>
      <c r="Z83" s="32">
        <f t="shared" si="17"/>
        <v>-44.696284002651396</v>
      </c>
      <c r="AA83" s="22">
        <f t="shared" si="18"/>
        <v>0</v>
      </c>
      <c r="AB83" s="22">
        <f t="shared" si="19"/>
        <v>0</v>
      </c>
      <c r="AC83" s="22">
        <f t="shared" si="20"/>
        <v>0</v>
      </c>
      <c r="AD83" s="22">
        <f t="shared" si="21"/>
        <v>1</v>
      </c>
      <c r="AE83" s="22">
        <f t="shared" si="22"/>
        <v>0</v>
      </c>
      <c r="AF83" s="22">
        <f t="shared" si="23"/>
        <v>1</v>
      </c>
      <c r="AG83" s="22">
        <f t="shared" si="24"/>
        <v>0</v>
      </c>
      <c r="AH83" s="22">
        <f t="shared" si="25"/>
        <v>0</v>
      </c>
      <c r="AI83" s="22">
        <f t="shared" si="26"/>
        <v>1</v>
      </c>
      <c r="AJ83" s="22">
        <f t="shared" si="27"/>
        <v>0</v>
      </c>
      <c r="AK83" s="22">
        <f t="shared" si="28"/>
        <v>0</v>
      </c>
      <c r="AL83" s="22">
        <f t="shared" si="29"/>
        <v>0</v>
      </c>
    </row>
    <row r="84" spans="1:38" hidden="1" x14ac:dyDescent="0.25">
      <c r="A84" t="s">
        <v>374</v>
      </c>
      <c r="B84" s="22">
        <v>2022</v>
      </c>
      <c r="C84" s="22">
        <v>2</v>
      </c>
      <c r="D84" s="34">
        <v>-134.56654783826099</v>
      </c>
      <c r="E84" s="34">
        <v>-60.261502895334502</v>
      </c>
      <c r="F84" s="34">
        <v>-198.42463283187899</v>
      </c>
      <c r="G84" s="34">
        <v>-47.709269524574097</v>
      </c>
      <c r="H84" s="34">
        <v>-83.101811228593803</v>
      </c>
      <c r="I84" s="34">
        <v>-56.205871667663502</v>
      </c>
      <c r="J84" s="28">
        <f t="shared" si="15"/>
        <v>-176.99094853283262</v>
      </c>
      <c r="K84" s="28">
        <f t="shared" si="16"/>
        <v>-159.91662710665651</v>
      </c>
      <c r="L84" s="33">
        <v>8.0399999999999991</v>
      </c>
      <c r="M84" s="33">
        <v>0</v>
      </c>
      <c r="N84" s="33">
        <v>1</v>
      </c>
      <c r="O84" s="36">
        <v>44.097529680365298</v>
      </c>
      <c r="P84" s="34">
        <v>-62.28</v>
      </c>
      <c r="Q84" s="34">
        <v>23.52</v>
      </c>
      <c r="R84" s="34">
        <v>36.914999999999999</v>
      </c>
      <c r="S84" s="34">
        <v>55.682499999999997</v>
      </c>
      <c r="T84" s="34">
        <v>1781.78</v>
      </c>
      <c r="U84" s="34">
        <v>49.090619029563399</v>
      </c>
      <c r="V84" s="34">
        <v>14.5568394836225</v>
      </c>
      <c r="W84" s="34">
        <v>395.16896219077302</v>
      </c>
      <c r="X84" s="35">
        <v>0.53470020621874603</v>
      </c>
      <c r="Y84" s="38">
        <v>1.9605820542442998E-3</v>
      </c>
      <c r="Z84" s="32">
        <f t="shared" si="17"/>
        <v>-26.895939560930302</v>
      </c>
      <c r="AA84" s="22">
        <f t="shared" si="18"/>
        <v>0</v>
      </c>
      <c r="AB84" s="22">
        <f t="shared" si="19"/>
        <v>0</v>
      </c>
      <c r="AC84" s="22">
        <f t="shared" si="20"/>
        <v>0</v>
      </c>
      <c r="AD84" s="22">
        <f t="shared" si="21"/>
        <v>0</v>
      </c>
      <c r="AE84" s="22">
        <f t="shared" si="22"/>
        <v>0</v>
      </c>
      <c r="AF84" s="22">
        <f t="shared" si="23"/>
        <v>0</v>
      </c>
      <c r="AG84" s="22">
        <f t="shared" si="24"/>
        <v>0</v>
      </c>
      <c r="AH84" s="22">
        <f t="shared" si="25"/>
        <v>0</v>
      </c>
      <c r="AI84" s="22">
        <f t="shared" si="26"/>
        <v>1</v>
      </c>
      <c r="AJ84" s="22">
        <f t="shared" si="27"/>
        <v>0</v>
      </c>
      <c r="AK84" s="22">
        <f t="shared" si="28"/>
        <v>0</v>
      </c>
      <c r="AL84" s="22">
        <f t="shared" si="29"/>
        <v>0</v>
      </c>
    </row>
    <row r="85" spans="1:38" hidden="1" x14ac:dyDescent="0.25">
      <c r="A85" t="s">
        <v>374</v>
      </c>
      <c r="B85" s="22">
        <v>2022</v>
      </c>
      <c r="C85" s="22">
        <v>2</v>
      </c>
      <c r="D85" s="34">
        <v>-134.56654783826099</v>
      </c>
      <c r="E85" s="34">
        <v>-60.261502895334502</v>
      </c>
      <c r="F85" s="34">
        <v>-198.30308089740299</v>
      </c>
      <c r="G85" s="34">
        <v>-21.947297739436099</v>
      </c>
      <c r="H85" s="34">
        <v>-68.906041304805399</v>
      </c>
      <c r="I85" s="34">
        <v>-25.934907826778399</v>
      </c>
      <c r="J85" s="28">
        <f t="shared" si="15"/>
        <v>-98.150948532832643</v>
      </c>
      <c r="K85" s="28">
        <f t="shared" si="16"/>
        <v>-81.07662710665646</v>
      </c>
      <c r="L85" s="33">
        <v>8.0399999999999991</v>
      </c>
      <c r="M85" s="33">
        <v>0</v>
      </c>
      <c r="N85" s="33">
        <v>1.5</v>
      </c>
      <c r="O85" s="36">
        <v>44.097529680365298</v>
      </c>
      <c r="P85" s="34">
        <v>-62.28</v>
      </c>
      <c r="Q85" s="34">
        <v>23.52</v>
      </c>
      <c r="R85" s="34">
        <v>36.914999999999999</v>
      </c>
      <c r="S85" s="34">
        <v>55.682499999999997</v>
      </c>
      <c r="T85" s="34">
        <v>1781.78</v>
      </c>
      <c r="U85" s="34">
        <v>49.090619029563399</v>
      </c>
      <c r="V85" s="34">
        <v>14.5568394836225</v>
      </c>
      <c r="W85" s="34">
        <v>395.16896219077302</v>
      </c>
      <c r="X85" s="35">
        <v>0.53470020621874603</v>
      </c>
      <c r="Y85" s="38">
        <v>1.9605820542442998E-3</v>
      </c>
      <c r="Z85" s="32">
        <f t="shared" si="17"/>
        <v>-42.971133478026999</v>
      </c>
      <c r="AA85" s="22">
        <f t="shared" si="18"/>
        <v>0</v>
      </c>
      <c r="AB85" s="22">
        <f t="shared" si="19"/>
        <v>0</v>
      </c>
      <c r="AC85" s="22">
        <f t="shared" si="20"/>
        <v>0</v>
      </c>
      <c r="AD85" s="22">
        <f t="shared" si="21"/>
        <v>0</v>
      </c>
      <c r="AE85" s="22">
        <f t="shared" si="22"/>
        <v>0</v>
      </c>
      <c r="AF85" s="22">
        <f t="shared" si="23"/>
        <v>0</v>
      </c>
      <c r="AG85" s="22">
        <f t="shared" si="24"/>
        <v>0</v>
      </c>
      <c r="AH85" s="22">
        <f t="shared" si="25"/>
        <v>0</v>
      </c>
      <c r="AI85" s="22">
        <f t="shared" si="26"/>
        <v>1</v>
      </c>
      <c r="AJ85" s="22">
        <f t="shared" si="27"/>
        <v>0</v>
      </c>
      <c r="AK85" s="22">
        <f t="shared" si="28"/>
        <v>0</v>
      </c>
      <c r="AL85" s="22">
        <f t="shared" si="29"/>
        <v>0</v>
      </c>
    </row>
    <row r="86" spans="1:38" hidden="1" x14ac:dyDescent="0.25">
      <c r="A86" t="s">
        <v>374</v>
      </c>
      <c r="B86" s="22">
        <v>2022</v>
      </c>
      <c r="C86" s="22">
        <v>2</v>
      </c>
      <c r="D86" s="34">
        <v>-134.56654783826099</v>
      </c>
      <c r="E86" s="34">
        <v>-60.261502895334502</v>
      </c>
      <c r="F86" s="34">
        <v>-169.38280460518601</v>
      </c>
      <c r="G86" s="34">
        <v>72.414167680243196</v>
      </c>
      <c r="H86" s="34">
        <v>36.223570695310599</v>
      </c>
      <c r="I86" s="34">
        <v>83.636690274796507</v>
      </c>
      <c r="J86" s="28">
        <f t="shared" si="15"/>
        <v>59.529051467167342</v>
      </c>
      <c r="K86" s="28">
        <f t="shared" si="16"/>
        <v>76.603372893343533</v>
      </c>
      <c r="L86" s="33">
        <v>8.0399999999999991</v>
      </c>
      <c r="M86" s="33">
        <v>0</v>
      </c>
      <c r="N86" s="33">
        <v>2.5</v>
      </c>
      <c r="O86" s="36">
        <v>44.097529680365298</v>
      </c>
      <c r="P86" s="34">
        <v>-62.28</v>
      </c>
      <c r="Q86" s="34">
        <v>23.52</v>
      </c>
      <c r="R86" s="34">
        <v>36.914999999999999</v>
      </c>
      <c r="S86" s="34">
        <v>55.682499999999997</v>
      </c>
      <c r="T86" s="34">
        <v>1781.78</v>
      </c>
      <c r="U86" s="34">
        <v>49.090619029563399</v>
      </c>
      <c r="V86" s="34">
        <v>14.5568394836225</v>
      </c>
      <c r="W86" s="34">
        <v>395.16896219077302</v>
      </c>
      <c r="X86" s="35">
        <v>0.53470020621874603</v>
      </c>
      <c r="Y86" s="38">
        <v>1.9605820542442998E-3</v>
      </c>
      <c r="Z86" s="32">
        <f t="shared" si="17"/>
        <v>-47.413119579485908</v>
      </c>
      <c r="AA86" s="22">
        <f t="shared" si="18"/>
        <v>0</v>
      </c>
      <c r="AB86" s="22">
        <f t="shared" si="19"/>
        <v>0</v>
      </c>
      <c r="AC86" s="22">
        <f t="shared" si="20"/>
        <v>0</v>
      </c>
      <c r="AD86" s="22">
        <f t="shared" si="21"/>
        <v>1</v>
      </c>
      <c r="AE86" s="22">
        <f t="shared" si="22"/>
        <v>1</v>
      </c>
      <c r="AF86" s="22">
        <f t="shared" si="23"/>
        <v>1</v>
      </c>
      <c r="AG86" s="22">
        <f t="shared" si="24"/>
        <v>1</v>
      </c>
      <c r="AH86" s="22">
        <f t="shared" si="25"/>
        <v>1</v>
      </c>
      <c r="AI86" s="22">
        <f t="shared" si="26"/>
        <v>1</v>
      </c>
      <c r="AJ86" s="22">
        <f t="shared" si="27"/>
        <v>0</v>
      </c>
      <c r="AK86" s="22">
        <f t="shared" si="28"/>
        <v>0</v>
      </c>
      <c r="AL86" s="22">
        <f t="shared" si="29"/>
        <v>0</v>
      </c>
    </row>
    <row r="87" spans="1:38" x14ac:dyDescent="0.25">
      <c r="A87" t="s">
        <v>374</v>
      </c>
      <c r="B87" s="22">
        <v>2022</v>
      </c>
      <c r="C87" s="22">
        <v>2</v>
      </c>
      <c r="D87" s="34">
        <v>-134.56654783826099</v>
      </c>
      <c r="E87" s="34">
        <v>-60.261502895334502</v>
      </c>
      <c r="F87" s="34">
        <v>-102.11685299611</v>
      </c>
      <c r="G87" s="34">
        <v>130.77563553708799</v>
      </c>
      <c r="H87" s="34">
        <v>103.151200594947</v>
      </c>
      <c r="I87" s="34">
        <v>152.273143371597</v>
      </c>
      <c r="J87" s="28">
        <f t="shared" si="15"/>
        <v>138.36905146716737</v>
      </c>
      <c r="K87" s="28">
        <f t="shared" si="16"/>
        <v>155.44337289334354</v>
      </c>
      <c r="L87" s="33">
        <v>8.0399999999999991</v>
      </c>
      <c r="M87" s="33">
        <v>0</v>
      </c>
      <c r="N87" s="33">
        <v>3</v>
      </c>
      <c r="O87" s="36">
        <v>44.097529680365298</v>
      </c>
      <c r="P87" s="34">
        <v>-62.28</v>
      </c>
      <c r="Q87" s="34">
        <v>23.52</v>
      </c>
      <c r="R87" s="34">
        <v>36.914999999999999</v>
      </c>
      <c r="S87" s="34">
        <v>55.682499999999997</v>
      </c>
      <c r="T87" s="34">
        <v>1781.78</v>
      </c>
      <c r="U87" s="34">
        <v>49.090619029563399</v>
      </c>
      <c r="V87" s="34">
        <v>14.5568394836225</v>
      </c>
      <c r="W87" s="34">
        <v>395.16896219077302</v>
      </c>
      <c r="X87" s="35">
        <v>0.53470020621874603</v>
      </c>
      <c r="Y87" s="38">
        <v>1.9605820542442998E-3</v>
      </c>
      <c r="Z87" s="32">
        <f t="shared" si="17"/>
        <v>-49.121942776650002</v>
      </c>
      <c r="AA87" s="22">
        <f t="shared" si="18"/>
        <v>0</v>
      </c>
      <c r="AB87" s="22">
        <f t="shared" si="19"/>
        <v>0</v>
      </c>
      <c r="AC87" s="22">
        <f t="shared" si="20"/>
        <v>0</v>
      </c>
      <c r="AD87" s="22">
        <f t="shared" si="21"/>
        <v>1</v>
      </c>
      <c r="AE87" s="22">
        <f t="shared" si="22"/>
        <v>1</v>
      </c>
      <c r="AF87" s="22">
        <f t="shared" si="23"/>
        <v>1</v>
      </c>
      <c r="AG87" s="22">
        <f t="shared" si="24"/>
        <v>1</v>
      </c>
      <c r="AH87" s="22">
        <f t="shared" si="25"/>
        <v>1</v>
      </c>
      <c r="AI87" s="22">
        <f t="shared" si="26"/>
        <v>1</v>
      </c>
      <c r="AJ87" s="22">
        <f t="shared" si="27"/>
        <v>0</v>
      </c>
      <c r="AK87" s="22">
        <f t="shared" si="28"/>
        <v>0</v>
      </c>
      <c r="AL87" s="22">
        <f t="shared" si="29"/>
        <v>0</v>
      </c>
    </row>
    <row r="88" spans="1:38" hidden="1" x14ac:dyDescent="0.25">
      <c r="A88" t="s">
        <v>375</v>
      </c>
      <c r="B88" s="22">
        <v>2022</v>
      </c>
      <c r="C88" s="22">
        <v>2</v>
      </c>
      <c r="D88" s="34">
        <v>-89.412815608527296</v>
      </c>
      <c r="E88" s="34">
        <v>0.85422714690246504</v>
      </c>
      <c r="F88" s="34">
        <v>-152.66722434031601</v>
      </c>
      <c r="G88" s="34">
        <v>26.550813868414199</v>
      </c>
      <c r="H88" s="34">
        <v>-10.475684960505699</v>
      </c>
      <c r="I88" s="34">
        <v>-40.209152220573401</v>
      </c>
      <c r="J88" s="28">
        <f t="shared" si="15"/>
        <v>-149.97587096684342</v>
      </c>
      <c r="K88" s="28">
        <f t="shared" si="16"/>
        <v>-136.61259511444507</v>
      </c>
      <c r="L88" s="33">
        <v>7.05</v>
      </c>
      <c r="M88" s="33">
        <v>0</v>
      </c>
      <c r="N88" s="33">
        <v>1</v>
      </c>
      <c r="O88" s="36">
        <v>50.380878059360697</v>
      </c>
      <c r="P88" s="34">
        <v>-47.612299999999998</v>
      </c>
      <c r="Q88" s="34">
        <v>22.813749999999999</v>
      </c>
      <c r="R88" s="34">
        <v>42.129049999999999</v>
      </c>
      <c r="S88" s="34">
        <v>64.050475000000006</v>
      </c>
      <c r="T88" s="34">
        <v>5143.3014000000003</v>
      </c>
      <c r="U88" s="34">
        <v>132.175934499097</v>
      </c>
      <c r="V88" s="34">
        <v>25.502356731705</v>
      </c>
      <c r="W88" s="34">
        <v>807.542324067923</v>
      </c>
      <c r="X88" s="35">
        <v>0.80362166610756403</v>
      </c>
      <c r="Y88" s="38">
        <v>3.3783910351390702E-2</v>
      </c>
      <c r="Z88" s="32">
        <f t="shared" si="17"/>
        <v>-11.329912107408164</v>
      </c>
      <c r="AA88" s="22">
        <f t="shared" si="18"/>
        <v>0</v>
      </c>
      <c r="AB88" s="22">
        <f t="shared" si="19"/>
        <v>1</v>
      </c>
      <c r="AC88" s="22">
        <f t="shared" si="20"/>
        <v>0</v>
      </c>
      <c r="AD88" s="22">
        <f t="shared" si="21"/>
        <v>1</v>
      </c>
      <c r="AE88" s="22">
        <f t="shared" si="22"/>
        <v>0</v>
      </c>
      <c r="AF88" s="22">
        <f t="shared" si="23"/>
        <v>0</v>
      </c>
      <c r="AG88" s="22">
        <f t="shared" si="24"/>
        <v>0</v>
      </c>
      <c r="AH88" s="22">
        <f t="shared" si="25"/>
        <v>0</v>
      </c>
      <c r="AI88" s="22">
        <f t="shared" si="26"/>
        <v>0</v>
      </c>
      <c r="AJ88" s="22">
        <f t="shared" si="27"/>
        <v>1</v>
      </c>
      <c r="AK88" s="22">
        <f t="shared" si="28"/>
        <v>0</v>
      </c>
      <c r="AL88" s="22">
        <f t="shared" si="29"/>
        <v>0</v>
      </c>
    </row>
    <row r="89" spans="1:38" hidden="1" x14ac:dyDescent="0.25">
      <c r="A89" t="s">
        <v>375</v>
      </c>
      <c r="B89" s="22">
        <v>2022</v>
      </c>
      <c r="C89" s="22">
        <v>2</v>
      </c>
      <c r="D89" s="34">
        <v>-89.412815608527296</v>
      </c>
      <c r="E89" s="34">
        <v>0.85422714690246504</v>
      </c>
      <c r="F89" s="34">
        <v>-153.123255440875</v>
      </c>
      <c r="G89" s="34">
        <v>51.227402810904799</v>
      </c>
      <c r="H89" s="34">
        <v>12.034651895725901</v>
      </c>
      <c r="I89" s="34">
        <v>-12.3083217694731</v>
      </c>
      <c r="J89" s="28">
        <f t="shared" si="15"/>
        <v>-71.135870966843456</v>
      </c>
      <c r="K89" s="28">
        <f t="shared" si="16"/>
        <v>-57.772595114445039</v>
      </c>
      <c r="L89" s="33">
        <v>7.05</v>
      </c>
      <c r="M89" s="33">
        <v>0</v>
      </c>
      <c r="N89" s="33">
        <v>1.5</v>
      </c>
      <c r="O89" s="36">
        <v>50.380878059360697</v>
      </c>
      <c r="P89" s="34">
        <v>-47.612299999999998</v>
      </c>
      <c r="Q89" s="34">
        <v>22.813749999999999</v>
      </c>
      <c r="R89" s="34">
        <v>42.129049999999999</v>
      </c>
      <c r="S89" s="34">
        <v>64.050475000000006</v>
      </c>
      <c r="T89" s="34">
        <v>5143.3014000000003</v>
      </c>
      <c r="U89" s="34">
        <v>132.175934499097</v>
      </c>
      <c r="V89" s="34">
        <v>25.502356731705</v>
      </c>
      <c r="W89" s="34">
        <v>807.542324067923</v>
      </c>
      <c r="X89" s="35">
        <v>0.80362166610756403</v>
      </c>
      <c r="Y89" s="38">
        <v>3.3783910351390702E-2</v>
      </c>
      <c r="Z89" s="32">
        <f t="shared" si="17"/>
        <v>11.180424748823436</v>
      </c>
      <c r="AA89" s="22">
        <f t="shared" si="18"/>
        <v>0</v>
      </c>
      <c r="AB89" s="22">
        <f t="shared" si="19"/>
        <v>1</v>
      </c>
      <c r="AC89" s="22">
        <f t="shared" si="20"/>
        <v>0</v>
      </c>
      <c r="AD89" s="22">
        <f t="shared" si="21"/>
        <v>1</v>
      </c>
      <c r="AE89" s="22">
        <f t="shared" si="22"/>
        <v>1</v>
      </c>
      <c r="AF89" s="22">
        <f t="shared" si="23"/>
        <v>0</v>
      </c>
      <c r="AG89" s="22">
        <f t="shared" si="24"/>
        <v>0</v>
      </c>
      <c r="AH89" s="22">
        <f t="shared" si="25"/>
        <v>0</v>
      </c>
      <c r="AI89" s="22">
        <f t="shared" si="26"/>
        <v>0</v>
      </c>
      <c r="AJ89" s="22">
        <f t="shared" si="27"/>
        <v>1</v>
      </c>
      <c r="AK89" s="22">
        <f t="shared" si="28"/>
        <v>0</v>
      </c>
      <c r="AL89" s="22">
        <f t="shared" si="29"/>
        <v>0</v>
      </c>
    </row>
    <row r="90" spans="1:38" hidden="1" x14ac:dyDescent="0.25">
      <c r="A90" t="s">
        <v>375</v>
      </c>
      <c r="B90" s="22">
        <v>2022</v>
      </c>
      <c r="C90" s="22">
        <v>2</v>
      </c>
      <c r="D90" s="34">
        <v>-89.412815608527296</v>
      </c>
      <c r="E90" s="34">
        <v>0.85422714690246504</v>
      </c>
      <c r="F90" s="34">
        <v>-95.706998973180205</v>
      </c>
      <c r="G90" s="34">
        <v>129.744545878086</v>
      </c>
      <c r="H90" s="34">
        <v>106.396733486429</v>
      </c>
      <c r="I90" s="34">
        <v>82.583295105893896</v>
      </c>
      <c r="J90" s="28">
        <f t="shared" si="15"/>
        <v>86.544129033156565</v>
      </c>
      <c r="K90" s="28">
        <f t="shared" si="16"/>
        <v>99.907404885554939</v>
      </c>
      <c r="L90" s="33">
        <v>7.05</v>
      </c>
      <c r="M90" s="33">
        <v>0</v>
      </c>
      <c r="N90" s="33">
        <v>2.5</v>
      </c>
      <c r="O90" s="36">
        <v>50.380878059360697</v>
      </c>
      <c r="P90" s="34">
        <v>-47.612299999999998</v>
      </c>
      <c r="Q90" s="34">
        <v>22.813749999999999</v>
      </c>
      <c r="R90" s="34">
        <v>42.129049999999999</v>
      </c>
      <c r="S90" s="34">
        <v>64.050475000000006</v>
      </c>
      <c r="T90" s="34">
        <v>5143.3014000000003</v>
      </c>
      <c r="U90" s="34">
        <v>132.175934499097</v>
      </c>
      <c r="V90" s="34">
        <v>25.502356731705</v>
      </c>
      <c r="W90" s="34">
        <v>807.542324067923</v>
      </c>
      <c r="X90" s="35">
        <v>0.80362166610756403</v>
      </c>
      <c r="Y90" s="38">
        <v>3.3783910351390702E-2</v>
      </c>
      <c r="Z90" s="32">
        <f t="shared" si="17"/>
        <v>23.813438380535104</v>
      </c>
      <c r="AA90" s="22">
        <f t="shared" si="18"/>
        <v>0</v>
      </c>
      <c r="AB90" s="22">
        <f t="shared" si="19"/>
        <v>1</v>
      </c>
      <c r="AC90" s="22">
        <f t="shared" si="20"/>
        <v>0</v>
      </c>
      <c r="AD90" s="22">
        <f t="shared" si="21"/>
        <v>1</v>
      </c>
      <c r="AE90" s="22">
        <f t="shared" si="22"/>
        <v>1</v>
      </c>
      <c r="AF90" s="22">
        <f t="shared" si="23"/>
        <v>1</v>
      </c>
      <c r="AG90" s="22">
        <f t="shared" si="24"/>
        <v>1</v>
      </c>
      <c r="AH90" s="22">
        <f t="shared" si="25"/>
        <v>1</v>
      </c>
      <c r="AI90" s="22">
        <f t="shared" si="26"/>
        <v>0</v>
      </c>
      <c r="AJ90" s="22">
        <f t="shared" si="27"/>
        <v>1</v>
      </c>
      <c r="AK90" s="22">
        <f t="shared" si="28"/>
        <v>0</v>
      </c>
      <c r="AL90" s="22">
        <f t="shared" si="29"/>
        <v>0</v>
      </c>
    </row>
    <row r="91" spans="1:38" x14ac:dyDescent="0.25">
      <c r="A91" t="s">
        <v>375</v>
      </c>
      <c r="B91" s="22">
        <v>2022</v>
      </c>
      <c r="C91" s="22">
        <v>2</v>
      </c>
      <c r="D91" s="34">
        <v>-89.412815608527296</v>
      </c>
      <c r="E91" s="34">
        <v>0.85422714690246504</v>
      </c>
      <c r="F91" s="34">
        <v>-32.852338608421</v>
      </c>
      <c r="G91" s="34">
        <v>179.70540797256501</v>
      </c>
      <c r="H91" s="34">
        <v>168.774295736179</v>
      </c>
      <c r="I91" s="34">
        <v>145.40268357377099</v>
      </c>
      <c r="J91" s="28">
        <f t="shared" si="15"/>
        <v>165.38412903315657</v>
      </c>
      <c r="K91" s="28">
        <f t="shared" si="16"/>
        <v>178.74740488555497</v>
      </c>
      <c r="L91" s="33">
        <v>7.05</v>
      </c>
      <c r="M91" s="33">
        <v>0</v>
      </c>
      <c r="N91" s="33">
        <v>3</v>
      </c>
      <c r="O91" s="36">
        <v>50.380878059360697</v>
      </c>
      <c r="P91" s="34">
        <v>-47.612299999999998</v>
      </c>
      <c r="Q91" s="34">
        <v>22.813749999999999</v>
      </c>
      <c r="R91" s="34">
        <v>42.129049999999999</v>
      </c>
      <c r="S91" s="34">
        <v>64.050475000000006</v>
      </c>
      <c r="T91" s="34">
        <v>5143.3014000000003</v>
      </c>
      <c r="U91" s="34">
        <v>132.175934499097</v>
      </c>
      <c r="V91" s="34">
        <v>25.502356731705</v>
      </c>
      <c r="W91" s="34">
        <v>807.542324067923</v>
      </c>
      <c r="X91" s="35">
        <v>0.80362166610756403</v>
      </c>
      <c r="Y91" s="38">
        <v>3.3783910351390702E-2</v>
      </c>
      <c r="Z91" s="32">
        <f t="shared" si="17"/>
        <v>23.371612162408013</v>
      </c>
      <c r="AA91" s="22">
        <f t="shared" si="18"/>
        <v>0</v>
      </c>
      <c r="AB91" s="22">
        <f t="shared" si="19"/>
        <v>1</v>
      </c>
      <c r="AC91" s="22">
        <f t="shared" si="20"/>
        <v>0</v>
      </c>
      <c r="AD91" s="22">
        <f t="shared" si="21"/>
        <v>1</v>
      </c>
      <c r="AE91" s="22">
        <f t="shared" si="22"/>
        <v>1</v>
      </c>
      <c r="AF91" s="22">
        <f t="shared" si="23"/>
        <v>1</v>
      </c>
      <c r="AG91" s="22">
        <f t="shared" si="24"/>
        <v>1</v>
      </c>
      <c r="AH91" s="22">
        <f t="shared" si="25"/>
        <v>1</v>
      </c>
      <c r="AI91" s="22">
        <f t="shared" si="26"/>
        <v>0</v>
      </c>
      <c r="AJ91" s="22">
        <f t="shared" si="27"/>
        <v>1</v>
      </c>
      <c r="AK91" s="22">
        <f t="shared" si="28"/>
        <v>0</v>
      </c>
      <c r="AL91" s="22">
        <f t="shared" si="29"/>
        <v>0</v>
      </c>
    </row>
    <row r="92" spans="1:38" hidden="1" x14ac:dyDescent="0.25">
      <c r="A92" s="27" t="s">
        <v>375</v>
      </c>
      <c r="B92" s="22">
        <v>2022</v>
      </c>
      <c r="C92" s="22">
        <v>2</v>
      </c>
      <c r="D92" s="28">
        <v>-90.4181896085273</v>
      </c>
      <c r="E92" s="28">
        <v>-2.5025878530975301</v>
      </c>
      <c r="F92" s="28">
        <v>-148.29612385588101</v>
      </c>
      <c r="G92" s="28">
        <v>86.855749113303304</v>
      </c>
      <c r="H92" s="28">
        <v>52.999673250063502</v>
      </c>
      <c r="I92" s="28">
        <v>26.816831024408</v>
      </c>
      <c r="J92" s="28">
        <f t="shared" si="15"/>
        <v>7.7041290329528422</v>
      </c>
      <c r="K92" s="28">
        <f t="shared" si="16"/>
        <v>21.06740488515107</v>
      </c>
      <c r="L92" s="22">
        <v>7.05</v>
      </c>
      <c r="M92" s="22">
        <v>0</v>
      </c>
      <c r="N92" s="22">
        <v>2</v>
      </c>
      <c r="O92" s="29">
        <v>50.380878060000001</v>
      </c>
      <c r="P92" s="28">
        <v>-47.612299999999998</v>
      </c>
      <c r="Q92" s="28">
        <v>22.813749999999999</v>
      </c>
      <c r="R92" s="28">
        <v>42.129049999999999</v>
      </c>
      <c r="S92" s="28">
        <v>64.050475000000006</v>
      </c>
      <c r="T92" s="28">
        <v>5143.3014000000003</v>
      </c>
      <c r="U92" s="28">
        <v>132.17593450000001</v>
      </c>
      <c r="V92" s="28">
        <v>25.502356729999999</v>
      </c>
      <c r="W92" s="28">
        <v>807.54232409999997</v>
      </c>
      <c r="X92" s="30">
        <v>0.80362166599999996</v>
      </c>
      <c r="Y92" s="31">
        <v>3.378391E-2</v>
      </c>
      <c r="Z92" s="32">
        <f t="shared" si="17"/>
        <v>26.182842225655502</v>
      </c>
      <c r="AA92" s="22">
        <f t="shared" si="18"/>
        <v>0</v>
      </c>
      <c r="AB92" s="22">
        <f t="shared" si="19"/>
        <v>0</v>
      </c>
      <c r="AC92" s="22">
        <f t="shared" si="20"/>
        <v>0</v>
      </c>
      <c r="AD92" s="22">
        <f t="shared" si="21"/>
        <v>1</v>
      </c>
      <c r="AE92" s="22">
        <f t="shared" si="22"/>
        <v>1</v>
      </c>
      <c r="AF92" s="22">
        <f t="shared" si="23"/>
        <v>1</v>
      </c>
      <c r="AG92" s="22">
        <f t="shared" si="24"/>
        <v>1</v>
      </c>
      <c r="AH92" s="22">
        <f t="shared" si="25"/>
        <v>1</v>
      </c>
      <c r="AI92" s="22">
        <f t="shared" si="26"/>
        <v>0</v>
      </c>
      <c r="AJ92" s="22">
        <f t="shared" si="27"/>
        <v>1</v>
      </c>
      <c r="AK92" s="22">
        <f t="shared" si="28"/>
        <v>0</v>
      </c>
      <c r="AL92" s="22">
        <f t="shared" si="29"/>
        <v>0</v>
      </c>
    </row>
    <row r="93" spans="1:38" hidden="1" x14ac:dyDescent="0.25">
      <c r="A93" s="27" t="s">
        <v>376</v>
      </c>
      <c r="B93" s="22">
        <v>2022</v>
      </c>
      <c r="C93" s="22">
        <v>2</v>
      </c>
      <c r="D93" s="28">
        <v>-78.1503872295458</v>
      </c>
      <c r="E93" s="28">
        <v>2.8931463971789499</v>
      </c>
      <c r="F93" s="28">
        <v>-145.20573945041801</v>
      </c>
      <c r="G93" s="28">
        <v>106.05574006637001</v>
      </c>
      <c r="H93" s="28">
        <v>63.326570801618701</v>
      </c>
      <c r="I93" s="28">
        <v>26.176107433251602</v>
      </c>
      <c r="J93" s="28">
        <f t="shared" si="15"/>
        <v>-9.3665933927901008</v>
      </c>
      <c r="K93" s="28">
        <f t="shared" si="16"/>
        <v>4.3373931228749942</v>
      </c>
      <c r="L93" s="22">
        <v>7.61</v>
      </c>
      <c r="M93" s="22">
        <v>0</v>
      </c>
      <c r="N93" s="22">
        <v>2</v>
      </c>
      <c r="O93" s="29">
        <v>52.442668400000002</v>
      </c>
      <c r="P93" s="28">
        <v>-38.082999999999998</v>
      </c>
      <c r="Q93" s="28">
        <v>19.218900000000001</v>
      </c>
      <c r="R93" s="28">
        <v>40.440849999999998</v>
      </c>
      <c r="S93" s="28">
        <v>69.956125</v>
      </c>
      <c r="T93" s="28">
        <v>1356.8784000000001</v>
      </c>
      <c r="U93" s="28">
        <v>60.527669899999999</v>
      </c>
      <c r="V93" s="28">
        <v>4.1155217620000002</v>
      </c>
      <c r="W93" s="28">
        <v>45.552362199999997</v>
      </c>
      <c r="X93" s="30">
        <v>0.36943907300000001</v>
      </c>
      <c r="Y93" s="31">
        <v>1.7095039999999999E-3</v>
      </c>
      <c r="Z93" s="32">
        <f t="shared" si="17"/>
        <v>37.150463368367099</v>
      </c>
      <c r="AA93" s="22">
        <f t="shared" si="18"/>
        <v>0</v>
      </c>
      <c r="AB93" s="22">
        <f t="shared" si="19"/>
        <v>1</v>
      </c>
      <c r="AC93" s="22">
        <f t="shared" si="20"/>
        <v>0</v>
      </c>
      <c r="AD93" s="22">
        <f t="shared" si="21"/>
        <v>1</v>
      </c>
      <c r="AE93" s="22">
        <f t="shared" si="22"/>
        <v>1</v>
      </c>
      <c r="AF93" s="22">
        <f t="shared" si="23"/>
        <v>1</v>
      </c>
      <c r="AG93" s="22">
        <f t="shared" si="24"/>
        <v>0</v>
      </c>
      <c r="AH93" s="22">
        <f t="shared" si="25"/>
        <v>1</v>
      </c>
      <c r="AI93" s="22">
        <f t="shared" si="26"/>
        <v>1</v>
      </c>
      <c r="AJ93" s="22">
        <f t="shared" si="27"/>
        <v>0</v>
      </c>
      <c r="AK93" s="22">
        <f t="shared" si="28"/>
        <v>0</v>
      </c>
      <c r="AL93" s="22">
        <f t="shared" si="29"/>
        <v>0</v>
      </c>
    </row>
    <row r="94" spans="1:38" hidden="1" x14ac:dyDescent="0.25">
      <c r="A94" t="s">
        <v>376</v>
      </c>
      <c r="B94" s="22">
        <v>2022</v>
      </c>
      <c r="C94" s="22">
        <v>2</v>
      </c>
      <c r="D94" s="34">
        <v>-76.788429229545898</v>
      </c>
      <c r="E94" s="34">
        <v>7.5066863971789504</v>
      </c>
      <c r="F94" s="34">
        <v>-148.90345723833099</v>
      </c>
      <c r="G94" s="34">
        <v>40.629631278787599</v>
      </c>
      <c r="H94" s="34">
        <v>-1.4835919262678301</v>
      </c>
      <c r="I94" s="34">
        <v>-38.738590807612397</v>
      </c>
      <c r="J94" s="28">
        <f t="shared" si="15"/>
        <v>-167.04659339337204</v>
      </c>
      <c r="K94" s="28">
        <f t="shared" si="16"/>
        <v>-153.34260687827887</v>
      </c>
      <c r="L94" s="33">
        <v>7.61</v>
      </c>
      <c r="M94" s="33">
        <v>0</v>
      </c>
      <c r="N94" s="33">
        <v>1</v>
      </c>
      <c r="O94" s="36">
        <v>52.442668401826403</v>
      </c>
      <c r="P94" s="34">
        <v>-38.082999999999998</v>
      </c>
      <c r="Q94" s="34">
        <v>19.218900000000001</v>
      </c>
      <c r="R94" s="34">
        <v>40.440849999999998</v>
      </c>
      <c r="S94" s="34">
        <v>69.956125</v>
      </c>
      <c r="T94" s="34">
        <v>1356.8784000000001</v>
      </c>
      <c r="U94" s="34">
        <v>60.527669904199001</v>
      </c>
      <c r="V94" s="34">
        <v>4.1155217620486502</v>
      </c>
      <c r="W94" s="34">
        <v>45.552362200248702</v>
      </c>
      <c r="X94" s="35">
        <v>0.36943907270140502</v>
      </c>
      <c r="Y94" s="38">
        <v>1.7095040459721E-3</v>
      </c>
      <c r="Z94" s="32">
        <f t="shared" si="17"/>
        <v>-8.9902783234467805</v>
      </c>
      <c r="AA94" s="22">
        <f t="shared" si="18"/>
        <v>0</v>
      </c>
      <c r="AB94" s="22">
        <f t="shared" si="19"/>
        <v>1</v>
      </c>
      <c r="AC94" s="22">
        <f t="shared" si="20"/>
        <v>0</v>
      </c>
      <c r="AD94" s="22">
        <f t="shared" si="21"/>
        <v>1</v>
      </c>
      <c r="AE94" s="22">
        <f t="shared" si="22"/>
        <v>0</v>
      </c>
      <c r="AF94" s="22">
        <f t="shared" si="23"/>
        <v>0</v>
      </c>
      <c r="AG94" s="22">
        <f t="shared" si="24"/>
        <v>0</v>
      </c>
      <c r="AH94" s="22">
        <f t="shared" si="25"/>
        <v>0</v>
      </c>
      <c r="AI94" s="22">
        <f t="shared" si="26"/>
        <v>1</v>
      </c>
      <c r="AJ94" s="22">
        <f t="shared" si="27"/>
        <v>0</v>
      </c>
      <c r="AK94" s="22">
        <f t="shared" si="28"/>
        <v>0</v>
      </c>
      <c r="AL94" s="22">
        <f t="shared" si="29"/>
        <v>0</v>
      </c>
    </row>
    <row r="95" spans="1:38" hidden="1" x14ac:dyDescent="0.25">
      <c r="A95" t="s">
        <v>376</v>
      </c>
      <c r="B95" s="22">
        <v>2022</v>
      </c>
      <c r="C95" s="22">
        <v>2</v>
      </c>
      <c r="D95" s="34">
        <v>-76.788429229545898</v>
      </c>
      <c r="E95" s="34">
        <v>7.5066863971789504</v>
      </c>
      <c r="F95" s="34">
        <v>-148.07112478302099</v>
      </c>
      <c r="G95" s="34">
        <v>67.865299623667497</v>
      </c>
      <c r="H95" s="34">
        <v>21.718872596282601</v>
      </c>
      <c r="I95" s="34">
        <v>-11.286668327654199</v>
      </c>
      <c r="J95" s="28">
        <f t="shared" si="15"/>
        <v>-88.20659339337206</v>
      </c>
      <c r="K95" s="28">
        <f t="shared" si="16"/>
        <v>-74.50260687827884</v>
      </c>
      <c r="L95" s="33">
        <v>7.61</v>
      </c>
      <c r="M95" s="33">
        <v>0</v>
      </c>
      <c r="N95" s="33">
        <v>1.5</v>
      </c>
      <c r="O95" s="36">
        <v>52.442668401826403</v>
      </c>
      <c r="P95" s="34">
        <v>-38.082999999999998</v>
      </c>
      <c r="Q95" s="34">
        <v>19.218900000000001</v>
      </c>
      <c r="R95" s="34">
        <v>40.440849999999998</v>
      </c>
      <c r="S95" s="34">
        <v>69.956125</v>
      </c>
      <c r="T95" s="34">
        <v>1356.8784000000001</v>
      </c>
      <c r="U95" s="34">
        <v>60.527669904199001</v>
      </c>
      <c r="V95" s="34">
        <v>4.1155217620486502</v>
      </c>
      <c r="W95" s="34">
        <v>45.552362200248702</v>
      </c>
      <c r="X95" s="35">
        <v>0.36943907270140502</v>
      </c>
      <c r="Y95" s="38">
        <v>1.7095040459721E-3</v>
      </c>
      <c r="Z95" s="32">
        <f t="shared" si="17"/>
        <v>14.212186199103652</v>
      </c>
      <c r="AA95" s="22">
        <f t="shared" si="18"/>
        <v>0</v>
      </c>
      <c r="AB95" s="22">
        <f t="shared" si="19"/>
        <v>1</v>
      </c>
      <c r="AC95" s="22">
        <f t="shared" si="20"/>
        <v>0</v>
      </c>
      <c r="AD95" s="22">
        <f t="shared" si="21"/>
        <v>1</v>
      </c>
      <c r="AE95" s="22">
        <f t="shared" si="22"/>
        <v>1</v>
      </c>
      <c r="AF95" s="22">
        <f t="shared" si="23"/>
        <v>0</v>
      </c>
      <c r="AG95" s="22">
        <f t="shared" si="24"/>
        <v>0</v>
      </c>
      <c r="AH95" s="22">
        <f t="shared" si="25"/>
        <v>0</v>
      </c>
      <c r="AI95" s="22">
        <f t="shared" si="26"/>
        <v>1</v>
      </c>
      <c r="AJ95" s="22">
        <f t="shared" si="27"/>
        <v>0</v>
      </c>
      <c r="AK95" s="22">
        <f t="shared" si="28"/>
        <v>0</v>
      </c>
      <c r="AL95" s="22">
        <f t="shared" si="29"/>
        <v>0</v>
      </c>
    </row>
    <row r="96" spans="1:38" hidden="1" x14ac:dyDescent="0.25">
      <c r="A96" t="s">
        <v>376</v>
      </c>
      <c r="B96" s="22">
        <v>2022</v>
      </c>
      <c r="C96" s="22">
        <v>2</v>
      </c>
      <c r="D96" s="34">
        <v>-76.788429229545898</v>
      </c>
      <c r="E96" s="34">
        <v>7.5066863971789504</v>
      </c>
      <c r="F96" s="34">
        <v>-99.033860563153496</v>
      </c>
      <c r="G96" s="34">
        <v>150.79675223145301</v>
      </c>
      <c r="H96" s="34">
        <v>114.826475985597</v>
      </c>
      <c r="I96" s="34">
        <v>81.0238703611098</v>
      </c>
      <c r="J96" s="28">
        <f t="shared" si="15"/>
        <v>69.473406606627947</v>
      </c>
      <c r="K96" s="28">
        <f t="shared" si="16"/>
        <v>83.177393121721167</v>
      </c>
      <c r="L96" s="33">
        <v>7.61</v>
      </c>
      <c r="M96" s="33">
        <v>0</v>
      </c>
      <c r="N96" s="33">
        <v>2.5</v>
      </c>
      <c r="O96" s="36">
        <v>52.442668401826403</v>
      </c>
      <c r="P96" s="34">
        <v>-38.082999999999998</v>
      </c>
      <c r="Q96" s="34">
        <v>19.218900000000001</v>
      </c>
      <c r="R96" s="34">
        <v>40.440849999999998</v>
      </c>
      <c r="S96" s="34">
        <v>69.956125</v>
      </c>
      <c r="T96" s="34">
        <v>1356.8784000000001</v>
      </c>
      <c r="U96" s="34">
        <v>60.527669904199001</v>
      </c>
      <c r="V96" s="34">
        <v>4.1155217620486502</v>
      </c>
      <c r="W96" s="34">
        <v>45.552362200248702</v>
      </c>
      <c r="X96" s="35">
        <v>0.36943907270140502</v>
      </c>
      <c r="Y96" s="38">
        <v>1.7095040459721E-3</v>
      </c>
      <c r="Z96" s="32">
        <f t="shared" si="17"/>
        <v>33.8026056244872</v>
      </c>
      <c r="AA96" s="22">
        <f t="shared" si="18"/>
        <v>0</v>
      </c>
      <c r="AB96" s="22">
        <f t="shared" si="19"/>
        <v>1</v>
      </c>
      <c r="AC96" s="22">
        <f t="shared" si="20"/>
        <v>0</v>
      </c>
      <c r="AD96" s="22">
        <f t="shared" si="21"/>
        <v>1</v>
      </c>
      <c r="AE96" s="22">
        <f t="shared" si="22"/>
        <v>1</v>
      </c>
      <c r="AF96" s="22">
        <f t="shared" si="23"/>
        <v>1</v>
      </c>
      <c r="AG96" s="22">
        <f t="shared" si="24"/>
        <v>1</v>
      </c>
      <c r="AH96" s="22">
        <f t="shared" si="25"/>
        <v>1</v>
      </c>
      <c r="AI96" s="22">
        <f t="shared" si="26"/>
        <v>1</v>
      </c>
      <c r="AJ96" s="22">
        <f t="shared" si="27"/>
        <v>0</v>
      </c>
      <c r="AK96" s="22">
        <f t="shared" si="28"/>
        <v>0</v>
      </c>
      <c r="AL96" s="22">
        <f t="shared" si="29"/>
        <v>0</v>
      </c>
    </row>
    <row r="97" spans="1:38" x14ac:dyDescent="0.25">
      <c r="A97" t="s">
        <v>376</v>
      </c>
      <c r="B97" s="22">
        <v>2022</v>
      </c>
      <c r="C97" s="22">
        <v>2</v>
      </c>
      <c r="D97" s="34">
        <v>-76.788429229545898</v>
      </c>
      <c r="E97" s="34">
        <v>7.5066863971789504</v>
      </c>
      <c r="F97" s="34">
        <v>-40.051727583884201</v>
      </c>
      <c r="G97" s="34">
        <v>200.61472081458601</v>
      </c>
      <c r="H97" s="34">
        <v>173.498602459887</v>
      </c>
      <c r="I97" s="34">
        <v>141.13166218879499</v>
      </c>
      <c r="J97" s="28">
        <f t="shared" si="15"/>
        <v>148.31340660662798</v>
      </c>
      <c r="K97" s="28">
        <f t="shared" si="16"/>
        <v>162.01739312172111</v>
      </c>
      <c r="L97" s="33">
        <v>7.61</v>
      </c>
      <c r="M97" s="33">
        <v>0</v>
      </c>
      <c r="N97" s="33">
        <v>3</v>
      </c>
      <c r="O97" s="36">
        <v>52.442668401826403</v>
      </c>
      <c r="P97" s="34">
        <v>-38.082999999999998</v>
      </c>
      <c r="Q97" s="34">
        <v>19.218900000000001</v>
      </c>
      <c r="R97" s="34">
        <v>40.440849999999998</v>
      </c>
      <c r="S97" s="34">
        <v>69.956125</v>
      </c>
      <c r="T97" s="34">
        <v>1356.8784000000001</v>
      </c>
      <c r="U97" s="34">
        <v>60.527669904199001</v>
      </c>
      <c r="V97" s="34">
        <v>4.1155217620486502</v>
      </c>
      <c r="W97" s="34">
        <v>45.552362200248702</v>
      </c>
      <c r="X97" s="35">
        <v>0.36943907270140502</v>
      </c>
      <c r="Y97" s="38">
        <v>1.7095040459721E-3</v>
      </c>
      <c r="Z97" s="32">
        <f t="shared" si="17"/>
        <v>32.366940271092005</v>
      </c>
      <c r="AA97" s="22">
        <f t="shared" si="18"/>
        <v>0</v>
      </c>
      <c r="AB97" s="22">
        <f t="shared" si="19"/>
        <v>1</v>
      </c>
      <c r="AC97" s="22">
        <f t="shared" si="20"/>
        <v>0</v>
      </c>
      <c r="AD97" s="22">
        <f t="shared" si="21"/>
        <v>1</v>
      </c>
      <c r="AE97" s="22">
        <f t="shared" si="22"/>
        <v>1</v>
      </c>
      <c r="AF97" s="22">
        <f t="shared" si="23"/>
        <v>1</v>
      </c>
      <c r="AG97" s="22">
        <f t="shared" si="24"/>
        <v>1</v>
      </c>
      <c r="AH97" s="22">
        <f t="shared" si="25"/>
        <v>1</v>
      </c>
      <c r="AI97" s="22">
        <f t="shared" si="26"/>
        <v>1</v>
      </c>
      <c r="AJ97" s="22">
        <f t="shared" si="27"/>
        <v>0</v>
      </c>
      <c r="AK97" s="22">
        <f t="shared" si="28"/>
        <v>0</v>
      </c>
      <c r="AL97" s="22">
        <f t="shared" si="29"/>
        <v>0</v>
      </c>
    </row>
    <row r="98" spans="1:38" hidden="1" x14ac:dyDescent="0.25">
      <c r="A98" t="s">
        <v>377</v>
      </c>
      <c r="B98" s="22">
        <v>2022</v>
      </c>
      <c r="C98" s="22">
        <v>2</v>
      </c>
      <c r="D98" s="34">
        <v>-96.2236540920522</v>
      </c>
      <c r="E98" s="34">
        <v>-2.5402048989077901</v>
      </c>
      <c r="F98" s="34">
        <v>-156.97137190792299</v>
      </c>
      <c r="G98" s="34">
        <v>3.3180204252760301</v>
      </c>
      <c r="H98" s="34">
        <v>-19.0743007537686</v>
      </c>
      <c r="I98" s="34">
        <v>-59.466726844916998</v>
      </c>
      <c r="J98" s="28">
        <f t="shared" si="15"/>
        <v>-150.97231194856604</v>
      </c>
      <c r="K98" s="28">
        <f t="shared" si="16"/>
        <v>-138.58821524571326</v>
      </c>
      <c r="L98" s="33">
        <v>7.05</v>
      </c>
      <c r="M98" s="33">
        <v>0</v>
      </c>
      <c r="N98" s="33">
        <v>1</v>
      </c>
      <c r="O98" s="36">
        <v>53.508078458904102</v>
      </c>
      <c r="P98" s="34">
        <v>-31.179300000000001</v>
      </c>
      <c r="Q98" s="34">
        <v>28.146174999999999</v>
      </c>
      <c r="R98" s="34">
        <v>43.377200000000002</v>
      </c>
      <c r="S98" s="34">
        <v>63.054074999999997</v>
      </c>
      <c r="T98" s="34">
        <v>4680.6634000000004</v>
      </c>
      <c r="U98" s="34">
        <v>114.064885885672</v>
      </c>
      <c r="V98" s="34">
        <v>25.236277613281299</v>
      </c>
      <c r="W98" s="34">
        <v>817.19549260803603</v>
      </c>
      <c r="X98" s="35">
        <v>0.77770350387043197</v>
      </c>
      <c r="Y98" s="38">
        <v>3.8037814846297998E-3</v>
      </c>
      <c r="Z98" s="32">
        <f t="shared" si="17"/>
        <v>-16.534095854860809</v>
      </c>
      <c r="AA98" s="22">
        <f t="shared" si="18"/>
        <v>0</v>
      </c>
      <c r="AB98" s="22">
        <f t="shared" si="19"/>
        <v>0</v>
      </c>
      <c r="AC98" s="22">
        <f t="shared" si="20"/>
        <v>0</v>
      </c>
      <c r="AD98" s="22">
        <f t="shared" si="21"/>
        <v>1</v>
      </c>
      <c r="AE98" s="22">
        <f t="shared" si="22"/>
        <v>0</v>
      </c>
      <c r="AF98" s="22">
        <f t="shared" si="23"/>
        <v>0</v>
      </c>
      <c r="AG98" s="22">
        <f t="shared" si="24"/>
        <v>0</v>
      </c>
      <c r="AH98" s="22">
        <f t="shared" si="25"/>
        <v>0</v>
      </c>
      <c r="AI98" s="22">
        <f t="shared" si="26"/>
        <v>0</v>
      </c>
      <c r="AJ98" s="22">
        <f t="shared" si="27"/>
        <v>1</v>
      </c>
      <c r="AK98" s="22">
        <f t="shared" si="28"/>
        <v>0</v>
      </c>
      <c r="AL98" s="22">
        <f t="shared" si="29"/>
        <v>0</v>
      </c>
    </row>
    <row r="99" spans="1:38" hidden="1" x14ac:dyDescent="0.25">
      <c r="A99" t="s">
        <v>377</v>
      </c>
      <c r="B99" s="22">
        <v>2022</v>
      </c>
      <c r="C99" s="22">
        <v>2</v>
      </c>
      <c r="D99" s="34">
        <v>-96.2236540920522</v>
      </c>
      <c r="E99" s="34">
        <v>-2.5402048989077901</v>
      </c>
      <c r="F99" s="34">
        <v>-157.03476120387899</v>
      </c>
      <c r="G99" s="34">
        <v>22.121231973735402</v>
      </c>
      <c r="H99" s="34">
        <v>-4.1149380568257001</v>
      </c>
      <c r="I99" s="34">
        <v>-35.811844227136397</v>
      </c>
      <c r="J99" s="28">
        <f t="shared" si="15"/>
        <v>-72.13231194856607</v>
      </c>
      <c r="K99" s="28">
        <f t="shared" si="16"/>
        <v>-59.748215245713268</v>
      </c>
      <c r="L99" s="33">
        <v>7.05</v>
      </c>
      <c r="M99" s="33">
        <v>0</v>
      </c>
      <c r="N99" s="33">
        <v>1.5</v>
      </c>
      <c r="O99" s="36">
        <v>53.508078458904102</v>
      </c>
      <c r="P99" s="34">
        <v>-31.179300000000001</v>
      </c>
      <c r="Q99" s="34">
        <v>28.146174999999999</v>
      </c>
      <c r="R99" s="34">
        <v>43.377200000000002</v>
      </c>
      <c r="S99" s="34">
        <v>63.054074999999997</v>
      </c>
      <c r="T99" s="34">
        <v>4680.6634000000004</v>
      </c>
      <c r="U99" s="34">
        <v>114.064885885672</v>
      </c>
      <c r="V99" s="34">
        <v>25.236277613281299</v>
      </c>
      <c r="W99" s="34">
        <v>817.19549260803603</v>
      </c>
      <c r="X99" s="35">
        <v>0.77770350387043197</v>
      </c>
      <c r="Y99" s="38">
        <v>3.8037814846297998E-3</v>
      </c>
      <c r="Z99" s="32">
        <f t="shared" si="17"/>
        <v>-1.57473315791791</v>
      </c>
      <c r="AA99" s="22">
        <f t="shared" si="18"/>
        <v>0</v>
      </c>
      <c r="AB99" s="22">
        <f t="shared" si="19"/>
        <v>0</v>
      </c>
      <c r="AC99" s="22">
        <f t="shared" si="20"/>
        <v>0</v>
      </c>
      <c r="AD99" s="22">
        <f t="shared" si="21"/>
        <v>1</v>
      </c>
      <c r="AE99" s="22">
        <f t="shared" si="22"/>
        <v>0</v>
      </c>
      <c r="AF99" s="22">
        <f t="shared" si="23"/>
        <v>0</v>
      </c>
      <c r="AG99" s="22">
        <f t="shared" si="24"/>
        <v>0</v>
      </c>
      <c r="AH99" s="22">
        <f t="shared" si="25"/>
        <v>0</v>
      </c>
      <c r="AI99" s="22">
        <f t="shared" si="26"/>
        <v>0</v>
      </c>
      <c r="AJ99" s="22">
        <f t="shared" si="27"/>
        <v>1</v>
      </c>
      <c r="AK99" s="22">
        <f t="shared" si="28"/>
        <v>0</v>
      </c>
      <c r="AL99" s="22">
        <f t="shared" si="29"/>
        <v>0</v>
      </c>
    </row>
    <row r="100" spans="1:38" hidden="1" x14ac:dyDescent="0.25">
      <c r="A100" t="s">
        <v>377</v>
      </c>
      <c r="B100" s="22">
        <v>2022</v>
      </c>
      <c r="C100" s="22">
        <v>2</v>
      </c>
      <c r="D100" s="34">
        <v>-96.2236540920522</v>
      </c>
      <c r="E100" s="34">
        <v>-2.5402048989077901</v>
      </c>
      <c r="F100" s="34">
        <v>-104.507171866345</v>
      </c>
      <c r="G100" s="34">
        <v>97.988152492619903</v>
      </c>
      <c r="H100" s="34">
        <v>89.384207047884303</v>
      </c>
      <c r="I100" s="34">
        <v>55.678865962641602</v>
      </c>
      <c r="J100" s="28">
        <f t="shared" si="15"/>
        <v>85.54768805143398</v>
      </c>
      <c r="K100" s="28">
        <f t="shared" si="16"/>
        <v>97.931784754286738</v>
      </c>
      <c r="L100" s="33">
        <v>7.05</v>
      </c>
      <c r="M100" s="33">
        <v>0</v>
      </c>
      <c r="N100" s="33">
        <v>2.5</v>
      </c>
      <c r="O100" s="36">
        <v>53.508078458904102</v>
      </c>
      <c r="P100" s="34">
        <v>-31.179300000000001</v>
      </c>
      <c r="Q100" s="34">
        <v>28.146174999999999</v>
      </c>
      <c r="R100" s="34">
        <v>43.377200000000002</v>
      </c>
      <c r="S100" s="34">
        <v>63.054074999999997</v>
      </c>
      <c r="T100" s="34">
        <v>4680.6634000000004</v>
      </c>
      <c r="U100" s="34">
        <v>114.064885885672</v>
      </c>
      <c r="V100" s="34">
        <v>25.236277613281299</v>
      </c>
      <c r="W100" s="34">
        <v>817.19549260803603</v>
      </c>
      <c r="X100" s="35">
        <v>0.77770350387043197</v>
      </c>
      <c r="Y100" s="38">
        <v>3.8037814846297998E-3</v>
      </c>
      <c r="Z100" s="32">
        <f t="shared" si="17"/>
        <v>33.705341085242701</v>
      </c>
      <c r="AA100" s="22">
        <f t="shared" si="18"/>
        <v>0</v>
      </c>
      <c r="AB100" s="22">
        <f t="shared" si="19"/>
        <v>0</v>
      </c>
      <c r="AC100" s="22">
        <f t="shared" si="20"/>
        <v>0</v>
      </c>
      <c r="AD100" s="22">
        <f t="shared" si="21"/>
        <v>1</v>
      </c>
      <c r="AE100" s="22">
        <f t="shared" si="22"/>
        <v>1</v>
      </c>
      <c r="AF100" s="22">
        <f t="shared" si="23"/>
        <v>1</v>
      </c>
      <c r="AG100" s="22">
        <f t="shared" si="24"/>
        <v>1</v>
      </c>
      <c r="AH100" s="22">
        <f t="shared" si="25"/>
        <v>1</v>
      </c>
      <c r="AI100" s="22">
        <f t="shared" si="26"/>
        <v>0</v>
      </c>
      <c r="AJ100" s="22">
        <f t="shared" si="27"/>
        <v>1</v>
      </c>
      <c r="AK100" s="22">
        <f t="shared" si="28"/>
        <v>0</v>
      </c>
      <c r="AL100" s="22">
        <f t="shared" si="29"/>
        <v>0</v>
      </c>
    </row>
    <row r="101" spans="1:38" x14ac:dyDescent="0.25">
      <c r="A101" t="s">
        <v>377</v>
      </c>
      <c r="B101" s="22">
        <v>2022</v>
      </c>
      <c r="C101" s="22">
        <v>2</v>
      </c>
      <c r="D101" s="34">
        <v>-96.2236540920522</v>
      </c>
      <c r="E101" s="34">
        <v>-2.5402048989077901</v>
      </c>
      <c r="F101" s="34">
        <v>-40.457159416634397</v>
      </c>
      <c r="G101" s="34">
        <v>147.90079233807199</v>
      </c>
      <c r="H101" s="34">
        <v>152.901064232393</v>
      </c>
      <c r="I101" s="34">
        <v>118.866014760276</v>
      </c>
      <c r="J101" s="28">
        <f t="shared" si="15"/>
        <v>164.38768805143394</v>
      </c>
      <c r="K101" s="28">
        <f t="shared" si="16"/>
        <v>176.77178475428673</v>
      </c>
      <c r="L101" s="33">
        <v>7.05</v>
      </c>
      <c r="M101" s="33">
        <v>0</v>
      </c>
      <c r="N101" s="33">
        <v>3</v>
      </c>
      <c r="O101" s="36">
        <v>53.508078458904102</v>
      </c>
      <c r="P101" s="34">
        <v>-31.179300000000001</v>
      </c>
      <c r="Q101" s="34">
        <v>28.146174999999999</v>
      </c>
      <c r="R101" s="34">
        <v>43.377200000000002</v>
      </c>
      <c r="S101" s="34">
        <v>63.054074999999997</v>
      </c>
      <c r="T101" s="34">
        <v>4680.6634000000004</v>
      </c>
      <c r="U101" s="34">
        <v>114.064885885672</v>
      </c>
      <c r="V101" s="34">
        <v>25.236277613281299</v>
      </c>
      <c r="W101" s="34">
        <v>817.19549260803603</v>
      </c>
      <c r="X101" s="35">
        <v>0.77770350387043197</v>
      </c>
      <c r="Y101" s="38">
        <v>3.8037814846297998E-3</v>
      </c>
      <c r="Z101" s="32">
        <f t="shared" si="17"/>
        <v>34.035049472116995</v>
      </c>
      <c r="AA101" s="22">
        <f t="shared" si="18"/>
        <v>0</v>
      </c>
      <c r="AB101" s="22">
        <f t="shared" si="19"/>
        <v>0</v>
      </c>
      <c r="AC101" s="22">
        <f t="shared" si="20"/>
        <v>0</v>
      </c>
      <c r="AD101" s="22">
        <f t="shared" si="21"/>
        <v>1</v>
      </c>
      <c r="AE101" s="22">
        <f t="shared" si="22"/>
        <v>1</v>
      </c>
      <c r="AF101" s="22">
        <f t="shared" si="23"/>
        <v>1</v>
      </c>
      <c r="AG101" s="22">
        <f t="shared" si="24"/>
        <v>1</v>
      </c>
      <c r="AH101" s="22">
        <f t="shared" si="25"/>
        <v>1</v>
      </c>
      <c r="AI101" s="22">
        <f t="shared" si="26"/>
        <v>0</v>
      </c>
      <c r="AJ101" s="22">
        <f t="shared" si="27"/>
        <v>1</v>
      </c>
      <c r="AK101" s="22">
        <f t="shared" si="28"/>
        <v>0</v>
      </c>
      <c r="AL101" s="22">
        <f t="shared" si="29"/>
        <v>0</v>
      </c>
    </row>
    <row r="102" spans="1:38" hidden="1" x14ac:dyDescent="0.25">
      <c r="A102" s="27" t="s">
        <v>377</v>
      </c>
      <c r="B102" s="22">
        <v>2022</v>
      </c>
      <c r="C102" s="22">
        <v>2</v>
      </c>
      <c r="D102" s="28">
        <v>-97.1460300920522</v>
      </c>
      <c r="E102" s="28">
        <v>-3.8862598989077899</v>
      </c>
      <c r="F102" s="28">
        <v>-155.010784506026</v>
      </c>
      <c r="G102" s="28">
        <v>55.677506120520299</v>
      </c>
      <c r="H102" s="28">
        <v>35.870301150035601</v>
      </c>
      <c r="I102" s="28">
        <v>0.44459442710566799</v>
      </c>
      <c r="J102" s="28">
        <f t="shared" si="15"/>
        <v>6.7076880510847543</v>
      </c>
      <c r="K102" s="28">
        <f t="shared" si="16"/>
        <v>19.091784753594396</v>
      </c>
      <c r="L102" s="22">
        <v>7.05</v>
      </c>
      <c r="M102" s="22">
        <v>0</v>
      </c>
      <c r="N102" s="22">
        <v>2</v>
      </c>
      <c r="O102" s="29">
        <v>53.50807846</v>
      </c>
      <c r="P102" s="28">
        <v>-31.179300000000001</v>
      </c>
      <c r="Q102" s="28">
        <v>28.146174999999999</v>
      </c>
      <c r="R102" s="28">
        <v>43.377200000000002</v>
      </c>
      <c r="S102" s="28">
        <v>63.054074999999997</v>
      </c>
      <c r="T102" s="28">
        <v>4680.6634000000004</v>
      </c>
      <c r="U102" s="28">
        <v>114.06488589999999</v>
      </c>
      <c r="V102" s="28">
        <v>25.236277609999998</v>
      </c>
      <c r="W102" s="28">
        <v>817.19549259999997</v>
      </c>
      <c r="X102" s="30">
        <v>0.77770350399999999</v>
      </c>
      <c r="Y102" s="31">
        <v>3.803781E-3</v>
      </c>
      <c r="Z102" s="32">
        <f t="shared" si="17"/>
        <v>35.425706722929931</v>
      </c>
      <c r="AA102" s="22">
        <f t="shared" si="18"/>
        <v>0</v>
      </c>
      <c r="AB102" s="22">
        <f t="shared" si="19"/>
        <v>0</v>
      </c>
      <c r="AC102" s="22">
        <f t="shared" si="20"/>
        <v>0</v>
      </c>
      <c r="AD102" s="22">
        <f t="shared" si="21"/>
        <v>1</v>
      </c>
      <c r="AE102" s="22">
        <f t="shared" si="22"/>
        <v>1</v>
      </c>
      <c r="AF102" s="22">
        <f t="shared" si="23"/>
        <v>1</v>
      </c>
      <c r="AG102" s="22">
        <f t="shared" si="24"/>
        <v>1</v>
      </c>
      <c r="AH102" s="22">
        <f t="shared" si="25"/>
        <v>1</v>
      </c>
      <c r="AI102" s="22">
        <f t="shared" si="26"/>
        <v>0</v>
      </c>
      <c r="AJ102" s="22">
        <f t="shared" si="27"/>
        <v>1</v>
      </c>
      <c r="AK102" s="22">
        <f t="shared" si="28"/>
        <v>0</v>
      </c>
      <c r="AL102" s="22">
        <f t="shared" si="29"/>
        <v>0</v>
      </c>
    </row>
    <row r="103" spans="1:38" hidden="1" x14ac:dyDescent="0.25">
      <c r="A103" t="s">
        <v>378</v>
      </c>
      <c r="B103" s="22">
        <v>2022</v>
      </c>
      <c r="C103" s="22">
        <v>2</v>
      </c>
      <c r="D103" s="34">
        <v>-86.489051512682806</v>
      </c>
      <c r="E103" s="34">
        <v>4.0224289470381001</v>
      </c>
      <c r="F103" s="34">
        <v>-148.40837017187599</v>
      </c>
      <c r="G103" s="34">
        <v>26.8572215587192</v>
      </c>
      <c r="H103" s="34">
        <v>-8.5810867369259398</v>
      </c>
      <c r="I103" s="34">
        <v>-44.030867078582503</v>
      </c>
      <c r="J103" s="28">
        <f t="shared" si="15"/>
        <v>-166.25712675555422</v>
      </c>
      <c r="K103" s="28">
        <f t="shared" si="16"/>
        <v>-152.99990053571574</v>
      </c>
      <c r="L103" s="33">
        <v>7.57</v>
      </c>
      <c r="M103" s="33">
        <v>0</v>
      </c>
      <c r="N103" s="33">
        <v>1</v>
      </c>
      <c r="O103" s="36">
        <v>53.644490867579897</v>
      </c>
      <c r="P103" s="34">
        <v>-410.7</v>
      </c>
      <c r="Q103" s="34">
        <v>24.7</v>
      </c>
      <c r="R103" s="34">
        <v>43.98</v>
      </c>
      <c r="S103" s="34">
        <v>66.537499999999994</v>
      </c>
      <c r="T103" s="34">
        <v>2829.46</v>
      </c>
      <c r="U103" s="34">
        <v>73.752774032287604</v>
      </c>
      <c r="V103" s="34">
        <v>15.1125777987716</v>
      </c>
      <c r="W103" s="34">
        <v>457.64177764696302</v>
      </c>
      <c r="X103" s="35">
        <v>0.49797805374850601</v>
      </c>
      <c r="Y103" s="38">
        <v>4.1326042126970004E-3</v>
      </c>
      <c r="Z103" s="32">
        <f t="shared" si="17"/>
        <v>-12.603515683964041</v>
      </c>
      <c r="AA103" s="22">
        <f t="shared" si="18"/>
        <v>0</v>
      </c>
      <c r="AB103" s="22">
        <f t="shared" si="19"/>
        <v>1</v>
      </c>
      <c r="AC103" s="22">
        <f t="shared" si="20"/>
        <v>0</v>
      </c>
      <c r="AD103" s="22">
        <f t="shared" si="21"/>
        <v>1</v>
      </c>
      <c r="AE103" s="22">
        <f t="shared" si="22"/>
        <v>0</v>
      </c>
      <c r="AF103" s="22">
        <f t="shared" si="23"/>
        <v>0</v>
      </c>
      <c r="AG103" s="22">
        <f t="shared" si="24"/>
        <v>0</v>
      </c>
      <c r="AH103" s="22">
        <f t="shared" si="25"/>
        <v>0</v>
      </c>
      <c r="AI103" s="22">
        <f t="shared" si="26"/>
        <v>1</v>
      </c>
      <c r="AJ103" s="22">
        <f t="shared" si="27"/>
        <v>0</v>
      </c>
      <c r="AK103" s="22">
        <f t="shared" si="28"/>
        <v>0</v>
      </c>
      <c r="AL103" s="22">
        <f t="shared" si="29"/>
        <v>0</v>
      </c>
    </row>
    <row r="104" spans="1:38" hidden="1" x14ac:dyDescent="0.25">
      <c r="A104" t="s">
        <v>378</v>
      </c>
      <c r="B104" s="22">
        <v>2022</v>
      </c>
      <c r="C104" s="22">
        <v>2</v>
      </c>
      <c r="D104" s="34">
        <v>-86.489051512682806</v>
      </c>
      <c r="E104" s="34">
        <v>4.0224289470381001</v>
      </c>
      <c r="F104" s="34">
        <v>-147.819324880827</v>
      </c>
      <c r="G104" s="34">
        <v>48.921927205052199</v>
      </c>
      <c r="H104" s="34">
        <v>9.8987707220246897</v>
      </c>
      <c r="I104" s="34">
        <v>-19.552662536829001</v>
      </c>
      <c r="J104" s="28">
        <f t="shared" si="15"/>
        <v>-87.417126755554293</v>
      </c>
      <c r="K104" s="28">
        <f t="shared" si="16"/>
        <v>-74.15990053571565</v>
      </c>
      <c r="L104" s="33">
        <v>7.57</v>
      </c>
      <c r="M104" s="33">
        <v>0</v>
      </c>
      <c r="N104" s="33">
        <v>1.5</v>
      </c>
      <c r="O104" s="36">
        <v>53.644490867579897</v>
      </c>
      <c r="P104" s="34">
        <v>-410.7</v>
      </c>
      <c r="Q104" s="34">
        <v>24.7</v>
      </c>
      <c r="R104" s="34">
        <v>43.98</v>
      </c>
      <c r="S104" s="34">
        <v>66.537499999999994</v>
      </c>
      <c r="T104" s="34">
        <v>2829.46</v>
      </c>
      <c r="U104" s="34">
        <v>73.752774032287604</v>
      </c>
      <c r="V104" s="34">
        <v>15.1125777987716</v>
      </c>
      <c r="W104" s="34">
        <v>457.64177764696302</v>
      </c>
      <c r="X104" s="35">
        <v>0.49797805374850601</v>
      </c>
      <c r="Y104" s="38">
        <v>4.1326042126970004E-3</v>
      </c>
      <c r="Z104" s="32">
        <f t="shared" si="17"/>
        <v>5.8763417749865896</v>
      </c>
      <c r="AA104" s="22">
        <f t="shared" si="18"/>
        <v>0</v>
      </c>
      <c r="AB104" s="22">
        <f t="shared" si="19"/>
        <v>1</v>
      </c>
      <c r="AC104" s="22">
        <f t="shared" si="20"/>
        <v>0</v>
      </c>
      <c r="AD104" s="22">
        <f t="shared" si="21"/>
        <v>1</v>
      </c>
      <c r="AE104" s="22">
        <f t="shared" si="22"/>
        <v>1</v>
      </c>
      <c r="AF104" s="22">
        <f t="shared" si="23"/>
        <v>0</v>
      </c>
      <c r="AG104" s="22">
        <f t="shared" si="24"/>
        <v>0</v>
      </c>
      <c r="AH104" s="22">
        <f t="shared" si="25"/>
        <v>0</v>
      </c>
      <c r="AI104" s="22">
        <f t="shared" si="26"/>
        <v>1</v>
      </c>
      <c r="AJ104" s="22">
        <f t="shared" si="27"/>
        <v>0</v>
      </c>
      <c r="AK104" s="22">
        <f t="shared" si="28"/>
        <v>0</v>
      </c>
      <c r="AL104" s="22">
        <f t="shared" si="29"/>
        <v>0</v>
      </c>
    </row>
    <row r="105" spans="1:38" hidden="1" x14ac:dyDescent="0.25">
      <c r="A105" t="s">
        <v>378</v>
      </c>
      <c r="B105" s="22">
        <v>2022</v>
      </c>
      <c r="C105" s="22">
        <v>2</v>
      </c>
      <c r="D105" s="34">
        <v>-86.489051512682806</v>
      </c>
      <c r="E105" s="34">
        <v>4.0224289470381001</v>
      </c>
      <c r="F105" s="34">
        <v>-108.760771266281</v>
      </c>
      <c r="G105" s="34">
        <v>124.70133412438</v>
      </c>
      <c r="H105" s="34">
        <v>99.371131507401302</v>
      </c>
      <c r="I105" s="34">
        <v>70.363805772908805</v>
      </c>
      <c r="J105" s="28">
        <f t="shared" si="15"/>
        <v>70.262873244445714</v>
      </c>
      <c r="K105" s="28">
        <f t="shared" si="16"/>
        <v>83.520099464284343</v>
      </c>
      <c r="L105" s="33">
        <v>7.57</v>
      </c>
      <c r="M105" s="33">
        <v>0</v>
      </c>
      <c r="N105" s="33">
        <v>2.5</v>
      </c>
      <c r="O105" s="36">
        <v>53.644490867579897</v>
      </c>
      <c r="P105" s="34">
        <v>-410.7</v>
      </c>
      <c r="Q105" s="34">
        <v>24.7</v>
      </c>
      <c r="R105" s="34">
        <v>43.98</v>
      </c>
      <c r="S105" s="34">
        <v>66.537499999999994</v>
      </c>
      <c r="T105" s="34">
        <v>2829.46</v>
      </c>
      <c r="U105" s="34">
        <v>73.752774032287604</v>
      </c>
      <c r="V105" s="34">
        <v>15.1125777987716</v>
      </c>
      <c r="W105" s="34">
        <v>457.64177764696302</v>
      </c>
      <c r="X105" s="35">
        <v>0.49797805374850601</v>
      </c>
      <c r="Y105" s="38">
        <v>4.1326042126970004E-3</v>
      </c>
      <c r="Z105" s="32">
        <f t="shared" si="17"/>
        <v>29.007325734492497</v>
      </c>
      <c r="AA105" s="22">
        <f t="shared" si="18"/>
        <v>0</v>
      </c>
      <c r="AB105" s="22">
        <f t="shared" si="19"/>
        <v>1</v>
      </c>
      <c r="AC105" s="22">
        <f t="shared" si="20"/>
        <v>0</v>
      </c>
      <c r="AD105" s="22">
        <f t="shared" si="21"/>
        <v>1</v>
      </c>
      <c r="AE105" s="22">
        <f t="shared" si="22"/>
        <v>1</v>
      </c>
      <c r="AF105" s="22">
        <f t="shared" si="23"/>
        <v>1</v>
      </c>
      <c r="AG105" s="22">
        <f t="shared" si="24"/>
        <v>1</v>
      </c>
      <c r="AH105" s="22">
        <f t="shared" si="25"/>
        <v>1</v>
      </c>
      <c r="AI105" s="22">
        <f t="shared" si="26"/>
        <v>1</v>
      </c>
      <c r="AJ105" s="22">
        <f t="shared" si="27"/>
        <v>0</v>
      </c>
      <c r="AK105" s="22">
        <f t="shared" si="28"/>
        <v>0</v>
      </c>
      <c r="AL105" s="22">
        <f t="shared" si="29"/>
        <v>0</v>
      </c>
    </row>
    <row r="106" spans="1:38" x14ac:dyDescent="0.25">
      <c r="A106" t="s">
        <v>378</v>
      </c>
      <c r="B106" s="22">
        <v>2022</v>
      </c>
      <c r="C106" s="22">
        <v>2</v>
      </c>
      <c r="D106" s="34">
        <v>-86.489051512682806</v>
      </c>
      <c r="E106" s="34">
        <v>4.0224289470381001</v>
      </c>
      <c r="F106" s="34">
        <v>-47.759108685619097</v>
      </c>
      <c r="G106" s="34">
        <v>173.44202802471099</v>
      </c>
      <c r="H106" s="34">
        <v>160.06240736594</v>
      </c>
      <c r="I106" s="34">
        <v>131.22470267182899</v>
      </c>
      <c r="J106" s="28">
        <f t="shared" si="15"/>
        <v>149.1028732444457</v>
      </c>
      <c r="K106" s="28">
        <f t="shared" si="16"/>
        <v>162.36009946428436</v>
      </c>
      <c r="L106" s="33">
        <v>7.57</v>
      </c>
      <c r="M106" s="33">
        <v>0</v>
      </c>
      <c r="N106" s="33">
        <v>3</v>
      </c>
      <c r="O106" s="36">
        <v>53.644490867579897</v>
      </c>
      <c r="P106" s="34">
        <v>-410.7</v>
      </c>
      <c r="Q106" s="34">
        <v>24.7</v>
      </c>
      <c r="R106" s="34">
        <v>43.98</v>
      </c>
      <c r="S106" s="34">
        <v>66.537499999999994</v>
      </c>
      <c r="T106" s="34">
        <v>2829.46</v>
      </c>
      <c r="U106" s="34">
        <v>73.752774032287604</v>
      </c>
      <c r="V106" s="34">
        <v>15.1125777987716</v>
      </c>
      <c r="W106" s="34">
        <v>457.64177764696302</v>
      </c>
      <c r="X106" s="35">
        <v>0.49797805374850601</v>
      </c>
      <c r="Y106" s="38">
        <v>4.1326042126970004E-3</v>
      </c>
      <c r="Z106" s="32">
        <f t="shared" si="17"/>
        <v>28.837704694111011</v>
      </c>
      <c r="AA106" s="22">
        <f t="shared" si="18"/>
        <v>0</v>
      </c>
      <c r="AB106" s="22">
        <f t="shared" si="19"/>
        <v>1</v>
      </c>
      <c r="AC106" s="22">
        <f t="shared" si="20"/>
        <v>0</v>
      </c>
      <c r="AD106" s="22">
        <f t="shared" si="21"/>
        <v>1</v>
      </c>
      <c r="AE106" s="22">
        <f t="shared" si="22"/>
        <v>1</v>
      </c>
      <c r="AF106" s="22">
        <f t="shared" si="23"/>
        <v>1</v>
      </c>
      <c r="AG106" s="22">
        <f t="shared" si="24"/>
        <v>1</v>
      </c>
      <c r="AH106" s="22">
        <f t="shared" si="25"/>
        <v>1</v>
      </c>
      <c r="AI106" s="22">
        <f t="shared" si="26"/>
        <v>1</v>
      </c>
      <c r="AJ106" s="22">
        <f t="shared" si="27"/>
        <v>0</v>
      </c>
      <c r="AK106" s="22">
        <f t="shared" si="28"/>
        <v>0</v>
      </c>
      <c r="AL106" s="22">
        <f t="shared" si="29"/>
        <v>0</v>
      </c>
    </row>
    <row r="107" spans="1:38" hidden="1" x14ac:dyDescent="0.25">
      <c r="A107" s="27" t="s">
        <v>378</v>
      </c>
      <c r="B107" s="22">
        <v>2022</v>
      </c>
      <c r="C107" s="22">
        <v>2</v>
      </c>
      <c r="D107" s="28">
        <v>-87.571275512682803</v>
      </c>
      <c r="E107" s="28">
        <v>1.9223389470381</v>
      </c>
      <c r="F107" s="28">
        <v>-148.742274583365</v>
      </c>
      <c r="G107" s="28">
        <v>82.333882231136499</v>
      </c>
      <c r="H107" s="28">
        <v>48.140368864575997</v>
      </c>
      <c r="I107" s="28">
        <v>16.3152301212582</v>
      </c>
      <c r="J107" s="28">
        <f t="shared" si="15"/>
        <v>-8.5771267563254163</v>
      </c>
      <c r="K107" s="28">
        <f t="shared" si="16"/>
        <v>4.6800994627554271</v>
      </c>
      <c r="L107" s="22">
        <v>7.57</v>
      </c>
      <c r="M107" s="22">
        <v>0</v>
      </c>
      <c r="N107" s="22">
        <v>2</v>
      </c>
      <c r="O107" s="29">
        <v>53.644490869999998</v>
      </c>
      <c r="P107" s="28">
        <v>-410.7</v>
      </c>
      <c r="Q107" s="28">
        <v>24.7</v>
      </c>
      <c r="R107" s="28">
        <v>43.98</v>
      </c>
      <c r="S107" s="28">
        <v>66.537499999999994</v>
      </c>
      <c r="T107" s="28">
        <v>2829.46</v>
      </c>
      <c r="U107" s="28">
        <v>73.752774029999998</v>
      </c>
      <c r="V107" s="28">
        <v>15.1125778</v>
      </c>
      <c r="W107" s="28">
        <v>457.64177760000001</v>
      </c>
      <c r="X107" s="30">
        <v>0.497978054</v>
      </c>
      <c r="Y107" s="31">
        <v>4.1326039999999998E-3</v>
      </c>
      <c r="Z107" s="32">
        <f t="shared" si="17"/>
        <v>31.825138743317797</v>
      </c>
      <c r="AA107" s="22">
        <f t="shared" si="18"/>
        <v>0</v>
      </c>
      <c r="AB107" s="22">
        <f t="shared" si="19"/>
        <v>1</v>
      </c>
      <c r="AC107" s="22">
        <f t="shared" si="20"/>
        <v>0</v>
      </c>
      <c r="AD107" s="22">
        <f t="shared" si="21"/>
        <v>1</v>
      </c>
      <c r="AE107" s="22">
        <f t="shared" si="22"/>
        <v>1</v>
      </c>
      <c r="AF107" s="22">
        <f t="shared" si="23"/>
        <v>1</v>
      </c>
      <c r="AG107" s="22">
        <f t="shared" si="24"/>
        <v>0</v>
      </c>
      <c r="AH107" s="22">
        <f t="shared" si="25"/>
        <v>1</v>
      </c>
      <c r="AI107" s="22">
        <f t="shared" si="26"/>
        <v>1</v>
      </c>
      <c r="AJ107" s="22">
        <f t="shared" si="27"/>
        <v>0</v>
      </c>
      <c r="AK107" s="22">
        <f t="shared" si="28"/>
        <v>0</v>
      </c>
      <c r="AL107" s="22">
        <f t="shared" si="29"/>
        <v>0</v>
      </c>
    </row>
    <row r="108" spans="1:38" hidden="1" x14ac:dyDescent="0.25">
      <c r="A108" t="s">
        <v>379</v>
      </c>
      <c r="B108" s="22">
        <v>2022</v>
      </c>
      <c r="C108" s="22">
        <v>2</v>
      </c>
      <c r="D108" s="34">
        <v>-90.434646375300204</v>
      </c>
      <c r="E108" s="34">
        <v>4.8131354758352698</v>
      </c>
      <c r="F108" s="34">
        <v>-152.29376646890401</v>
      </c>
      <c r="G108" s="34">
        <v>9.1251611896326192</v>
      </c>
      <c r="H108" s="34">
        <v>-11.185990253490599</v>
      </c>
      <c r="I108" s="34">
        <v>-61.4931432254496</v>
      </c>
      <c r="J108" s="28">
        <f t="shared" si="15"/>
        <v>-151.46686427384697</v>
      </c>
      <c r="K108" s="28">
        <f t="shared" si="16"/>
        <v>-139.56875252560457</v>
      </c>
      <c r="L108" s="33">
        <v>7.05</v>
      </c>
      <c r="M108" s="33">
        <v>0</v>
      </c>
      <c r="N108" s="33">
        <v>1</v>
      </c>
      <c r="O108" s="36">
        <v>55.060166598173502</v>
      </c>
      <c r="P108" s="34">
        <v>-464.73039999999997</v>
      </c>
      <c r="Q108" s="34">
        <v>28.1067</v>
      </c>
      <c r="R108" s="34">
        <v>44.232399999999998</v>
      </c>
      <c r="S108" s="34">
        <v>64.246875000000003</v>
      </c>
      <c r="T108" s="34">
        <v>5073.4435999999996</v>
      </c>
      <c r="U108" s="34">
        <v>130.88805628989601</v>
      </c>
      <c r="V108" s="34">
        <v>25.905698192303198</v>
      </c>
      <c r="W108" s="34">
        <v>819.62662837021401</v>
      </c>
      <c r="X108" s="35">
        <v>0.81702237190668703</v>
      </c>
      <c r="Y108" s="38">
        <v>4.7820889154219001E-3</v>
      </c>
      <c r="Z108" s="32">
        <f t="shared" si="17"/>
        <v>-15.999125729325868</v>
      </c>
      <c r="AA108" s="22">
        <f t="shared" si="18"/>
        <v>0</v>
      </c>
      <c r="AB108" s="22">
        <f t="shared" si="19"/>
        <v>1</v>
      </c>
      <c r="AC108" s="22">
        <f t="shared" si="20"/>
        <v>0</v>
      </c>
      <c r="AD108" s="22">
        <f t="shared" si="21"/>
        <v>1</v>
      </c>
      <c r="AE108" s="22">
        <f t="shared" si="22"/>
        <v>0</v>
      </c>
      <c r="AF108" s="22">
        <f t="shared" si="23"/>
        <v>0</v>
      </c>
      <c r="AG108" s="22">
        <f t="shared" si="24"/>
        <v>0</v>
      </c>
      <c r="AH108" s="22">
        <f t="shared" si="25"/>
        <v>0</v>
      </c>
      <c r="AI108" s="22">
        <f t="shared" si="26"/>
        <v>0</v>
      </c>
      <c r="AJ108" s="22">
        <f t="shared" si="27"/>
        <v>1</v>
      </c>
      <c r="AK108" s="22">
        <f t="shared" si="28"/>
        <v>0</v>
      </c>
      <c r="AL108" s="22">
        <f t="shared" si="29"/>
        <v>0</v>
      </c>
    </row>
    <row r="109" spans="1:38" hidden="1" x14ac:dyDescent="0.25">
      <c r="A109" t="s">
        <v>379</v>
      </c>
      <c r="B109" s="22">
        <v>2022</v>
      </c>
      <c r="C109" s="22">
        <v>2</v>
      </c>
      <c r="D109" s="34">
        <v>-90.434646375300204</v>
      </c>
      <c r="E109" s="34">
        <v>4.8131354758352698</v>
      </c>
      <c r="F109" s="34">
        <v>-152.36100838770901</v>
      </c>
      <c r="G109" s="34">
        <v>27.571036040355601</v>
      </c>
      <c r="H109" s="34">
        <v>2.7486394867581998</v>
      </c>
      <c r="I109" s="34">
        <v>-38.824266158759301</v>
      </c>
      <c r="J109" s="28">
        <f t="shared" si="15"/>
        <v>-72.626864273846948</v>
      </c>
      <c r="K109" s="28">
        <f t="shared" si="16"/>
        <v>-60.728752525604556</v>
      </c>
      <c r="L109" s="33">
        <v>7.05</v>
      </c>
      <c r="M109" s="33">
        <v>0</v>
      </c>
      <c r="N109" s="33">
        <v>1.5</v>
      </c>
      <c r="O109" s="36">
        <v>55.060166598173502</v>
      </c>
      <c r="P109" s="34">
        <v>-464.73039999999997</v>
      </c>
      <c r="Q109" s="34">
        <v>28.1067</v>
      </c>
      <c r="R109" s="34">
        <v>44.232399999999998</v>
      </c>
      <c r="S109" s="34">
        <v>64.246875000000003</v>
      </c>
      <c r="T109" s="34">
        <v>5073.4435999999996</v>
      </c>
      <c r="U109" s="34">
        <v>130.88805628989601</v>
      </c>
      <c r="V109" s="34">
        <v>25.905698192303198</v>
      </c>
      <c r="W109" s="34">
        <v>819.62662837021401</v>
      </c>
      <c r="X109" s="35">
        <v>0.81702237190668703</v>
      </c>
      <c r="Y109" s="38">
        <v>4.7820889154219001E-3</v>
      </c>
      <c r="Z109" s="32">
        <f t="shared" si="17"/>
        <v>-2.06449598907707</v>
      </c>
      <c r="AA109" s="22">
        <f t="shared" si="18"/>
        <v>0</v>
      </c>
      <c r="AB109" s="22">
        <f t="shared" si="19"/>
        <v>1</v>
      </c>
      <c r="AC109" s="22">
        <f t="shared" si="20"/>
        <v>0</v>
      </c>
      <c r="AD109" s="22">
        <f t="shared" si="21"/>
        <v>1</v>
      </c>
      <c r="AE109" s="22">
        <f t="shared" si="22"/>
        <v>1</v>
      </c>
      <c r="AF109" s="22">
        <f t="shared" si="23"/>
        <v>0</v>
      </c>
      <c r="AG109" s="22">
        <f t="shared" si="24"/>
        <v>0</v>
      </c>
      <c r="AH109" s="22">
        <f t="shared" si="25"/>
        <v>0</v>
      </c>
      <c r="AI109" s="22">
        <f t="shared" si="26"/>
        <v>0</v>
      </c>
      <c r="AJ109" s="22">
        <f t="shared" si="27"/>
        <v>1</v>
      </c>
      <c r="AK109" s="22">
        <f t="shared" si="28"/>
        <v>0</v>
      </c>
      <c r="AL109" s="22">
        <f t="shared" si="29"/>
        <v>0</v>
      </c>
    </row>
    <row r="110" spans="1:38" hidden="1" x14ac:dyDescent="0.25">
      <c r="A110" t="s">
        <v>379</v>
      </c>
      <c r="B110" s="22">
        <v>2022</v>
      </c>
      <c r="C110" s="22">
        <v>2</v>
      </c>
      <c r="D110" s="34">
        <v>-90.434646375300204</v>
      </c>
      <c r="E110" s="34">
        <v>4.8131354758352698</v>
      </c>
      <c r="F110" s="34">
        <v>-99.294359943243904</v>
      </c>
      <c r="G110" s="34">
        <v>101.344811368542</v>
      </c>
      <c r="H110" s="34">
        <v>94.692042905374294</v>
      </c>
      <c r="I110" s="34">
        <v>51.877331236612797</v>
      </c>
      <c r="J110" s="28">
        <f t="shared" si="15"/>
        <v>85.053135726153045</v>
      </c>
      <c r="K110" s="28">
        <f t="shared" si="16"/>
        <v>96.951247474395444</v>
      </c>
      <c r="L110" s="33">
        <v>7.05</v>
      </c>
      <c r="M110" s="33">
        <v>0</v>
      </c>
      <c r="N110" s="33">
        <v>2.5</v>
      </c>
      <c r="O110" s="36">
        <v>55.060166598173502</v>
      </c>
      <c r="P110" s="34">
        <v>-464.73039999999997</v>
      </c>
      <c r="Q110" s="34">
        <v>28.1067</v>
      </c>
      <c r="R110" s="34">
        <v>44.232399999999998</v>
      </c>
      <c r="S110" s="34">
        <v>64.246875000000003</v>
      </c>
      <c r="T110" s="34">
        <v>5073.4435999999996</v>
      </c>
      <c r="U110" s="34">
        <v>130.88805628989601</v>
      </c>
      <c r="V110" s="34">
        <v>25.905698192303198</v>
      </c>
      <c r="W110" s="34">
        <v>819.62662837021401</v>
      </c>
      <c r="X110" s="35">
        <v>0.81702237190668703</v>
      </c>
      <c r="Y110" s="38">
        <v>4.7820889154219001E-3</v>
      </c>
      <c r="Z110" s="32">
        <f t="shared" si="17"/>
        <v>42.814711668761497</v>
      </c>
      <c r="AA110" s="22">
        <f t="shared" si="18"/>
        <v>0</v>
      </c>
      <c r="AB110" s="22">
        <f t="shared" si="19"/>
        <v>1</v>
      </c>
      <c r="AC110" s="22">
        <f t="shared" si="20"/>
        <v>0</v>
      </c>
      <c r="AD110" s="22">
        <f t="shared" si="21"/>
        <v>1</v>
      </c>
      <c r="AE110" s="22">
        <f t="shared" si="22"/>
        <v>1</v>
      </c>
      <c r="AF110" s="22">
        <f t="shared" si="23"/>
        <v>1</v>
      </c>
      <c r="AG110" s="22">
        <f t="shared" si="24"/>
        <v>1</v>
      </c>
      <c r="AH110" s="22">
        <f t="shared" si="25"/>
        <v>1</v>
      </c>
      <c r="AI110" s="22">
        <f t="shared" si="26"/>
        <v>0</v>
      </c>
      <c r="AJ110" s="22">
        <f t="shared" si="27"/>
        <v>1</v>
      </c>
      <c r="AK110" s="22">
        <f t="shared" si="28"/>
        <v>0</v>
      </c>
      <c r="AL110" s="22">
        <f t="shared" si="29"/>
        <v>0</v>
      </c>
    </row>
    <row r="111" spans="1:38" x14ac:dyDescent="0.25">
      <c r="A111" t="s">
        <v>379</v>
      </c>
      <c r="B111" s="22">
        <v>2022</v>
      </c>
      <c r="C111" s="22">
        <v>2</v>
      </c>
      <c r="D111" s="34">
        <v>-90.434646375300204</v>
      </c>
      <c r="E111" s="34">
        <v>4.8131354758352698</v>
      </c>
      <c r="F111" s="34">
        <v>-36.484543515239103</v>
      </c>
      <c r="G111" s="34">
        <v>150.609379342766</v>
      </c>
      <c r="H111" s="34">
        <v>157.00905735972401</v>
      </c>
      <c r="I111" s="34">
        <v>114.87914624592</v>
      </c>
      <c r="J111" s="28">
        <f t="shared" si="15"/>
        <v>163.89313572615305</v>
      </c>
      <c r="K111" s="28">
        <f t="shared" si="16"/>
        <v>175.79124747439545</v>
      </c>
      <c r="L111" s="33">
        <v>7.05</v>
      </c>
      <c r="M111" s="33">
        <v>0</v>
      </c>
      <c r="N111" s="33">
        <v>3</v>
      </c>
      <c r="O111" s="36">
        <v>55.060166598173502</v>
      </c>
      <c r="P111" s="34">
        <v>-464.73039999999997</v>
      </c>
      <c r="Q111" s="34">
        <v>28.1067</v>
      </c>
      <c r="R111" s="34">
        <v>44.232399999999998</v>
      </c>
      <c r="S111" s="34">
        <v>64.246875000000003</v>
      </c>
      <c r="T111" s="34">
        <v>5073.4435999999996</v>
      </c>
      <c r="U111" s="34">
        <v>130.88805628989601</v>
      </c>
      <c r="V111" s="34">
        <v>25.905698192303198</v>
      </c>
      <c r="W111" s="34">
        <v>819.62662837021401</v>
      </c>
      <c r="X111" s="35">
        <v>0.81702237190668703</v>
      </c>
      <c r="Y111" s="38">
        <v>4.7820889154219001E-3</v>
      </c>
      <c r="Z111" s="32">
        <f t="shared" si="17"/>
        <v>42.129911113804013</v>
      </c>
      <c r="AA111" s="22">
        <f t="shared" si="18"/>
        <v>0</v>
      </c>
      <c r="AB111" s="22">
        <f t="shared" si="19"/>
        <v>1</v>
      </c>
      <c r="AC111" s="22">
        <f t="shared" si="20"/>
        <v>0</v>
      </c>
      <c r="AD111" s="22">
        <f t="shared" si="21"/>
        <v>1</v>
      </c>
      <c r="AE111" s="22">
        <f t="shared" si="22"/>
        <v>1</v>
      </c>
      <c r="AF111" s="22">
        <f t="shared" si="23"/>
        <v>1</v>
      </c>
      <c r="AG111" s="22">
        <f t="shared" si="24"/>
        <v>1</v>
      </c>
      <c r="AH111" s="22">
        <f t="shared" si="25"/>
        <v>1</v>
      </c>
      <c r="AI111" s="22">
        <f t="shared" si="26"/>
        <v>0</v>
      </c>
      <c r="AJ111" s="22">
        <f t="shared" si="27"/>
        <v>1</v>
      </c>
      <c r="AK111" s="22">
        <f t="shared" si="28"/>
        <v>0</v>
      </c>
      <c r="AL111" s="22">
        <f t="shared" si="29"/>
        <v>0</v>
      </c>
    </row>
    <row r="112" spans="1:38" hidden="1" x14ac:dyDescent="0.25">
      <c r="A112" s="27" t="s">
        <v>379</v>
      </c>
      <c r="B112" s="22">
        <v>2022</v>
      </c>
      <c r="C112" s="22">
        <v>2</v>
      </c>
      <c r="D112" s="28">
        <v>-91.378540375300204</v>
      </c>
      <c r="E112" s="28">
        <v>3.2157354758352699</v>
      </c>
      <c r="F112" s="28">
        <v>-149.74664924759199</v>
      </c>
      <c r="G112" s="28">
        <v>60.118290400734502</v>
      </c>
      <c r="H112" s="28">
        <v>41.764013661337202</v>
      </c>
      <c r="I112" s="28">
        <v>-2.5056271714094001</v>
      </c>
      <c r="J112" s="28">
        <f t="shared" si="15"/>
        <v>6.2131357255710338</v>
      </c>
      <c r="K112" s="28">
        <f t="shared" si="16"/>
        <v>18.111247473241544</v>
      </c>
      <c r="L112" s="22">
        <v>7.05</v>
      </c>
      <c r="M112" s="22">
        <v>0</v>
      </c>
      <c r="N112" s="22">
        <v>2</v>
      </c>
      <c r="O112" s="29">
        <v>55.060166600000002</v>
      </c>
      <c r="P112" s="28">
        <v>-464.73039999999997</v>
      </c>
      <c r="Q112" s="28">
        <v>28.1067</v>
      </c>
      <c r="R112" s="28">
        <v>44.232399999999998</v>
      </c>
      <c r="S112" s="28">
        <v>64.246875000000003</v>
      </c>
      <c r="T112" s="28">
        <v>5073.4435999999996</v>
      </c>
      <c r="U112" s="28">
        <v>130.88805629999999</v>
      </c>
      <c r="V112" s="28">
        <v>25.905698189999999</v>
      </c>
      <c r="W112" s="28">
        <v>819.62662839999996</v>
      </c>
      <c r="X112" s="30">
        <v>0.81702237200000005</v>
      </c>
      <c r="Y112" s="31">
        <v>4.7820889999999998E-3</v>
      </c>
      <c r="Z112" s="32">
        <f t="shared" si="17"/>
        <v>38.548278185501935</v>
      </c>
      <c r="AA112" s="22">
        <f t="shared" si="18"/>
        <v>0</v>
      </c>
      <c r="AB112" s="22">
        <f t="shared" si="19"/>
        <v>1</v>
      </c>
      <c r="AC112" s="22">
        <f t="shared" si="20"/>
        <v>0</v>
      </c>
      <c r="AD112" s="22">
        <f t="shared" si="21"/>
        <v>1</v>
      </c>
      <c r="AE112" s="22">
        <f t="shared" si="22"/>
        <v>1</v>
      </c>
      <c r="AF112" s="22">
        <f t="shared" si="23"/>
        <v>0</v>
      </c>
      <c r="AG112" s="22">
        <f t="shared" si="24"/>
        <v>1</v>
      </c>
      <c r="AH112" s="22">
        <f t="shared" si="25"/>
        <v>1</v>
      </c>
      <c r="AI112" s="22">
        <f t="shared" si="26"/>
        <v>0</v>
      </c>
      <c r="AJ112" s="22">
        <f t="shared" si="27"/>
        <v>1</v>
      </c>
      <c r="AK112" s="22">
        <f t="shared" si="28"/>
        <v>0</v>
      </c>
      <c r="AL112" s="22">
        <f t="shared" si="29"/>
        <v>0</v>
      </c>
    </row>
    <row r="113" spans="1:38" hidden="1" x14ac:dyDescent="0.25">
      <c r="A113" t="s">
        <v>380</v>
      </c>
      <c r="B113" s="22">
        <v>2022</v>
      </c>
      <c r="C113" s="22">
        <v>2</v>
      </c>
      <c r="D113" s="34">
        <v>-60.982136397414799</v>
      </c>
      <c r="E113" s="34">
        <v>38.605122119960299</v>
      </c>
      <c r="F113" s="34">
        <v>-122.23006710166401</v>
      </c>
      <c r="G113" s="34">
        <v>39.739047151887299</v>
      </c>
      <c r="H113" s="34">
        <v>25.812738555700701</v>
      </c>
      <c r="I113" s="34">
        <v>-64.290134610819706</v>
      </c>
      <c r="J113" s="28">
        <f t="shared" si="15"/>
        <v>-153.67028803629924</v>
      </c>
      <c r="K113" s="28">
        <f t="shared" si="16"/>
        <v>-143.93742906808279</v>
      </c>
      <c r="L113" s="33">
        <v>7.05</v>
      </c>
      <c r="M113" s="33">
        <v>0</v>
      </c>
      <c r="N113" s="33">
        <v>1</v>
      </c>
      <c r="O113" s="36">
        <v>61.975325445205399</v>
      </c>
      <c r="P113" s="34">
        <v>-28.7943</v>
      </c>
      <c r="Q113" s="34">
        <v>30.784324999999999</v>
      </c>
      <c r="R113" s="34">
        <v>46.517899999999997</v>
      </c>
      <c r="S113" s="34">
        <v>68.534975000000003</v>
      </c>
      <c r="T113" s="34">
        <v>4835.4304000000002</v>
      </c>
      <c r="U113" s="34">
        <v>146.368505022828</v>
      </c>
      <c r="V113" s="34">
        <v>20.395149102039099</v>
      </c>
      <c r="W113" s="34">
        <v>525.17433859857101</v>
      </c>
      <c r="X113" s="35">
        <v>0.78943876111965405</v>
      </c>
      <c r="Y113" s="38">
        <v>3.3615836015099998E-3</v>
      </c>
      <c r="Z113" s="32">
        <f t="shared" si="17"/>
        <v>-12.792383564259598</v>
      </c>
      <c r="AA113" s="22">
        <f t="shared" si="18"/>
        <v>0</v>
      </c>
      <c r="AB113" s="22">
        <f t="shared" si="19"/>
        <v>1</v>
      </c>
      <c r="AC113" s="22">
        <f t="shared" si="20"/>
        <v>0</v>
      </c>
      <c r="AD113" s="22">
        <f t="shared" si="21"/>
        <v>1</v>
      </c>
      <c r="AE113" s="22">
        <f t="shared" si="22"/>
        <v>1</v>
      </c>
      <c r="AF113" s="22">
        <f t="shared" si="23"/>
        <v>0</v>
      </c>
      <c r="AG113" s="22">
        <f t="shared" si="24"/>
        <v>0</v>
      </c>
      <c r="AH113" s="22">
        <f t="shared" si="25"/>
        <v>0</v>
      </c>
      <c r="AI113" s="22">
        <f t="shared" si="26"/>
        <v>0</v>
      </c>
      <c r="AJ113" s="22">
        <f t="shared" si="27"/>
        <v>1</v>
      </c>
      <c r="AK113" s="22">
        <f t="shared" si="28"/>
        <v>0</v>
      </c>
      <c r="AL113" s="22">
        <f t="shared" si="29"/>
        <v>0</v>
      </c>
    </row>
    <row r="114" spans="1:38" hidden="1" x14ac:dyDescent="0.25">
      <c r="A114" t="s">
        <v>380</v>
      </c>
      <c r="B114" s="22">
        <v>2022</v>
      </c>
      <c r="C114" s="22">
        <v>2</v>
      </c>
      <c r="D114" s="34">
        <v>-60.982136397414799</v>
      </c>
      <c r="E114" s="34">
        <v>38.605122119960299</v>
      </c>
      <c r="F114" s="34">
        <v>-122.009059644847</v>
      </c>
      <c r="G114" s="34">
        <v>54.970373842072298</v>
      </c>
      <c r="H114" s="34">
        <v>36.920195509630297</v>
      </c>
      <c r="I114" s="34">
        <v>-45.803621030032097</v>
      </c>
      <c r="J114" s="28">
        <f t="shared" si="15"/>
        <v>-74.830288036299237</v>
      </c>
      <c r="K114" s="28">
        <f t="shared" si="16"/>
        <v>-65.097429068082775</v>
      </c>
      <c r="L114" s="33">
        <v>7.05</v>
      </c>
      <c r="M114" s="33">
        <v>0</v>
      </c>
      <c r="N114" s="33">
        <v>1.5</v>
      </c>
      <c r="O114" s="36">
        <v>61.975325445205399</v>
      </c>
      <c r="P114" s="34">
        <v>-28.7943</v>
      </c>
      <c r="Q114" s="34">
        <v>30.784324999999999</v>
      </c>
      <c r="R114" s="34">
        <v>46.517899999999997</v>
      </c>
      <c r="S114" s="34">
        <v>68.534975000000003</v>
      </c>
      <c r="T114" s="34">
        <v>4835.4304000000002</v>
      </c>
      <c r="U114" s="34">
        <v>146.368505022828</v>
      </c>
      <c r="V114" s="34">
        <v>20.395149102039099</v>
      </c>
      <c r="W114" s="34">
        <v>525.17433859857101</v>
      </c>
      <c r="X114" s="35">
        <v>0.78943876111965405</v>
      </c>
      <c r="Y114" s="38">
        <v>3.3615836015099998E-3</v>
      </c>
      <c r="Z114" s="32">
        <f t="shared" si="17"/>
        <v>-1.6849266103300025</v>
      </c>
      <c r="AA114" s="22">
        <f t="shared" si="18"/>
        <v>0</v>
      </c>
      <c r="AB114" s="22">
        <f t="shared" si="19"/>
        <v>1</v>
      </c>
      <c r="AC114" s="22">
        <f t="shared" si="20"/>
        <v>0</v>
      </c>
      <c r="AD114" s="22">
        <f t="shared" si="21"/>
        <v>1</v>
      </c>
      <c r="AE114" s="22">
        <f t="shared" si="22"/>
        <v>1</v>
      </c>
      <c r="AF114" s="22">
        <f t="shared" si="23"/>
        <v>0</v>
      </c>
      <c r="AG114" s="22">
        <f t="shared" si="24"/>
        <v>0</v>
      </c>
      <c r="AH114" s="22">
        <f t="shared" si="25"/>
        <v>0</v>
      </c>
      <c r="AI114" s="22">
        <f t="shared" si="26"/>
        <v>0</v>
      </c>
      <c r="AJ114" s="22">
        <f t="shared" si="27"/>
        <v>1</v>
      </c>
      <c r="AK114" s="22">
        <f t="shared" si="28"/>
        <v>0</v>
      </c>
      <c r="AL114" s="22">
        <f t="shared" si="29"/>
        <v>0</v>
      </c>
    </row>
    <row r="115" spans="1:38" hidden="1" x14ac:dyDescent="0.25">
      <c r="A115" t="s">
        <v>380</v>
      </c>
      <c r="B115" s="22">
        <v>2022</v>
      </c>
      <c r="C115" s="22">
        <v>2</v>
      </c>
      <c r="D115" s="34">
        <v>-60.982136397414799</v>
      </c>
      <c r="E115" s="34">
        <v>38.605122119960299</v>
      </c>
      <c r="F115" s="34">
        <v>-72.289939478513205</v>
      </c>
      <c r="G115" s="34">
        <v>123.464030634124</v>
      </c>
      <c r="H115" s="34">
        <v>123.389444233481</v>
      </c>
      <c r="I115" s="34">
        <v>37.939183276069102</v>
      </c>
      <c r="J115" s="28">
        <f t="shared" si="15"/>
        <v>82.849711963700756</v>
      </c>
      <c r="K115" s="28">
        <f t="shared" si="16"/>
        <v>92.582570931917232</v>
      </c>
      <c r="L115" s="33">
        <v>7.05</v>
      </c>
      <c r="M115" s="33">
        <v>0</v>
      </c>
      <c r="N115" s="33">
        <v>2.5</v>
      </c>
      <c r="O115" s="36">
        <v>61.975325445205399</v>
      </c>
      <c r="P115" s="34">
        <v>-28.7943</v>
      </c>
      <c r="Q115" s="34">
        <v>30.784324999999999</v>
      </c>
      <c r="R115" s="34">
        <v>46.517899999999997</v>
      </c>
      <c r="S115" s="34">
        <v>68.534975000000003</v>
      </c>
      <c r="T115" s="34">
        <v>4835.4304000000002</v>
      </c>
      <c r="U115" s="34">
        <v>146.368505022828</v>
      </c>
      <c r="V115" s="34">
        <v>20.395149102039099</v>
      </c>
      <c r="W115" s="34">
        <v>525.17433859857101</v>
      </c>
      <c r="X115" s="35">
        <v>0.78943876111965405</v>
      </c>
      <c r="Y115" s="38">
        <v>3.3615836015099998E-3</v>
      </c>
      <c r="Z115" s="32">
        <f t="shared" si="17"/>
        <v>84.784322113520702</v>
      </c>
      <c r="AA115" s="22">
        <f t="shared" si="18"/>
        <v>0</v>
      </c>
      <c r="AB115" s="22">
        <f t="shared" si="19"/>
        <v>1</v>
      </c>
      <c r="AC115" s="22">
        <f t="shared" si="20"/>
        <v>0</v>
      </c>
      <c r="AD115" s="22">
        <f t="shared" si="21"/>
        <v>1</v>
      </c>
      <c r="AE115" s="22">
        <f t="shared" si="22"/>
        <v>1</v>
      </c>
      <c r="AF115" s="22">
        <f t="shared" si="23"/>
        <v>1</v>
      </c>
      <c r="AG115" s="22">
        <f t="shared" si="24"/>
        <v>1</v>
      </c>
      <c r="AH115" s="22">
        <f t="shared" si="25"/>
        <v>1</v>
      </c>
      <c r="AI115" s="22">
        <f t="shared" si="26"/>
        <v>0</v>
      </c>
      <c r="AJ115" s="22">
        <f t="shared" si="27"/>
        <v>1</v>
      </c>
      <c r="AK115" s="22">
        <f t="shared" si="28"/>
        <v>0</v>
      </c>
      <c r="AL115" s="22">
        <f t="shared" si="29"/>
        <v>0</v>
      </c>
    </row>
    <row r="116" spans="1:38" x14ac:dyDescent="0.25">
      <c r="A116" t="s">
        <v>380</v>
      </c>
      <c r="B116" s="22">
        <v>2022</v>
      </c>
      <c r="C116" s="22">
        <v>2</v>
      </c>
      <c r="D116" s="34">
        <v>-60.982136397414799</v>
      </c>
      <c r="E116" s="34">
        <v>38.605122119960299</v>
      </c>
      <c r="F116" s="34">
        <v>-12.036188328295999</v>
      </c>
      <c r="G116" s="34">
        <v>170.01882505940799</v>
      </c>
      <c r="H116" s="34">
        <v>183.11056714228499</v>
      </c>
      <c r="I116" s="34">
        <v>97.686056430008307</v>
      </c>
      <c r="J116" s="28">
        <f t="shared" si="15"/>
        <v>161.68971196370077</v>
      </c>
      <c r="K116" s="28">
        <f t="shared" si="16"/>
        <v>171.42257093191722</v>
      </c>
      <c r="L116" s="33">
        <v>7.05</v>
      </c>
      <c r="M116" s="33">
        <v>0</v>
      </c>
      <c r="N116" s="33">
        <v>3</v>
      </c>
      <c r="O116" s="36">
        <v>61.975325445205399</v>
      </c>
      <c r="P116" s="34">
        <v>-28.7943</v>
      </c>
      <c r="Q116" s="34">
        <v>30.784324999999999</v>
      </c>
      <c r="R116" s="34">
        <v>46.517899999999997</v>
      </c>
      <c r="S116" s="34">
        <v>68.534975000000003</v>
      </c>
      <c r="T116" s="34">
        <v>4835.4304000000002</v>
      </c>
      <c r="U116" s="34">
        <v>146.368505022828</v>
      </c>
      <c r="V116" s="34">
        <v>20.395149102039099</v>
      </c>
      <c r="W116" s="34">
        <v>525.17433859857101</v>
      </c>
      <c r="X116" s="35">
        <v>0.78943876111965405</v>
      </c>
      <c r="Y116" s="38">
        <v>3.3615836015099998E-3</v>
      </c>
      <c r="Z116" s="32">
        <f t="shared" si="17"/>
        <v>85.424510712276685</v>
      </c>
      <c r="AA116" s="22">
        <f t="shared" si="18"/>
        <v>0</v>
      </c>
      <c r="AB116" s="22">
        <f t="shared" si="19"/>
        <v>1</v>
      </c>
      <c r="AC116" s="22">
        <f t="shared" si="20"/>
        <v>0</v>
      </c>
      <c r="AD116" s="22">
        <f t="shared" si="21"/>
        <v>1</v>
      </c>
      <c r="AE116" s="22">
        <f t="shared" si="22"/>
        <v>1</v>
      </c>
      <c r="AF116" s="22">
        <f t="shared" si="23"/>
        <v>1</v>
      </c>
      <c r="AG116" s="22">
        <f t="shared" si="24"/>
        <v>1</v>
      </c>
      <c r="AH116" s="22">
        <f t="shared" si="25"/>
        <v>1</v>
      </c>
      <c r="AI116" s="22">
        <f t="shared" si="26"/>
        <v>0</v>
      </c>
      <c r="AJ116" s="22">
        <f t="shared" si="27"/>
        <v>1</v>
      </c>
      <c r="AK116" s="22">
        <f t="shared" si="28"/>
        <v>0</v>
      </c>
      <c r="AL116" s="22">
        <f t="shared" si="29"/>
        <v>0</v>
      </c>
    </row>
    <row r="117" spans="1:38" hidden="1" x14ac:dyDescent="0.25">
      <c r="A117" s="27" t="s">
        <v>380</v>
      </c>
      <c r="B117" s="22">
        <v>2022</v>
      </c>
      <c r="C117" s="22">
        <v>2</v>
      </c>
      <c r="D117" s="28">
        <v>-61.969066397414799</v>
      </c>
      <c r="E117" s="28">
        <v>37.259067119960299</v>
      </c>
      <c r="F117" s="28">
        <v>-120.151067592535</v>
      </c>
      <c r="G117" s="28">
        <v>84.878967546075202</v>
      </c>
      <c r="H117" s="28">
        <v>73.212161286841294</v>
      </c>
      <c r="I117" s="28">
        <v>-12.744121701940299</v>
      </c>
      <c r="J117" s="28">
        <f t="shared" si="15"/>
        <v>4.0097119621730144</v>
      </c>
      <c r="K117" s="28">
        <f t="shared" si="16"/>
        <v>13.74257092888824</v>
      </c>
      <c r="L117" s="22">
        <v>7.05</v>
      </c>
      <c r="M117" s="22">
        <v>0</v>
      </c>
      <c r="N117" s="22">
        <v>2</v>
      </c>
      <c r="O117" s="29">
        <v>61.97532545</v>
      </c>
      <c r="P117" s="28">
        <v>-28.7943</v>
      </c>
      <c r="Q117" s="28">
        <v>30.784324999999999</v>
      </c>
      <c r="R117" s="28">
        <v>46.517899999999997</v>
      </c>
      <c r="S117" s="28">
        <v>68.534975000000003</v>
      </c>
      <c r="T117" s="28">
        <v>4835.4304000000002</v>
      </c>
      <c r="U117" s="28">
        <v>146.368505</v>
      </c>
      <c r="V117" s="28">
        <v>20.395149100000001</v>
      </c>
      <c r="W117" s="28">
        <v>525.17433860000006</v>
      </c>
      <c r="X117" s="30">
        <v>0.78943876099999999</v>
      </c>
      <c r="Y117" s="31">
        <v>3.3615839999999999E-3</v>
      </c>
      <c r="Z117" s="32">
        <f t="shared" si="17"/>
        <v>35.953094166880994</v>
      </c>
      <c r="AA117" s="22">
        <f t="shared" si="18"/>
        <v>0</v>
      </c>
      <c r="AB117" s="22">
        <f t="shared" si="19"/>
        <v>1</v>
      </c>
      <c r="AC117" s="22">
        <f t="shared" si="20"/>
        <v>0</v>
      </c>
      <c r="AD117" s="22">
        <f t="shared" si="21"/>
        <v>1</v>
      </c>
      <c r="AE117" s="22">
        <f t="shared" si="22"/>
        <v>1</v>
      </c>
      <c r="AF117" s="22">
        <f t="shared" si="23"/>
        <v>0</v>
      </c>
      <c r="AG117" s="22">
        <f t="shared" si="24"/>
        <v>1</v>
      </c>
      <c r="AH117" s="22">
        <f t="shared" si="25"/>
        <v>1</v>
      </c>
      <c r="AI117" s="22">
        <f t="shared" si="26"/>
        <v>0</v>
      </c>
      <c r="AJ117" s="22">
        <f t="shared" si="27"/>
        <v>1</v>
      </c>
      <c r="AK117" s="22">
        <f t="shared" si="28"/>
        <v>0</v>
      </c>
      <c r="AL117" s="22">
        <f t="shared" si="29"/>
        <v>0</v>
      </c>
    </row>
    <row r="118" spans="1:38" hidden="1" x14ac:dyDescent="0.25">
      <c r="A118" s="27" t="s">
        <v>381</v>
      </c>
      <c r="B118" s="22">
        <v>2022</v>
      </c>
      <c r="C118" s="22">
        <v>2</v>
      </c>
      <c r="D118" s="28">
        <v>-106.221579541738</v>
      </c>
      <c r="E118" s="28">
        <v>1.79451455225205</v>
      </c>
      <c r="F118" s="28">
        <v>-168.43391092266</v>
      </c>
      <c r="G118" s="28">
        <v>19.445257777020998</v>
      </c>
      <c r="H118" s="28">
        <v>9.2824923550900795</v>
      </c>
      <c r="I118" s="28">
        <v>-41.005848949261399</v>
      </c>
      <c r="J118" s="28">
        <f t="shared" si="15"/>
        <v>-25.167167233901559</v>
      </c>
      <c r="K118" s="28">
        <f t="shared" si="16"/>
        <v>-13.847614381527512</v>
      </c>
      <c r="L118" s="22">
        <v>8.0399999999999991</v>
      </c>
      <c r="M118" s="22">
        <v>0</v>
      </c>
      <c r="N118" s="22">
        <v>2</v>
      </c>
      <c r="O118" s="29">
        <v>62.476510269999999</v>
      </c>
      <c r="P118" s="28">
        <v>-3.03</v>
      </c>
      <c r="Q118" s="28">
        <v>40.29</v>
      </c>
      <c r="R118" s="28">
        <v>52.905000000000001</v>
      </c>
      <c r="S118" s="28">
        <v>71.819999999999993</v>
      </c>
      <c r="T118" s="28">
        <v>2009.43</v>
      </c>
      <c r="U118" s="28">
        <v>60.161162040000001</v>
      </c>
      <c r="V118" s="28">
        <v>16.372474199999999</v>
      </c>
      <c r="W118" s="28">
        <v>397.407016</v>
      </c>
      <c r="X118" s="30">
        <v>0.67195930599999998</v>
      </c>
      <c r="Y118" s="31">
        <v>1.8151599999999999E-3</v>
      </c>
      <c r="Z118" s="32">
        <f t="shared" si="17"/>
        <v>7.4879778028380297</v>
      </c>
      <c r="AA118" s="22">
        <f t="shared" si="18"/>
        <v>0</v>
      </c>
      <c r="AB118" s="22">
        <f t="shared" si="19"/>
        <v>1</v>
      </c>
      <c r="AC118" s="22">
        <f t="shared" si="20"/>
        <v>0</v>
      </c>
      <c r="AD118" s="22">
        <f t="shared" si="21"/>
        <v>1</v>
      </c>
      <c r="AE118" s="22">
        <f t="shared" si="22"/>
        <v>1</v>
      </c>
      <c r="AF118" s="22">
        <f t="shared" si="23"/>
        <v>0</v>
      </c>
      <c r="AG118" s="22">
        <f t="shared" si="24"/>
        <v>0</v>
      </c>
      <c r="AH118" s="22">
        <f t="shared" si="25"/>
        <v>0</v>
      </c>
      <c r="AI118" s="22">
        <f t="shared" si="26"/>
        <v>0</v>
      </c>
      <c r="AJ118" s="22">
        <f t="shared" si="27"/>
        <v>1</v>
      </c>
      <c r="AK118" s="22">
        <f t="shared" si="28"/>
        <v>0</v>
      </c>
      <c r="AL118" s="22">
        <f t="shared" si="29"/>
        <v>0</v>
      </c>
    </row>
    <row r="119" spans="1:38" hidden="1" x14ac:dyDescent="0.25">
      <c r="A119" t="s">
        <v>381</v>
      </c>
      <c r="B119" s="22">
        <v>2022</v>
      </c>
      <c r="C119" s="22">
        <v>2</v>
      </c>
      <c r="D119" s="34">
        <v>-105.228501541738</v>
      </c>
      <c r="E119" s="34">
        <v>2.38653455225205</v>
      </c>
      <c r="F119" s="34">
        <v>-166.31749366614</v>
      </c>
      <c r="G119" s="34">
        <v>-2.77563679927083</v>
      </c>
      <c r="H119" s="34">
        <v>-14.358394121169299</v>
      </c>
      <c r="I119" s="34">
        <v>-67.156365021290796</v>
      </c>
      <c r="J119" s="28">
        <f t="shared" si="15"/>
        <v>-182.84716723516735</v>
      </c>
      <c r="K119" s="28">
        <f t="shared" si="16"/>
        <v>-171.52761438403726</v>
      </c>
      <c r="L119" s="33">
        <v>8.0399999999999991</v>
      </c>
      <c r="M119" s="33">
        <v>0</v>
      </c>
      <c r="N119" s="33">
        <v>1</v>
      </c>
      <c r="O119" s="36">
        <v>62.4765102739726</v>
      </c>
      <c r="P119" s="34">
        <v>-3.03</v>
      </c>
      <c r="Q119" s="34">
        <v>40.29</v>
      </c>
      <c r="R119" s="34">
        <v>52.905000000000001</v>
      </c>
      <c r="S119" s="34">
        <v>71.819999999999993</v>
      </c>
      <c r="T119" s="34">
        <v>2009.43</v>
      </c>
      <c r="U119" s="34">
        <v>60.1611620401058</v>
      </c>
      <c r="V119" s="34">
        <v>16.372474195259599</v>
      </c>
      <c r="W119" s="34">
        <v>397.40701599852503</v>
      </c>
      <c r="X119" s="35">
        <v>0.67195930613635901</v>
      </c>
      <c r="Y119" s="38">
        <v>1.8151600003660001E-3</v>
      </c>
      <c r="Z119" s="32">
        <f t="shared" si="17"/>
        <v>-16.744928673421349</v>
      </c>
      <c r="AA119" s="22">
        <f t="shared" si="18"/>
        <v>0</v>
      </c>
      <c r="AB119" s="22">
        <f t="shared" si="19"/>
        <v>1</v>
      </c>
      <c r="AC119" s="22">
        <f t="shared" si="20"/>
        <v>0</v>
      </c>
      <c r="AD119" s="22">
        <f t="shared" si="21"/>
        <v>0</v>
      </c>
      <c r="AE119" s="22">
        <f t="shared" si="22"/>
        <v>0</v>
      </c>
      <c r="AF119" s="22">
        <f t="shared" si="23"/>
        <v>0</v>
      </c>
      <c r="AG119" s="22">
        <f t="shared" si="24"/>
        <v>0</v>
      </c>
      <c r="AH119" s="22">
        <f t="shared" si="25"/>
        <v>0</v>
      </c>
      <c r="AI119" s="22">
        <f t="shared" si="26"/>
        <v>0</v>
      </c>
      <c r="AJ119" s="22">
        <f t="shared" si="27"/>
        <v>1</v>
      </c>
      <c r="AK119" s="22">
        <f t="shared" si="28"/>
        <v>0</v>
      </c>
      <c r="AL119" s="22">
        <f t="shared" si="29"/>
        <v>0</v>
      </c>
    </row>
    <row r="120" spans="1:38" hidden="1" x14ac:dyDescent="0.25">
      <c r="A120" t="s">
        <v>381</v>
      </c>
      <c r="B120" s="22">
        <v>2022</v>
      </c>
      <c r="C120" s="22">
        <v>2</v>
      </c>
      <c r="D120" s="34">
        <v>-105.228501541738</v>
      </c>
      <c r="E120" s="34">
        <v>2.38653455225205</v>
      </c>
      <c r="F120" s="34">
        <v>-166.31641955782101</v>
      </c>
      <c r="G120" s="34">
        <v>1.2881721796462999</v>
      </c>
      <c r="H120" s="34">
        <v>-14.0408902467498</v>
      </c>
      <c r="I120" s="34">
        <v>-62.648671767885503</v>
      </c>
      <c r="J120" s="28">
        <f t="shared" si="15"/>
        <v>-104.00716723516736</v>
      </c>
      <c r="K120" s="28">
        <f t="shared" si="16"/>
        <v>-92.68761438403719</v>
      </c>
      <c r="L120" s="33">
        <v>8.0399999999999991</v>
      </c>
      <c r="M120" s="33">
        <v>0</v>
      </c>
      <c r="N120" s="33">
        <v>1.5</v>
      </c>
      <c r="O120" s="36">
        <v>62.4765102739726</v>
      </c>
      <c r="P120" s="34">
        <v>-3.03</v>
      </c>
      <c r="Q120" s="34">
        <v>40.29</v>
      </c>
      <c r="R120" s="34">
        <v>52.905000000000001</v>
      </c>
      <c r="S120" s="34">
        <v>71.819999999999993</v>
      </c>
      <c r="T120" s="34">
        <v>2009.43</v>
      </c>
      <c r="U120" s="34">
        <v>60.1611620401058</v>
      </c>
      <c r="V120" s="34">
        <v>16.372474195259599</v>
      </c>
      <c r="W120" s="34">
        <v>397.40701599852503</v>
      </c>
      <c r="X120" s="35">
        <v>0.67195930613635901</v>
      </c>
      <c r="Y120" s="38">
        <v>1.8151600003660001E-3</v>
      </c>
      <c r="Z120" s="32">
        <f t="shared" si="17"/>
        <v>-16.427424799001852</v>
      </c>
      <c r="AA120" s="22">
        <f t="shared" si="18"/>
        <v>0</v>
      </c>
      <c r="AB120" s="22">
        <f t="shared" si="19"/>
        <v>1</v>
      </c>
      <c r="AC120" s="22">
        <f t="shared" si="20"/>
        <v>0</v>
      </c>
      <c r="AD120" s="22">
        <f t="shared" si="21"/>
        <v>1</v>
      </c>
      <c r="AE120" s="22">
        <f t="shared" si="22"/>
        <v>0</v>
      </c>
      <c r="AF120" s="22">
        <f t="shared" si="23"/>
        <v>0</v>
      </c>
      <c r="AG120" s="22">
        <f t="shared" si="24"/>
        <v>0</v>
      </c>
      <c r="AH120" s="22">
        <f t="shared" si="25"/>
        <v>0</v>
      </c>
      <c r="AI120" s="22">
        <f t="shared" si="26"/>
        <v>0</v>
      </c>
      <c r="AJ120" s="22">
        <f t="shared" si="27"/>
        <v>1</v>
      </c>
      <c r="AK120" s="22">
        <f t="shared" si="28"/>
        <v>0</v>
      </c>
      <c r="AL120" s="22">
        <f t="shared" si="29"/>
        <v>0</v>
      </c>
    </row>
    <row r="121" spans="1:38" hidden="1" x14ac:dyDescent="0.25">
      <c r="A121" t="s">
        <v>381</v>
      </c>
      <c r="B121" s="22">
        <v>2022</v>
      </c>
      <c r="C121" s="22">
        <v>2</v>
      </c>
      <c r="D121" s="34">
        <v>-105.228501541738</v>
      </c>
      <c r="E121" s="34">
        <v>2.38653455225205</v>
      </c>
      <c r="F121" s="34">
        <v>-146.67767544917299</v>
      </c>
      <c r="G121" s="34">
        <v>51.271270945975999</v>
      </c>
      <c r="H121" s="34">
        <v>53.377854408029499</v>
      </c>
      <c r="I121" s="34">
        <v>0.11697899168756</v>
      </c>
      <c r="J121" s="28">
        <f t="shared" si="15"/>
        <v>53.672832764832613</v>
      </c>
      <c r="K121" s="28">
        <f t="shared" si="16"/>
        <v>64.992385615962789</v>
      </c>
      <c r="L121" s="33">
        <v>8.0399999999999991</v>
      </c>
      <c r="M121" s="33">
        <v>0</v>
      </c>
      <c r="N121" s="33">
        <v>2.5</v>
      </c>
      <c r="O121" s="36">
        <v>62.4765102739726</v>
      </c>
      <c r="P121" s="34">
        <v>-3.03</v>
      </c>
      <c r="Q121" s="34">
        <v>40.29</v>
      </c>
      <c r="R121" s="34">
        <v>52.905000000000001</v>
      </c>
      <c r="S121" s="34">
        <v>71.819999999999993</v>
      </c>
      <c r="T121" s="34">
        <v>2009.43</v>
      </c>
      <c r="U121" s="34">
        <v>60.1611620401058</v>
      </c>
      <c r="V121" s="34">
        <v>16.372474195259599</v>
      </c>
      <c r="W121" s="34">
        <v>397.40701599852503</v>
      </c>
      <c r="X121" s="35">
        <v>0.67195930613635901</v>
      </c>
      <c r="Y121" s="38">
        <v>1.8151600003660001E-3</v>
      </c>
      <c r="Z121" s="32">
        <f t="shared" si="17"/>
        <v>50.991319855777448</v>
      </c>
      <c r="AA121" s="22">
        <f t="shared" si="18"/>
        <v>0</v>
      </c>
      <c r="AB121" s="22">
        <f t="shared" si="19"/>
        <v>1</v>
      </c>
      <c r="AC121" s="22">
        <f t="shared" si="20"/>
        <v>0</v>
      </c>
      <c r="AD121" s="22">
        <f t="shared" si="21"/>
        <v>1</v>
      </c>
      <c r="AE121" s="22">
        <f t="shared" si="22"/>
        <v>1</v>
      </c>
      <c r="AF121" s="22">
        <f t="shared" si="23"/>
        <v>1</v>
      </c>
      <c r="AG121" s="22">
        <f t="shared" si="24"/>
        <v>1</v>
      </c>
      <c r="AH121" s="22">
        <f t="shared" si="25"/>
        <v>1</v>
      </c>
      <c r="AI121" s="22">
        <f t="shared" si="26"/>
        <v>0</v>
      </c>
      <c r="AJ121" s="22">
        <f t="shared" si="27"/>
        <v>1</v>
      </c>
      <c r="AK121" s="22">
        <f t="shared" si="28"/>
        <v>0</v>
      </c>
      <c r="AL121" s="22">
        <f t="shared" si="29"/>
        <v>0</v>
      </c>
    </row>
    <row r="122" spans="1:38" x14ac:dyDescent="0.25">
      <c r="A122" t="s">
        <v>381</v>
      </c>
      <c r="B122" s="22">
        <v>2022</v>
      </c>
      <c r="C122" s="22">
        <v>2</v>
      </c>
      <c r="D122" s="34">
        <v>-105.228501541738</v>
      </c>
      <c r="E122" s="34">
        <v>2.38653455225205</v>
      </c>
      <c r="F122" s="34">
        <v>-88.9868782353428</v>
      </c>
      <c r="G122" s="34">
        <v>93.263411842771006</v>
      </c>
      <c r="H122" s="34">
        <v>110.50612332878499</v>
      </c>
      <c r="I122" s="34">
        <v>57.389074596961997</v>
      </c>
      <c r="J122" s="28">
        <f t="shared" si="15"/>
        <v>132.51283276483264</v>
      </c>
      <c r="K122" s="28">
        <f t="shared" si="16"/>
        <v>143.83238561596275</v>
      </c>
      <c r="L122" s="33">
        <v>8.0399999999999991</v>
      </c>
      <c r="M122" s="33">
        <v>0</v>
      </c>
      <c r="N122" s="33">
        <v>3</v>
      </c>
      <c r="O122" s="36">
        <v>62.4765102739726</v>
      </c>
      <c r="P122" s="34">
        <v>-3.03</v>
      </c>
      <c r="Q122" s="34">
        <v>40.29</v>
      </c>
      <c r="R122" s="34">
        <v>52.905000000000001</v>
      </c>
      <c r="S122" s="34">
        <v>71.819999999999993</v>
      </c>
      <c r="T122" s="34">
        <v>2009.43</v>
      </c>
      <c r="U122" s="34">
        <v>60.1611620401058</v>
      </c>
      <c r="V122" s="34">
        <v>16.372474195259599</v>
      </c>
      <c r="W122" s="34">
        <v>397.40701599852503</v>
      </c>
      <c r="X122" s="35">
        <v>0.67195930613635901</v>
      </c>
      <c r="Y122" s="38">
        <v>1.8151600003660001E-3</v>
      </c>
      <c r="Z122" s="32">
        <f t="shared" si="17"/>
        <v>53.117048731822997</v>
      </c>
      <c r="AA122" s="22">
        <f t="shared" si="18"/>
        <v>0</v>
      </c>
      <c r="AB122" s="22">
        <f t="shared" si="19"/>
        <v>1</v>
      </c>
      <c r="AC122" s="22">
        <f t="shared" si="20"/>
        <v>0</v>
      </c>
      <c r="AD122" s="22">
        <f t="shared" si="21"/>
        <v>1</v>
      </c>
      <c r="AE122" s="22">
        <f t="shared" si="22"/>
        <v>1</v>
      </c>
      <c r="AF122" s="22">
        <f t="shared" si="23"/>
        <v>1</v>
      </c>
      <c r="AG122" s="22">
        <f t="shared" si="24"/>
        <v>1</v>
      </c>
      <c r="AH122" s="22">
        <f t="shared" si="25"/>
        <v>1</v>
      </c>
      <c r="AI122" s="22">
        <f t="shared" si="26"/>
        <v>0</v>
      </c>
      <c r="AJ122" s="22">
        <f t="shared" si="27"/>
        <v>1</v>
      </c>
      <c r="AK122" s="22">
        <f t="shared" si="28"/>
        <v>0</v>
      </c>
      <c r="AL122" s="22">
        <f t="shared" si="29"/>
        <v>0</v>
      </c>
    </row>
    <row r="123" spans="1:38" hidden="1" x14ac:dyDescent="0.25">
      <c r="A123" s="27" t="s">
        <v>382</v>
      </c>
      <c r="B123" s="22">
        <v>2022</v>
      </c>
      <c r="C123" s="22">
        <v>2</v>
      </c>
      <c r="D123" s="28">
        <v>-70.485996427093596</v>
      </c>
      <c r="E123" s="28">
        <v>49.343084457678501</v>
      </c>
      <c r="F123" s="28">
        <v>-149.76585184821701</v>
      </c>
      <c r="G123" s="28">
        <v>60.403586256386397</v>
      </c>
      <c r="H123" s="28">
        <v>55.599283753881799</v>
      </c>
      <c r="I123" s="28">
        <v>-52.178496207051502</v>
      </c>
      <c r="J123" s="28">
        <f t="shared" si="15"/>
        <v>-28.030640792517488</v>
      </c>
      <c r="K123" s="28">
        <f t="shared" si="16"/>
        <v>-19.52495615241299</v>
      </c>
      <c r="L123" s="22">
        <v>8.0399999999999991</v>
      </c>
      <c r="M123" s="22">
        <v>0</v>
      </c>
      <c r="N123" s="22">
        <v>2</v>
      </c>
      <c r="O123" s="29">
        <v>71.463149540000003</v>
      </c>
      <c r="P123" s="28">
        <v>-4.43</v>
      </c>
      <c r="Q123" s="28">
        <v>44.347499999999997</v>
      </c>
      <c r="R123" s="28">
        <v>58.255000000000003</v>
      </c>
      <c r="S123" s="28">
        <v>81.592500000000001</v>
      </c>
      <c r="T123" s="28">
        <v>2411.71</v>
      </c>
      <c r="U123" s="28">
        <v>70.274458670000001</v>
      </c>
      <c r="V123" s="28">
        <v>14.63693097</v>
      </c>
      <c r="W123" s="28">
        <v>366.3904192</v>
      </c>
      <c r="X123" s="30">
        <v>0.58268741800000001</v>
      </c>
      <c r="Y123" s="31">
        <v>2.4690960000000001E-3</v>
      </c>
      <c r="Z123" s="32">
        <f t="shared" si="17"/>
        <v>6.2561992962032988</v>
      </c>
      <c r="AA123" s="22">
        <f t="shared" si="18"/>
        <v>0</v>
      </c>
      <c r="AB123" s="22">
        <f t="shared" si="19"/>
        <v>1</v>
      </c>
      <c r="AC123" s="22">
        <f t="shared" si="20"/>
        <v>0</v>
      </c>
      <c r="AD123" s="22">
        <f t="shared" si="21"/>
        <v>1</v>
      </c>
      <c r="AE123" s="22">
        <f t="shared" si="22"/>
        <v>1</v>
      </c>
      <c r="AF123" s="22">
        <f t="shared" si="23"/>
        <v>0</v>
      </c>
      <c r="AG123" s="22">
        <f t="shared" si="24"/>
        <v>0</v>
      </c>
      <c r="AH123" s="22">
        <f t="shared" si="25"/>
        <v>0</v>
      </c>
      <c r="AI123" s="22">
        <f t="shared" si="26"/>
        <v>0</v>
      </c>
      <c r="AJ123" s="22">
        <f t="shared" si="27"/>
        <v>1</v>
      </c>
      <c r="AK123" s="22">
        <f t="shared" si="28"/>
        <v>0</v>
      </c>
      <c r="AL123" s="22">
        <f t="shared" si="29"/>
        <v>0</v>
      </c>
    </row>
    <row r="124" spans="1:38" hidden="1" x14ac:dyDescent="0.25">
      <c r="A124" t="s">
        <v>382</v>
      </c>
      <c r="B124" s="22">
        <v>2022</v>
      </c>
      <c r="C124" s="22">
        <v>2</v>
      </c>
      <c r="D124" s="34">
        <v>-69.1609264270936</v>
      </c>
      <c r="E124" s="34">
        <v>49.432414457678497</v>
      </c>
      <c r="F124" s="34">
        <v>-131.619361259968</v>
      </c>
      <c r="G124" s="34">
        <v>45.035615090809102</v>
      </c>
      <c r="H124" s="34">
        <v>37.633572333982997</v>
      </c>
      <c r="I124" s="34">
        <v>-67.148419762742705</v>
      </c>
      <c r="J124" s="28">
        <f t="shared" si="15"/>
        <v>-185.71064079359414</v>
      </c>
      <c r="K124" s="28">
        <f t="shared" si="16"/>
        <v>-177.20495615454763</v>
      </c>
      <c r="L124" s="33">
        <v>8.0399999999999991</v>
      </c>
      <c r="M124" s="33">
        <v>0</v>
      </c>
      <c r="N124" s="33">
        <v>1</v>
      </c>
      <c r="O124" s="36">
        <v>71.463149543378904</v>
      </c>
      <c r="P124" s="34">
        <v>-4.43</v>
      </c>
      <c r="Q124" s="34">
        <v>44.347499999999997</v>
      </c>
      <c r="R124" s="34">
        <v>58.255000000000003</v>
      </c>
      <c r="S124" s="34">
        <v>81.592500000000001</v>
      </c>
      <c r="T124" s="34">
        <v>2411.71</v>
      </c>
      <c r="U124" s="34">
        <v>70.274458665676605</v>
      </c>
      <c r="V124" s="34">
        <v>14.636930973618799</v>
      </c>
      <c r="W124" s="34">
        <v>366.39041915924298</v>
      </c>
      <c r="X124" s="35">
        <v>0.58268741765702503</v>
      </c>
      <c r="Y124" s="38">
        <v>2.4690956126186001E-3</v>
      </c>
      <c r="Z124" s="32">
        <f t="shared" si="17"/>
        <v>-11.798842123695501</v>
      </c>
      <c r="AA124" s="22">
        <f t="shared" si="18"/>
        <v>0</v>
      </c>
      <c r="AB124" s="22">
        <f t="shared" si="19"/>
        <v>1</v>
      </c>
      <c r="AC124" s="22">
        <f t="shared" si="20"/>
        <v>0</v>
      </c>
      <c r="AD124" s="22">
        <f t="shared" si="21"/>
        <v>1</v>
      </c>
      <c r="AE124" s="22">
        <f t="shared" si="22"/>
        <v>1</v>
      </c>
      <c r="AF124" s="22">
        <f t="shared" si="23"/>
        <v>0</v>
      </c>
      <c r="AG124" s="22">
        <f t="shared" si="24"/>
        <v>0</v>
      </c>
      <c r="AH124" s="22">
        <f t="shared" si="25"/>
        <v>0</v>
      </c>
      <c r="AI124" s="22">
        <f t="shared" si="26"/>
        <v>0</v>
      </c>
      <c r="AJ124" s="22">
        <f t="shared" si="27"/>
        <v>1</v>
      </c>
      <c r="AK124" s="22">
        <f t="shared" si="28"/>
        <v>0</v>
      </c>
      <c r="AL124" s="22">
        <f t="shared" si="29"/>
        <v>0</v>
      </c>
    </row>
    <row r="125" spans="1:38" hidden="1" x14ac:dyDescent="0.25">
      <c r="A125" t="s">
        <v>382</v>
      </c>
      <c r="B125" s="22">
        <v>2022</v>
      </c>
      <c r="C125" s="22">
        <v>2</v>
      </c>
      <c r="D125" s="34">
        <v>-69.1609264270936</v>
      </c>
      <c r="E125" s="34">
        <v>49.432414457678497</v>
      </c>
      <c r="F125" s="34">
        <v>-131.619361259968</v>
      </c>
      <c r="G125" s="34">
        <v>47.8287064783148</v>
      </c>
      <c r="H125" s="34">
        <v>38.424610479498298</v>
      </c>
      <c r="I125" s="34">
        <v>-65.499650310276706</v>
      </c>
      <c r="J125" s="28">
        <f t="shared" si="15"/>
        <v>-106.87064079359412</v>
      </c>
      <c r="K125" s="28">
        <f t="shared" si="16"/>
        <v>-98.364956154547613</v>
      </c>
      <c r="L125" s="33">
        <v>8.0399999999999991</v>
      </c>
      <c r="M125" s="33">
        <v>0</v>
      </c>
      <c r="N125" s="33">
        <v>1.5</v>
      </c>
      <c r="O125" s="36">
        <v>71.463149543378904</v>
      </c>
      <c r="P125" s="34">
        <v>-4.43</v>
      </c>
      <c r="Q125" s="34">
        <v>44.347499999999997</v>
      </c>
      <c r="R125" s="34">
        <v>58.255000000000003</v>
      </c>
      <c r="S125" s="34">
        <v>81.592500000000001</v>
      </c>
      <c r="T125" s="34">
        <v>2411.71</v>
      </c>
      <c r="U125" s="34">
        <v>70.274458665676605</v>
      </c>
      <c r="V125" s="34">
        <v>14.636930973618799</v>
      </c>
      <c r="W125" s="34">
        <v>366.39041915924298</v>
      </c>
      <c r="X125" s="35">
        <v>0.58268741765702503</v>
      </c>
      <c r="Y125" s="38">
        <v>2.4690956126186001E-3</v>
      </c>
      <c r="Z125" s="32">
        <f t="shared" si="17"/>
        <v>-11.007803978180199</v>
      </c>
      <c r="AA125" s="22">
        <f t="shared" si="18"/>
        <v>0</v>
      </c>
      <c r="AB125" s="22">
        <f t="shared" si="19"/>
        <v>1</v>
      </c>
      <c r="AC125" s="22">
        <f t="shared" si="20"/>
        <v>0</v>
      </c>
      <c r="AD125" s="22">
        <f t="shared" si="21"/>
        <v>1</v>
      </c>
      <c r="AE125" s="22">
        <f t="shared" si="22"/>
        <v>1</v>
      </c>
      <c r="AF125" s="22">
        <f t="shared" si="23"/>
        <v>0</v>
      </c>
      <c r="AG125" s="22">
        <f t="shared" si="24"/>
        <v>0</v>
      </c>
      <c r="AH125" s="22">
        <f t="shared" si="25"/>
        <v>0</v>
      </c>
      <c r="AI125" s="22">
        <f t="shared" si="26"/>
        <v>0</v>
      </c>
      <c r="AJ125" s="22">
        <f t="shared" si="27"/>
        <v>1</v>
      </c>
      <c r="AK125" s="22">
        <f t="shared" si="28"/>
        <v>0</v>
      </c>
      <c r="AL125" s="22">
        <f t="shared" si="29"/>
        <v>0</v>
      </c>
    </row>
    <row r="126" spans="1:38" hidden="1" x14ac:dyDescent="0.25">
      <c r="A126" t="s">
        <v>382</v>
      </c>
      <c r="B126" s="22">
        <v>2022</v>
      </c>
      <c r="C126" s="22">
        <v>2</v>
      </c>
      <c r="D126" s="34">
        <v>-69.1609264270936</v>
      </c>
      <c r="E126" s="34">
        <v>49.432414457678497</v>
      </c>
      <c r="F126" s="34">
        <v>-111.940778789151</v>
      </c>
      <c r="G126" s="34">
        <v>85.083685868332097</v>
      </c>
      <c r="H126" s="34">
        <v>92.3574980988937</v>
      </c>
      <c r="I126" s="34">
        <v>-16.649094725227201</v>
      </c>
      <c r="J126" s="28">
        <f t="shared" si="15"/>
        <v>50.80935920640588</v>
      </c>
      <c r="K126" s="28">
        <f t="shared" si="16"/>
        <v>59.315043845452372</v>
      </c>
      <c r="L126" s="33">
        <v>8.0399999999999991</v>
      </c>
      <c r="M126" s="33">
        <v>0</v>
      </c>
      <c r="N126" s="33">
        <v>2.5</v>
      </c>
      <c r="O126" s="36">
        <v>71.463149543378904</v>
      </c>
      <c r="P126" s="34">
        <v>-4.43</v>
      </c>
      <c r="Q126" s="34">
        <v>44.347499999999997</v>
      </c>
      <c r="R126" s="34">
        <v>58.255000000000003</v>
      </c>
      <c r="S126" s="34">
        <v>81.592500000000001</v>
      </c>
      <c r="T126" s="34">
        <v>2411.71</v>
      </c>
      <c r="U126" s="34">
        <v>70.274458665676605</v>
      </c>
      <c r="V126" s="34">
        <v>14.636930973618799</v>
      </c>
      <c r="W126" s="34">
        <v>366.39041915924298</v>
      </c>
      <c r="X126" s="35">
        <v>0.58268741765702503</v>
      </c>
      <c r="Y126" s="38">
        <v>2.4690956126186001E-3</v>
      </c>
      <c r="Z126" s="32">
        <f t="shared" si="17"/>
        <v>42.925083641215203</v>
      </c>
      <c r="AA126" s="22">
        <f t="shared" si="18"/>
        <v>0</v>
      </c>
      <c r="AB126" s="22">
        <f t="shared" si="19"/>
        <v>1</v>
      </c>
      <c r="AC126" s="22">
        <f t="shared" si="20"/>
        <v>0</v>
      </c>
      <c r="AD126" s="22">
        <f t="shared" si="21"/>
        <v>1</v>
      </c>
      <c r="AE126" s="22">
        <f t="shared" si="22"/>
        <v>1</v>
      </c>
      <c r="AF126" s="22">
        <f t="shared" si="23"/>
        <v>0</v>
      </c>
      <c r="AG126" s="22">
        <f t="shared" si="24"/>
        <v>1</v>
      </c>
      <c r="AH126" s="22">
        <f t="shared" si="25"/>
        <v>1</v>
      </c>
      <c r="AI126" s="22">
        <f t="shared" si="26"/>
        <v>0</v>
      </c>
      <c r="AJ126" s="22">
        <f t="shared" si="27"/>
        <v>1</v>
      </c>
      <c r="AK126" s="22">
        <f t="shared" si="28"/>
        <v>0</v>
      </c>
      <c r="AL126" s="22">
        <f t="shared" si="29"/>
        <v>0</v>
      </c>
    </row>
    <row r="127" spans="1:38" x14ac:dyDescent="0.25">
      <c r="A127" t="s">
        <v>382</v>
      </c>
      <c r="B127" s="22">
        <v>2022</v>
      </c>
      <c r="C127" s="22">
        <v>2</v>
      </c>
      <c r="D127" s="34">
        <v>-69.1609264270936</v>
      </c>
      <c r="E127" s="34">
        <v>49.432414457678497</v>
      </c>
      <c r="F127" s="34">
        <v>-61.423643866898097</v>
      </c>
      <c r="G127" s="34">
        <v>119.81506749067999</v>
      </c>
      <c r="H127" s="34">
        <v>142.30014293114101</v>
      </c>
      <c r="I127" s="34">
        <v>31.482062800848698</v>
      </c>
      <c r="J127" s="28">
        <f t="shared" si="15"/>
        <v>129.64935920640588</v>
      </c>
      <c r="K127" s="28">
        <f t="shared" si="16"/>
        <v>138.15504384545241</v>
      </c>
      <c r="L127" s="33">
        <v>8.0399999999999991</v>
      </c>
      <c r="M127" s="33">
        <v>0</v>
      </c>
      <c r="N127" s="33">
        <v>3</v>
      </c>
      <c r="O127" s="36">
        <v>71.463149543378904</v>
      </c>
      <c r="P127" s="34">
        <v>-4.43</v>
      </c>
      <c r="Q127" s="34">
        <v>44.347499999999997</v>
      </c>
      <c r="R127" s="34">
        <v>58.255000000000003</v>
      </c>
      <c r="S127" s="34">
        <v>81.592500000000001</v>
      </c>
      <c r="T127" s="34">
        <v>2411.71</v>
      </c>
      <c r="U127" s="34">
        <v>70.274458665676605</v>
      </c>
      <c r="V127" s="34">
        <v>14.636930973618799</v>
      </c>
      <c r="W127" s="34">
        <v>366.39041915924298</v>
      </c>
      <c r="X127" s="35">
        <v>0.58268741765702503</v>
      </c>
      <c r="Y127" s="38">
        <v>2.4690956126186001E-3</v>
      </c>
      <c r="Z127" s="32">
        <f t="shared" si="17"/>
        <v>92.867728473462506</v>
      </c>
      <c r="AA127" s="22">
        <f t="shared" si="18"/>
        <v>0</v>
      </c>
      <c r="AB127" s="22">
        <f t="shared" si="19"/>
        <v>1</v>
      </c>
      <c r="AC127" s="22">
        <f t="shared" si="20"/>
        <v>0</v>
      </c>
      <c r="AD127" s="22">
        <f t="shared" si="21"/>
        <v>1</v>
      </c>
      <c r="AE127" s="22">
        <f t="shared" si="22"/>
        <v>1</v>
      </c>
      <c r="AF127" s="22">
        <f t="shared" si="23"/>
        <v>1</v>
      </c>
      <c r="AG127" s="22">
        <f t="shared" si="24"/>
        <v>1</v>
      </c>
      <c r="AH127" s="22">
        <f t="shared" si="25"/>
        <v>1</v>
      </c>
      <c r="AI127" s="22">
        <f t="shared" si="26"/>
        <v>0</v>
      </c>
      <c r="AJ127" s="22">
        <f t="shared" si="27"/>
        <v>1</v>
      </c>
      <c r="AK127" s="22">
        <f t="shared" si="28"/>
        <v>0</v>
      </c>
      <c r="AL127" s="22">
        <f t="shared" si="29"/>
        <v>0</v>
      </c>
    </row>
    <row r="128" spans="1:38" hidden="1" x14ac:dyDescent="0.25">
      <c r="A128" t="s">
        <v>383</v>
      </c>
      <c r="B128" s="22">
        <v>2022</v>
      </c>
      <c r="C128" s="22">
        <v>2</v>
      </c>
      <c r="D128" s="34">
        <v>-33.757658761843302</v>
      </c>
      <c r="E128" s="34">
        <v>91.281482573817698</v>
      </c>
      <c r="F128" s="34">
        <v>-93.451857122121694</v>
      </c>
      <c r="G128" s="34">
        <v>86.545177165483693</v>
      </c>
      <c r="H128" s="34">
        <v>83.406320201198199</v>
      </c>
      <c r="I128" s="34">
        <v>-67.067678855716196</v>
      </c>
      <c r="J128" s="28">
        <f t="shared" si="15"/>
        <v>-157.28907579664315</v>
      </c>
      <c r="K128" s="28">
        <f t="shared" si="16"/>
        <v>-151.41795222138512</v>
      </c>
      <c r="L128" s="33">
        <v>7.04</v>
      </c>
      <c r="M128" s="33">
        <v>0</v>
      </c>
      <c r="N128" s="33">
        <v>1</v>
      </c>
      <c r="O128" s="36">
        <v>74.252285285388098</v>
      </c>
      <c r="P128" s="34">
        <v>-20.295400000000001</v>
      </c>
      <c r="Q128" s="34">
        <v>44.427075000000002</v>
      </c>
      <c r="R128" s="34">
        <v>58.148949999999999</v>
      </c>
      <c r="S128" s="34">
        <v>81.378874999999994</v>
      </c>
      <c r="T128" s="34">
        <v>3794.4313000000002</v>
      </c>
      <c r="U128" s="34">
        <v>118.22172298759899</v>
      </c>
      <c r="V128" s="34">
        <v>19.784895542605401</v>
      </c>
      <c r="W128" s="34">
        <v>478.58099009786099</v>
      </c>
      <c r="X128" s="35">
        <v>0.81490187975527795</v>
      </c>
      <c r="Y128" s="38">
        <v>2.4749520070915E-3</v>
      </c>
      <c r="Z128" s="32">
        <f t="shared" si="17"/>
        <v>-7.8751623726194993</v>
      </c>
      <c r="AA128" s="22">
        <f t="shared" si="18"/>
        <v>0</v>
      </c>
      <c r="AB128" s="22">
        <f t="shared" si="19"/>
        <v>1</v>
      </c>
      <c r="AC128" s="22">
        <f t="shared" si="20"/>
        <v>0</v>
      </c>
      <c r="AD128" s="22">
        <f t="shared" si="21"/>
        <v>1</v>
      </c>
      <c r="AE128" s="22">
        <f t="shared" si="22"/>
        <v>1</v>
      </c>
      <c r="AF128" s="22">
        <f t="shared" si="23"/>
        <v>0</v>
      </c>
      <c r="AG128" s="22">
        <f t="shared" si="24"/>
        <v>0</v>
      </c>
      <c r="AH128" s="22">
        <f t="shared" si="25"/>
        <v>0</v>
      </c>
      <c r="AI128" s="22">
        <f t="shared" si="26"/>
        <v>0</v>
      </c>
      <c r="AJ128" s="22">
        <f t="shared" si="27"/>
        <v>1</v>
      </c>
      <c r="AK128" s="22">
        <f t="shared" si="28"/>
        <v>0</v>
      </c>
      <c r="AL128" s="22">
        <f t="shared" si="29"/>
        <v>0</v>
      </c>
    </row>
    <row r="129" spans="1:38" hidden="1" x14ac:dyDescent="0.25">
      <c r="A129" t="s">
        <v>383</v>
      </c>
      <c r="B129" s="22">
        <v>2022</v>
      </c>
      <c r="C129" s="22">
        <v>2</v>
      </c>
      <c r="D129" s="34">
        <v>-33.757658761843302</v>
      </c>
      <c r="E129" s="34">
        <v>91.281482573817698</v>
      </c>
      <c r="F129" s="34">
        <v>-93.401760753711002</v>
      </c>
      <c r="G129" s="34">
        <v>89.212252940215507</v>
      </c>
      <c r="H129" s="34">
        <v>85.637785715846505</v>
      </c>
      <c r="I129" s="34">
        <v>-64.572152883072405</v>
      </c>
      <c r="J129" s="28">
        <f t="shared" si="15"/>
        <v>-78.449075796643186</v>
      </c>
      <c r="K129" s="28">
        <f t="shared" si="16"/>
        <v>-72.57795222138509</v>
      </c>
      <c r="L129" s="33">
        <v>7.04</v>
      </c>
      <c r="M129" s="33">
        <v>0</v>
      </c>
      <c r="N129" s="33">
        <v>1.5</v>
      </c>
      <c r="O129" s="36">
        <v>74.252285285388098</v>
      </c>
      <c r="P129" s="34">
        <v>-20.295400000000001</v>
      </c>
      <c r="Q129" s="34">
        <v>44.427075000000002</v>
      </c>
      <c r="R129" s="34">
        <v>58.148949999999999</v>
      </c>
      <c r="S129" s="34">
        <v>81.378874999999994</v>
      </c>
      <c r="T129" s="34">
        <v>3794.4313000000002</v>
      </c>
      <c r="U129" s="34">
        <v>118.22172298759899</v>
      </c>
      <c r="V129" s="34">
        <v>19.784895542605401</v>
      </c>
      <c r="W129" s="34">
        <v>478.58099009786099</v>
      </c>
      <c r="X129" s="35">
        <v>0.81490187975527795</v>
      </c>
      <c r="Y129" s="38">
        <v>2.4749520070915E-3</v>
      </c>
      <c r="Z129" s="32">
        <f t="shared" si="17"/>
        <v>-5.643696857971193</v>
      </c>
      <c r="AA129" s="22">
        <f t="shared" si="18"/>
        <v>0</v>
      </c>
      <c r="AB129" s="22">
        <f t="shared" si="19"/>
        <v>1</v>
      </c>
      <c r="AC129" s="22">
        <f t="shared" si="20"/>
        <v>0</v>
      </c>
      <c r="AD129" s="22">
        <f t="shared" si="21"/>
        <v>1</v>
      </c>
      <c r="AE129" s="22">
        <f t="shared" si="22"/>
        <v>1</v>
      </c>
      <c r="AF129" s="22">
        <f t="shared" si="23"/>
        <v>0</v>
      </c>
      <c r="AG129" s="22">
        <f t="shared" si="24"/>
        <v>0</v>
      </c>
      <c r="AH129" s="22">
        <f t="shared" si="25"/>
        <v>0</v>
      </c>
      <c r="AI129" s="22">
        <f t="shared" si="26"/>
        <v>0</v>
      </c>
      <c r="AJ129" s="22">
        <f t="shared" si="27"/>
        <v>1</v>
      </c>
      <c r="AK129" s="22">
        <f t="shared" si="28"/>
        <v>0</v>
      </c>
      <c r="AL129" s="22">
        <f t="shared" si="29"/>
        <v>0</v>
      </c>
    </row>
    <row r="130" spans="1:38" hidden="1" x14ac:dyDescent="0.25">
      <c r="A130" t="s">
        <v>383</v>
      </c>
      <c r="B130" s="22">
        <v>2022</v>
      </c>
      <c r="C130" s="22">
        <v>2</v>
      </c>
      <c r="D130" s="34">
        <v>-33.757658761843302</v>
      </c>
      <c r="E130" s="34">
        <v>91.281482573817698</v>
      </c>
      <c r="F130" s="34">
        <v>-55.159164035367397</v>
      </c>
      <c r="G130" s="34">
        <v>122.196071748389</v>
      </c>
      <c r="H130" s="34">
        <v>141.48895633520701</v>
      </c>
      <c r="I130" s="34">
        <v>-16.990518665964402</v>
      </c>
      <c r="J130" s="28">
        <f t="shared" si="15"/>
        <v>79.230924203356835</v>
      </c>
      <c r="K130" s="28">
        <f t="shared" si="16"/>
        <v>85.102047778614917</v>
      </c>
      <c r="L130" s="33">
        <v>7.04</v>
      </c>
      <c r="M130" s="33">
        <v>0</v>
      </c>
      <c r="N130" s="33">
        <v>2.5</v>
      </c>
      <c r="O130" s="36">
        <v>74.252285285388098</v>
      </c>
      <c r="P130" s="34">
        <v>-20.295400000000001</v>
      </c>
      <c r="Q130" s="34">
        <v>44.427075000000002</v>
      </c>
      <c r="R130" s="34">
        <v>58.148949999999999</v>
      </c>
      <c r="S130" s="34">
        <v>81.378874999999994</v>
      </c>
      <c r="T130" s="34">
        <v>3794.4313000000002</v>
      </c>
      <c r="U130" s="34">
        <v>118.22172298759899</v>
      </c>
      <c r="V130" s="34">
        <v>19.784895542605401</v>
      </c>
      <c r="W130" s="34">
        <v>478.58099009786099</v>
      </c>
      <c r="X130" s="35">
        <v>0.81490187975527795</v>
      </c>
      <c r="Y130" s="38">
        <v>2.4749520070915E-3</v>
      </c>
      <c r="Z130" s="32">
        <f t="shared" si="17"/>
        <v>50.207473761389309</v>
      </c>
      <c r="AA130" s="22">
        <f t="shared" si="18"/>
        <v>0</v>
      </c>
      <c r="AB130" s="22">
        <f t="shared" si="19"/>
        <v>1</v>
      </c>
      <c r="AC130" s="22">
        <f t="shared" si="20"/>
        <v>0</v>
      </c>
      <c r="AD130" s="22">
        <f t="shared" si="21"/>
        <v>1</v>
      </c>
      <c r="AE130" s="22">
        <f t="shared" si="22"/>
        <v>1</v>
      </c>
      <c r="AF130" s="22">
        <f t="shared" si="23"/>
        <v>0</v>
      </c>
      <c r="AG130" s="22">
        <f t="shared" si="24"/>
        <v>1</v>
      </c>
      <c r="AH130" s="22">
        <f t="shared" si="25"/>
        <v>1</v>
      </c>
      <c r="AI130" s="22">
        <f t="shared" si="26"/>
        <v>0</v>
      </c>
      <c r="AJ130" s="22">
        <f t="shared" si="27"/>
        <v>1</v>
      </c>
      <c r="AK130" s="22">
        <f t="shared" si="28"/>
        <v>0</v>
      </c>
      <c r="AL130" s="22">
        <f t="shared" si="29"/>
        <v>0</v>
      </c>
    </row>
    <row r="131" spans="1:38" x14ac:dyDescent="0.25">
      <c r="A131" t="s">
        <v>383</v>
      </c>
      <c r="B131" s="22">
        <v>2022</v>
      </c>
      <c r="C131" s="22">
        <v>2</v>
      </c>
      <c r="D131" s="34">
        <v>-33.757658761843302</v>
      </c>
      <c r="E131" s="34">
        <v>91.281482573817698</v>
      </c>
      <c r="F131" s="34">
        <v>-4.3420068970222703</v>
      </c>
      <c r="G131" s="34">
        <v>154.06175918541501</v>
      </c>
      <c r="H131" s="34">
        <v>191.73793469017701</v>
      </c>
      <c r="I131" s="34">
        <v>32.902267043709003</v>
      </c>
      <c r="J131" s="28">
        <f t="shared" ref="J131:J194" si="30">(N131-0.15*0.9/1*5.59/5*(5/5.59)^0.8-0.33*0.9/1*5.59/5*(5/5.59)^0.8-0.82161*L131/4.42-0.14489*O131/71.7-0.0971)*5*60*60*24*365/10^6-66998*M131/1000000</f>
        <v>158.07092420335687</v>
      </c>
      <c r="K131" s="28">
        <f t="shared" ref="K131:K194" si="31">(N131-0.11*0.9/1*7.64/5*(5/7.64)^0.8-0.26*0.9/1*7.64/5*(5/7.64)^0.8-0.77224*L131/4.42-0.28727*O131/71.7-0.07033)*5*60*60*24*365/10^6-124600*M131/1000000</f>
        <v>163.94204777861492</v>
      </c>
      <c r="L131" s="33">
        <v>7.04</v>
      </c>
      <c r="M131" s="33">
        <v>0</v>
      </c>
      <c r="N131" s="33">
        <v>3</v>
      </c>
      <c r="O131" s="36">
        <v>74.252285285388098</v>
      </c>
      <c r="P131" s="34">
        <v>-20.295400000000001</v>
      </c>
      <c r="Q131" s="34">
        <v>44.427075000000002</v>
      </c>
      <c r="R131" s="34">
        <v>58.148949999999999</v>
      </c>
      <c r="S131" s="34">
        <v>81.378874999999994</v>
      </c>
      <c r="T131" s="34">
        <v>3794.4313000000002</v>
      </c>
      <c r="U131" s="34">
        <v>118.22172298759899</v>
      </c>
      <c r="V131" s="34">
        <v>19.784895542605401</v>
      </c>
      <c r="W131" s="34">
        <v>478.58099009786099</v>
      </c>
      <c r="X131" s="35">
        <v>0.81490187975527795</v>
      </c>
      <c r="Y131" s="38">
        <v>2.4749520070915E-3</v>
      </c>
      <c r="Z131" s="32">
        <f t="shared" ref="Z131:Z194" si="32">H131-MAX(E131,I131)</f>
        <v>100.45645211635932</v>
      </c>
      <c r="AA131" s="22">
        <f t="shared" ref="AA131:AA194" si="33">IF(D131&gt;0,1,0)</f>
        <v>0</v>
      </c>
      <c r="AB131" s="22">
        <f t="shared" ref="AB131:AB194" si="34">IF(E131&gt;0,1,0)</f>
        <v>1</v>
      </c>
      <c r="AC131" s="22">
        <f t="shared" ref="AC131:AC194" si="35">IF(F131&gt;0,1,0)</f>
        <v>0</v>
      </c>
      <c r="AD131" s="22">
        <f t="shared" ref="AD131:AD194" si="36">IF(G131&gt;0,1,0)</f>
        <v>1</v>
      </c>
      <c r="AE131" s="22">
        <f t="shared" ref="AE131:AE194" si="37">IF(H131&gt;0,1,0)</f>
        <v>1</v>
      </c>
      <c r="AF131" s="22">
        <f t="shared" ref="AF131:AF194" si="38">IF(I131&gt;0,1,0)</f>
        <v>1</v>
      </c>
      <c r="AG131" s="22">
        <f t="shared" ref="AG131:AG194" si="39">IF(J131&gt;0,1,0)</f>
        <v>1</v>
      </c>
      <c r="AH131" s="22">
        <f t="shared" ref="AH131:AH194" si="40">IF(K131&gt;0,1,0)</f>
        <v>1</v>
      </c>
      <c r="AI131" s="22">
        <f t="shared" ref="AI131:AI194" si="41">IF(AND(X131&lt;0.555,Y131&lt;0.05),1,0)</f>
        <v>0</v>
      </c>
      <c r="AJ131" s="22">
        <f t="shared" ref="AJ131:AJ194" si="42">IF(AND(X131&gt;0.555,Y131&lt;0.05),1,0)</f>
        <v>1</v>
      </c>
      <c r="AK131" s="22">
        <f t="shared" ref="AK131:AK194" si="43">IF(AND(X131&lt;0.555,Y131&gt;0.05),1,0)</f>
        <v>0</v>
      </c>
      <c r="AL131" s="22">
        <f t="shared" ref="AL131:AL194" si="44">IF(AND(X131&gt;0.555,Y131&gt;0.05),1,0)</f>
        <v>0</v>
      </c>
    </row>
    <row r="132" spans="1:38" hidden="1" x14ac:dyDescent="0.25">
      <c r="A132" s="27" t="s">
        <v>383</v>
      </c>
      <c r="B132" s="22">
        <v>2022</v>
      </c>
      <c r="C132" s="22">
        <v>2</v>
      </c>
      <c r="D132" s="28">
        <v>-34.9044367618433</v>
      </c>
      <c r="E132" s="28">
        <v>91.192152573817694</v>
      </c>
      <c r="F132" s="28">
        <v>-91.861023948517499</v>
      </c>
      <c r="G132" s="28">
        <v>100.604506541372</v>
      </c>
      <c r="H132" s="28">
        <v>104.444661168373</v>
      </c>
      <c r="I132" s="28">
        <v>-51.353677943245998</v>
      </c>
      <c r="J132" s="28">
        <f t="shared" si="30"/>
        <v>0.39092420188730526</v>
      </c>
      <c r="K132" s="28">
        <f t="shared" si="31"/>
        <v>6.2620477757013164</v>
      </c>
      <c r="L132" s="22">
        <v>7.04</v>
      </c>
      <c r="M132" s="22">
        <v>0</v>
      </c>
      <c r="N132" s="22">
        <v>2</v>
      </c>
      <c r="O132" s="29">
        <v>74.252285290000003</v>
      </c>
      <c r="P132" s="28">
        <v>-20.295400000000001</v>
      </c>
      <c r="Q132" s="28">
        <v>44.427075000000002</v>
      </c>
      <c r="R132" s="28">
        <v>58.148949999999999</v>
      </c>
      <c r="S132" s="28">
        <v>81.378874999999994</v>
      </c>
      <c r="T132" s="28">
        <v>3794.4313000000002</v>
      </c>
      <c r="U132" s="28">
        <v>118.221723</v>
      </c>
      <c r="V132" s="28">
        <v>19.784895540000001</v>
      </c>
      <c r="W132" s="28">
        <v>478.58099010000001</v>
      </c>
      <c r="X132" s="30">
        <v>0.81490187999999997</v>
      </c>
      <c r="Y132" s="31">
        <v>2.4749519999999999E-3</v>
      </c>
      <c r="Z132" s="32">
        <f t="shared" si="32"/>
        <v>13.252508594555309</v>
      </c>
      <c r="AA132" s="22">
        <f t="shared" si="33"/>
        <v>0</v>
      </c>
      <c r="AB132" s="22">
        <f t="shared" si="34"/>
        <v>1</v>
      </c>
      <c r="AC132" s="22">
        <f t="shared" si="35"/>
        <v>0</v>
      </c>
      <c r="AD132" s="22">
        <f t="shared" si="36"/>
        <v>1</v>
      </c>
      <c r="AE132" s="22">
        <f t="shared" si="37"/>
        <v>1</v>
      </c>
      <c r="AF132" s="22">
        <f t="shared" si="38"/>
        <v>0</v>
      </c>
      <c r="AG132" s="22">
        <f t="shared" si="39"/>
        <v>1</v>
      </c>
      <c r="AH132" s="22">
        <f t="shared" si="40"/>
        <v>1</v>
      </c>
      <c r="AI132" s="22">
        <f t="shared" si="41"/>
        <v>0</v>
      </c>
      <c r="AJ132" s="22">
        <f t="shared" si="42"/>
        <v>1</v>
      </c>
      <c r="AK132" s="22">
        <f t="shared" si="43"/>
        <v>0</v>
      </c>
      <c r="AL132" s="22">
        <f t="shared" si="44"/>
        <v>0</v>
      </c>
    </row>
    <row r="133" spans="1:38" hidden="1" x14ac:dyDescent="0.25">
      <c r="A133" t="s">
        <v>384</v>
      </c>
      <c r="B133" s="22">
        <v>2022</v>
      </c>
      <c r="C133" s="22">
        <v>2</v>
      </c>
      <c r="D133" s="34">
        <v>11.413636224504501</v>
      </c>
      <c r="E133" s="34">
        <v>132.76127748869499</v>
      </c>
      <c r="F133" s="34">
        <v>-50.767433378729002</v>
      </c>
      <c r="G133" s="34">
        <v>143.02049299585599</v>
      </c>
      <c r="H133" s="34">
        <v>133.8589377907</v>
      </c>
      <c r="I133" s="34">
        <v>-62.322926762260401</v>
      </c>
      <c r="J133" s="28">
        <f t="shared" si="30"/>
        <v>-172.13853773570966</v>
      </c>
      <c r="K133" s="28">
        <f t="shared" si="31"/>
        <v>-167.71721249616181</v>
      </c>
      <c r="L133" s="33">
        <v>7.47</v>
      </c>
      <c r="M133" s="33">
        <v>0</v>
      </c>
      <c r="N133" s="33">
        <v>1</v>
      </c>
      <c r="O133" s="36">
        <v>81.301186175799003</v>
      </c>
      <c r="P133" s="34">
        <v>-35.085299999999997</v>
      </c>
      <c r="Q133" s="34">
        <v>45.008324999999999</v>
      </c>
      <c r="R133" s="34">
        <v>65.306250000000006</v>
      </c>
      <c r="S133" s="34">
        <v>86.917725000000004</v>
      </c>
      <c r="T133" s="34">
        <v>1976.5300999999999</v>
      </c>
      <c r="U133" s="34">
        <v>101.723699557689</v>
      </c>
      <c r="V133" s="34">
        <v>9.0833432611630496</v>
      </c>
      <c r="W133" s="34">
        <v>129.98669012262599</v>
      </c>
      <c r="X133" s="35">
        <v>0.62793110605913005</v>
      </c>
      <c r="Y133" s="38">
        <v>3.5373330004686999E-3</v>
      </c>
      <c r="Z133" s="32">
        <f t="shared" si="32"/>
        <v>1.0976603020050106</v>
      </c>
      <c r="AA133" s="22">
        <f t="shared" si="33"/>
        <v>1</v>
      </c>
      <c r="AB133" s="22">
        <f t="shared" si="34"/>
        <v>1</v>
      </c>
      <c r="AC133" s="22">
        <f t="shared" si="35"/>
        <v>0</v>
      </c>
      <c r="AD133" s="22">
        <f t="shared" si="36"/>
        <v>1</v>
      </c>
      <c r="AE133" s="22">
        <f t="shared" si="37"/>
        <v>1</v>
      </c>
      <c r="AF133" s="22">
        <f t="shared" si="38"/>
        <v>0</v>
      </c>
      <c r="AG133" s="22">
        <f t="shared" si="39"/>
        <v>0</v>
      </c>
      <c r="AH133" s="22">
        <f t="shared" si="40"/>
        <v>0</v>
      </c>
      <c r="AI133" s="22">
        <f t="shared" si="41"/>
        <v>0</v>
      </c>
      <c r="AJ133" s="22">
        <f t="shared" si="42"/>
        <v>1</v>
      </c>
      <c r="AK133" s="22">
        <f t="shared" si="43"/>
        <v>0</v>
      </c>
      <c r="AL133" s="22">
        <f t="shared" si="44"/>
        <v>0</v>
      </c>
    </row>
    <row r="134" spans="1:38" hidden="1" x14ac:dyDescent="0.25">
      <c r="A134" t="s">
        <v>384</v>
      </c>
      <c r="B134" s="22">
        <v>2022</v>
      </c>
      <c r="C134" s="22">
        <v>2</v>
      </c>
      <c r="D134" s="34">
        <v>11.413636224504501</v>
      </c>
      <c r="E134" s="34">
        <v>132.76127748869499</v>
      </c>
      <c r="F134" s="34">
        <v>-50.7275774835514</v>
      </c>
      <c r="G134" s="34">
        <v>153.16783537488601</v>
      </c>
      <c r="H134" s="34">
        <v>142.70575691520301</v>
      </c>
      <c r="I134" s="34">
        <v>-52.268615662085999</v>
      </c>
      <c r="J134" s="28">
        <f t="shared" si="30"/>
        <v>-93.298537735709658</v>
      </c>
      <c r="K134" s="28">
        <f t="shared" si="31"/>
        <v>-88.877212496161818</v>
      </c>
      <c r="L134" s="33">
        <v>7.47</v>
      </c>
      <c r="M134" s="33">
        <v>0</v>
      </c>
      <c r="N134" s="33">
        <v>1.5</v>
      </c>
      <c r="O134" s="36">
        <v>81.301186175799003</v>
      </c>
      <c r="P134" s="34">
        <v>-35.085299999999997</v>
      </c>
      <c r="Q134" s="34">
        <v>45.008324999999999</v>
      </c>
      <c r="R134" s="34">
        <v>65.306250000000006</v>
      </c>
      <c r="S134" s="34">
        <v>86.917725000000004</v>
      </c>
      <c r="T134" s="34">
        <v>1976.5300999999999</v>
      </c>
      <c r="U134" s="34">
        <v>101.723699557689</v>
      </c>
      <c r="V134" s="34">
        <v>9.0833432611630496</v>
      </c>
      <c r="W134" s="34">
        <v>129.98669012262599</v>
      </c>
      <c r="X134" s="35">
        <v>0.62793110605913005</v>
      </c>
      <c r="Y134" s="38">
        <v>3.5373330004686999E-3</v>
      </c>
      <c r="Z134" s="32">
        <f t="shared" si="32"/>
        <v>9.9444794265080247</v>
      </c>
      <c r="AA134" s="22">
        <f t="shared" si="33"/>
        <v>1</v>
      </c>
      <c r="AB134" s="22">
        <f t="shared" si="34"/>
        <v>1</v>
      </c>
      <c r="AC134" s="22">
        <f t="shared" si="35"/>
        <v>0</v>
      </c>
      <c r="AD134" s="22">
        <f t="shared" si="36"/>
        <v>1</v>
      </c>
      <c r="AE134" s="22">
        <f t="shared" si="37"/>
        <v>1</v>
      </c>
      <c r="AF134" s="22">
        <f t="shared" si="38"/>
        <v>0</v>
      </c>
      <c r="AG134" s="22">
        <f t="shared" si="39"/>
        <v>0</v>
      </c>
      <c r="AH134" s="22">
        <f t="shared" si="40"/>
        <v>0</v>
      </c>
      <c r="AI134" s="22">
        <f t="shared" si="41"/>
        <v>0</v>
      </c>
      <c r="AJ134" s="22">
        <f t="shared" si="42"/>
        <v>1</v>
      </c>
      <c r="AK134" s="22">
        <f t="shared" si="43"/>
        <v>0</v>
      </c>
      <c r="AL134" s="22">
        <f t="shared" si="44"/>
        <v>0</v>
      </c>
    </row>
    <row r="135" spans="1:38" hidden="1" x14ac:dyDescent="0.25">
      <c r="A135" t="s">
        <v>384</v>
      </c>
      <c r="B135" s="22">
        <v>2022</v>
      </c>
      <c r="C135" s="22">
        <v>2</v>
      </c>
      <c r="D135" s="34">
        <v>11.413636224504501</v>
      </c>
      <c r="E135" s="34">
        <v>132.76127748869499</v>
      </c>
      <c r="F135" s="34">
        <v>-20.343603587364999</v>
      </c>
      <c r="G135" s="34">
        <v>189.490219364512</v>
      </c>
      <c r="H135" s="34">
        <v>191.30213782006601</v>
      </c>
      <c r="I135" s="34">
        <v>-2.0100334266018201</v>
      </c>
      <c r="J135" s="28">
        <f t="shared" si="30"/>
        <v>64.381462264290349</v>
      </c>
      <c r="K135" s="28">
        <f t="shared" si="31"/>
        <v>68.802787503838175</v>
      </c>
      <c r="L135" s="33">
        <v>7.47</v>
      </c>
      <c r="M135" s="33">
        <v>0</v>
      </c>
      <c r="N135" s="33">
        <v>2.5</v>
      </c>
      <c r="O135" s="36">
        <v>81.301186175799003</v>
      </c>
      <c r="P135" s="34">
        <v>-35.085299999999997</v>
      </c>
      <c r="Q135" s="34">
        <v>45.008324999999999</v>
      </c>
      <c r="R135" s="34">
        <v>65.306250000000006</v>
      </c>
      <c r="S135" s="34">
        <v>86.917725000000004</v>
      </c>
      <c r="T135" s="34">
        <v>1976.5300999999999</v>
      </c>
      <c r="U135" s="34">
        <v>101.723699557689</v>
      </c>
      <c r="V135" s="34">
        <v>9.0833432611630496</v>
      </c>
      <c r="W135" s="34">
        <v>129.98669012262599</v>
      </c>
      <c r="X135" s="35">
        <v>0.62793110605913005</v>
      </c>
      <c r="Y135" s="38">
        <v>3.5373330004686999E-3</v>
      </c>
      <c r="Z135" s="32">
        <f t="shared" si="32"/>
        <v>58.540860331371022</v>
      </c>
      <c r="AA135" s="22">
        <f t="shared" si="33"/>
        <v>1</v>
      </c>
      <c r="AB135" s="22">
        <f t="shared" si="34"/>
        <v>1</v>
      </c>
      <c r="AC135" s="22">
        <f t="shared" si="35"/>
        <v>0</v>
      </c>
      <c r="AD135" s="22">
        <f t="shared" si="36"/>
        <v>1</v>
      </c>
      <c r="AE135" s="22">
        <f t="shared" si="37"/>
        <v>1</v>
      </c>
      <c r="AF135" s="22">
        <f t="shared" si="38"/>
        <v>0</v>
      </c>
      <c r="AG135" s="22">
        <f t="shared" si="39"/>
        <v>1</v>
      </c>
      <c r="AH135" s="22">
        <f t="shared" si="40"/>
        <v>1</v>
      </c>
      <c r="AI135" s="22">
        <f t="shared" si="41"/>
        <v>0</v>
      </c>
      <c r="AJ135" s="22">
        <f t="shared" si="42"/>
        <v>1</v>
      </c>
      <c r="AK135" s="22">
        <f t="shared" si="43"/>
        <v>0</v>
      </c>
      <c r="AL135" s="22">
        <f t="shared" si="44"/>
        <v>0</v>
      </c>
    </row>
    <row r="136" spans="1:38" x14ac:dyDescent="0.25">
      <c r="A136" t="s">
        <v>384</v>
      </c>
      <c r="B136" s="22">
        <v>2022</v>
      </c>
      <c r="C136" s="22">
        <v>2</v>
      </c>
      <c r="D136" s="34">
        <v>11.413636224504501</v>
      </c>
      <c r="E136" s="34">
        <v>132.76127748869499</v>
      </c>
      <c r="F136" s="34">
        <v>24.172837447334601</v>
      </c>
      <c r="G136" s="34">
        <v>216.62990153419599</v>
      </c>
      <c r="H136" s="34">
        <v>235.05449894360001</v>
      </c>
      <c r="I136" s="34">
        <v>43.097087306870499</v>
      </c>
      <c r="J136" s="28">
        <f t="shared" si="30"/>
        <v>143.22146226429032</v>
      </c>
      <c r="K136" s="28">
        <f t="shared" si="31"/>
        <v>147.64278750383818</v>
      </c>
      <c r="L136" s="33">
        <v>7.47</v>
      </c>
      <c r="M136" s="33">
        <v>0</v>
      </c>
      <c r="N136" s="33">
        <v>3</v>
      </c>
      <c r="O136" s="36">
        <v>81.301186175799003</v>
      </c>
      <c r="P136" s="34">
        <v>-35.085299999999997</v>
      </c>
      <c r="Q136" s="34">
        <v>45.008324999999999</v>
      </c>
      <c r="R136" s="34">
        <v>65.306250000000006</v>
      </c>
      <c r="S136" s="34">
        <v>86.917725000000004</v>
      </c>
      <c r="T136" s="34">
        <v>1976.5300999999999</v>
      </c>
      <c r="U136" s="34">
        <v>101.723699557689</v>
      </c>
      <c r="V136" s="34">
        <v>9.0833432611630496</v>
      </c>
      <c r="W136" s="34">
        <v>129.98669012262599</v>
      </c>
      <c r="X136" s="35">
        <v>0.62793110605913005</v>
      </c>
      <c r="Y136" s="38">
        <v>3.5373330004686999E-3</v>
      </c>
      <c r="Z136" s="32">
        <f t="shared" si="32"/>
        <v>102.29322145490502</v>
      </c>
      <c r="AA136" s="22">
        <f t="shared" si="33"/>
        <v>1</v>
      </c>
      <c r="AB136" s="22">
        <f t="shared" si="34"/>
        <v>1</v>
      </c>
      <c r="AC136" s="22">
        <f t="shared" si="35"/>
        <v>1</v>
      </c>
      <c r="AD136" s="22">
        <f t="shared" si="36"/>
        <v>1</v>
      </c>
      <c r="AE136" s="22">
        <f t="shared" si="37"/>
        <v>1</v>
      </c>
      <c r="AF136" s="22">
        <f t="shared" si="38"/>
        <v>1</v>
      </c>
      <c r="AG136" s="22">
        <f t="shared" si="39"/>
        <v>1</v>
      </c>
      <c r="AH136" s="22">
        <f t="shared" si="40"/>
        <v>1</v>
      </c>
      <c r="AI136" s="22">
        <f t="shared" si="41"/>
        <v>0</v>
      </c>
      <c r="AJ136" s="22">
        <f t="shared" si="42"/>
        <v>1</v>
      </c>
      <c r="AK136" s="22">
        <f t="shared" si="43"/>
        <v>0</v>
      </c>
      <c r="AL136" s="22">
        <f t="shared" si="44"/>
        <v>0</v>
      </c>
    </row>
    <row r="137" spans="1:38" hidden="1" x14ac:dyDescent="0.25">
      <c r="A137" s="27" t="s">
        <v>384</v>
      </c>
      <c r="B137" s="22">
        <v>2022</v>
      </c>
      <c r="C137" s="22">
        <v>2</v>
      </c>
      <c r="D137" s="28">
        <v>10.3654022245045</v>
      </c>
      <c r="E137" s="28">
        <v>132.76127748869499</v>
      </c>
      <c r="F137" s="28">
        <v>-47.228451097455199</v>
      </c>
      <c r="G137" s="28">
        <v>168.235523113905</v>
      </c>
      <c r="H137" s="28">
        <v>161.32179977559801</v>
      </c>
      <c r="I137" s="28">
        <v>-35.210694721934303</v>
      </c>
      <c r="J137" s="28">
        <f t="shared" si="30"/>
        <v>-14.458537737048246</v>
      </c>
      <c r="K137" s="28">
        <f t="shared" si="31"/>
        <v>-10.037212498815807</v>
      </c>
      <c r="L137" s="22">
        <v>7.47</v>
      </c>
      <c r="M137" s="22">
        <v>0</v>
      </c>
      <c r="N137" s="22">
        <v>2</v>
      </c>
      <c r="O137" s="29">
        <v>81.301186180000002</v>
      </c>
      <c r="P137" s="28">
        <v>-35.085299999999997</v>
      </c>
      <c r="Q137" s="28">
        <v>45.008324999999999</v>
      </c>
      <c r="R137" s="28">
        <v>65.306250000000006</v>
      </c>
      <c r="S137" s="28">
        <v>86.917725000000004</v>
      </c>
      <c r="T137" s="28">
        <v>1976.5300999999999</v>
      </c>
      <c r="U137" s="28">
        <v>101.7236996</v>
      </c>
      <c r="V137" s="28">
        <v>9.0833432609999996</v>
      </c>
      <c r="W137" s="28">
        <v>129.9866901</v>
      </c>
      <c r="X137" s="30">
        <v>0.62793110600000002</v>
      </c>
      <c r="Y137" s="31">
        <v>3.5373330000000001E-3</v>
      </c>
      <c r="Z137" s="32">
        <f t="shared" si="32"/>
        <v>28.560522286903023</v>
      </c>
      <c r="AA137" s="22">
        <f t="shared" si="33"/>
        <v>1</v>
      </c>
      <c r="AB137" s="22">
        <f t="shared" si="34"/>
        <v>1</v>
      </c>
      <c r="AC137" s="22">
        <f t="shared" si="35"/>
        <v>0</v>
      </c>
      <c r="AD137" s="22">
        <f t="shared" si="36"/>
        <v>1</v>
      </c>
      <c r="AE137" s="22">
        <f t="shared" si="37"/>
        <v>1</v>
      </c>
      <c r="AF137" s="22">
        <f t="shared" si="38"/>
        <v>0</v>
      </c>
      <c r="AG137" s="22">
        <f t="shared" si="39"/>
        <v>0</v>
      </c>
      <c r="AH137" s="22">
        <f t="shared" si="40"/>
        <v>0</v>
      </c>
      <c r="AI137" s="22">
        <f t="shared" si="41"/>
        <v>0</v>
      </c>
      <c r="AJ137" s="22">
        <f t="shared" si="42"/>
        <v>1</v>
      </c>
      <c r="AK137" s="22">
        <f t="shared" si="43"/>
        <v>0</v>
      </c>
      <c r="AL137" s="22">
        <f t="shared" si="44"/>
        <v>0</v>
      </c>
    </row>
    <row r="138" spans="1:38" hidden="1" x14ac:dyDescent="0.25">
      <c r="A138" t="s">
        <v>385</v>
      </c>
      <c r="B138" s="22">
        <v>2022</v>
      </c>
      <c r="C138" s="22">
        <v>2</v>
      </c>
      <c r="D138" s="34">
        <v>24.561324029507698</v>
      </c>
      <c r="E138" s="34">
        <v>147.88321201710701</v>
      </c>
      <c r="F138" s="34">
        <v>-36.928044162485698</v>
      </c>
      <c r="G138" s="34">
        <v>155.761197724569</v>
      </c>
      <c r="H138" s="34">
        <v>149.35132836432601</v>
      </c>
      <c r="I138" s="34">
        <v>-64.084361785361494</v>
      </c>
      <c r="J138" s="28">
        <f t="shared" si="30"/>
        <v>-173.09362952060735</v>
      </c>
      <c r="K138" s="28">
        <f t="shared" si="31"/>
        <v>-169.61085054604501</v>
      </c>
      <c r="L138" s="33">
        <v>7.47</v>
      </c>
      <c r="M138" s="33">
        <v>0</v>
      </c>
      <c r="N138" s="33">
        <v>1</v>
      </c>
      <c r="O138" s="36">
        <v>84.298617499999906</v>
      </c>
      <c r="P138" s="34">
        <v>-27.474399999999999</v>
      </c>
      <c r="Q138" s="34">
        <v>46.065449999999998</v>
      </c>
      <c r="R138" s="34">
        <v>65.969650000000001</v>
      </c>
      <c r="S138" s="34">
        <v>90.003299999999996</v>
      </c>
      <c r="T138" s="34">
        <v>1994.7339999999999</v>
      </c>
      <c r="U138" s="34">
        <v>104.727343196449</v>
      </c>
      <c r="V138" s="34">
        <v>8.6814436475944294</v>
      </c>
      <c r="W138" s="34">
        <v>119.572177924847</v>
      </c>
      <c r="X138" s="35">
        <v>0.62303554322507404</v>
      </c>
      <c r="Y138" s="38">
        <v>4.0899064496028002E-3</v>
      </c>
      <c r="Z138" s="32">
        <f t="shared" si="32"/>
        <v>1.4681163472189951</v>
      </c>
      <c r="AA138" s="22">
        <f t="shared" si="33"/>
        <v>1</v>
      </c>
      <c r="AB138" s="22">
        <f t="shared" si="34"/>
        <v>1</v>
      </c>
      <c r="AC138" s="22">
        <f t="shared" si="35"/>
        <v>0</v>
      </c>
      <c r="AD138" s="22">
        <f t="shared" si="36"/>
        <v>1</v>
      </c>
      <c r="AE138" s="22">
        <f t="shared" si="37"/>
        <v>1</v>
      </c>
      <c r="AF138" s="22">
        <f t="shared" si="38"/>
        <v>0</v>
      </c>
      <c r="AG138" s="22">
        <f t="shared" si="39"/>
        <v>0</v>
      </c>
      <c r="AH138" s="22">
        <f t="shared" si="40"/>
        <v>0</v>
      </c>
      <c r="AI138" s="22">
        <f t="shared" si="41"/>
        <v>0</v>
      </c>
      <c r="AJ138" s="22">
        <f t="shared" si="42"/>
        <v>1</v>
      </c>
      <c r="AK138" s="22">
        <f t="shared" si="43"/>
        <v>0</v>
      </c>
      <c r="AL138" s="22">
        <f t="shared" si="44"/>
        <v>0</v>
      </c>
    </row>
    <row r="139" spans="1:38" hidden="1" x14ac:dyDescent="0.25">
      <c r="A139" t="s">
        <v>385</v>
      </c>
      <c r="B139" s="22">
        <v>2022</v>
      </c>
      <c r="C139" s="22">
        <v>2</v>
      </c>
      <c r="D139" s="34">
        <v>24.561324029507698</v>
      </c>
      <c r="E139" s="34">
        <v>147.88321201710701</v>
      </c>
      <c r="F139" s="34">
        <v>-36.597977563216403</v>
      </c>
      <c r="G139" s="34">
        <v>165.08522733787601</v>
      </c>
      <c r="H139" s="34">
        <v>157.42303352998999</v>
      </c>
      <c r="I139" s="34">
        <v>-53.467457690648502</v>
      </c>
      <c r="J139" s="28">
        <f t="shared" si="30"/>
        <v>-94.253629520607376</v>
      </c>
      <c r="K139" s="28">
        <f t="shared" si="31"/>
        <v>-90.770850546044969</v>
      </c>
      <c r="L139" s="33">
        <v>7.47</v>
      </c>
      <c r="M139" s="33">
        <v>0</v>
      </c>
      <c r="N139" s="33">
        <v>1.5</v>
      </c>
      <c r="O139" s="36">
        <v>84.298617499999906</v>
      </c>
      <c r="P139" s="34">
        <v>-27.474399999999999</v>
      </c>
      <c r="Q139" s="34">
        <v>46.065449999999998</v>
      </c>
      <c r="R139" s="34">
        <v>65.969650000000001</v>
      </c>
      <c r="S139" s="34">
        <v>90.003299999999996</v>
      </c>
      <c r="T139" s="34">
        <v>1994.7339999999999</v>
      </c>
      <c r="U139" s="34">
        <v>104.727343196449</v>
      </c>
      <c r="V139" s="34">
        <v>8.6814436475944294</v>
      </c>
      <c r="W139" s="34">
        <v>119.572177924847</v>
      </c>
      <c r="X139" s="35">
        <v>0.62303554322507404</v>
      </c>
      <c r="Y139" s="38">
        <v>4.0899064496028002E-3</v>
      </c>
      <c r="Z139" s="32">
        <f t="shared" si="32"/>
        <v>9.5398215128829804</v>
      </c>
      <c r="AA139" s="22">
        <f t="shared" si="33"/>
        <v>1</v>
      </c>
      <c r="AB139" s="22">
        <f t="shared" si="34"/>
        <v>1</v>
      </c>
      <c r="AC139" s="22">
        <f t="shared" si="35"/>
        <v>0</v>
      </c>
      <c r="AD139" s="22">
        <f t="shared" si="36"/>
        <v>1</v>
      </c>
      <c r="AE139" s="22">
        <f t="shared" si="37"/>
        <v>1</v>
      </c>
      <c r="AF139" s="22">
        <f t="shared" si="38"/>
        <v>0</v>
      </c>
      <c r="AG139" s="22">
        <f t="shared" si="39"/>
        <v>0</v>
      </c>
      <c r="AH139" s="22">
        <f t="shared" si="40"/>
        <v>0</v>
      </c>
      <c r="AI139" s="22">
        <f t="shared" si="41"/>
        <v>0</v>
      </c>
      <c r="AJ139" s="22">
        <f t="shared" si="42"/>
        <v>1</v>
      </c>
      <c r="AK139" s="22">
        <f t="shared" si="43"/>
        <v>0</v>
      </c>
      <c r="AL139" s="22">
        <f t="shared" si="44"/>
        <v>0</v>
      </c>
    </row>
    <row r="140" spans="1:38" hidden="1" x14ac:dyDescent="0.25">
      <c r="A140" t="s">
        <v>385</v>
      </c>
      <c r="B140" s="22">
        <v>2022</v>
      </c>
      <c r="C140" s="22">
        <v>2</v>
      </c>
      <c r="D140" s="34">
        <v>24.561324029507698</v>
      </c>
      <c r="E140" s="34">
        <v>147.88321201710701</v>
      </c>
      <c r="F140" s="34">
        <v>-7.7879872602154796</v>
      </c>
      <c r="G140" s="34">
        <v>199.52030578964701</v>
      </c>
      <c r="H140" s="34">
        <v>204.44582698443199</v>
      </c>
      <c r="I140" s="34">
        <v>-6.9521142843428496</v>
      </c>
      <c r="J140" s="28">
        <f t="shared" si="30"/>
        <v>63.426370479392617</v>
      </c>
      <c r="K140" s="28">
        <f t="shared" si="31"/>
        <v>66.90914945395501</v>
      </c>
      <c r="L140" s="33">
        <v>7.47</v>
      </c>
      <c r="M140" s="33">
        <v>0</v>
      </c>
      <c r="N140" s="33">
        <v>2.5</v>
      </c>
      <c r="O140" s="36">
        <v>84.298617499999906</v>
      </c>
      <c r="P140" s="34">
        <v>-27.474399999999999</v>
      </c>
      <c r="Q140" s="34">
        <v>46.065449999999998</v>
      </c>
      <c r="R140" s="34">
        <v>65.969650000000001</v>
      </c>
      <c r="S140" s="34">
        <v>90.003299999999996</v>
      </c>
      <c r="T140" s="34">
        <v>1994.7339999999999</v>
      </c>
      <c r="U140" s="34">
        <v>104.727343196449</v>
      </c>
      <c r="V140" s="34">
        <v>8.6814436475944294</v>
      </c>
      <c r="W140" s="34">
        <v>119.572177924847</v>
      </c>
      <c r="X140" s="35">
        <v>0.62303554322507404</v>
      </c>
      <c r="Y140" s="38">
        <v>4.0899064496028002E-3</v>
      </c>
      <c r="Z140" s="32">
        <f t="shared" si="32"/>
        <v>56.562614967324976</v>
      </c>
      <c r="AA140" s="22">
        <f t="shared" si="33"/>
        <v>1</v>
      </c>
      <c r="AB140" s="22">
        <f t="shared" si="34"/>
        <v>1</v>
      </c>
      <c r="AC140" s="22">
        <f t="shared" si="35"/>
        <v>0</v>
      </c>
      <c r="AD140" s="22">
        <f t="shared" si="36"/>
        <v>1</v>
      </c>
      <c r="AE140" s="22">
        <f t="shared" si="37"/>
        <v>1</v>
      </c>
      <c r="AF140" s="22">
        <f t="shared" si="38"/>
        <v>0</v>
      </c>
      <c r="AG140" s="22">
        <f t="shared" si="39"/>
        <v>1</v>
      </c>
      <c r="AH140" s="22">
        <f t="shared" si="40"/>
        <v>1</v>
      </c>
      <c r="AI140" s="22">
        <f t="shared" si="41"/>
        <v>0</v>
      </c>
      <c r="AJ140" s="22">
        <f t="shared" si="42"/>
        <v>1</v>
      </c>
      <c r="AK140" s="22">
        <f t="shared" si="43"/>
        <v>0</v>
      </c>
      <c r="AL140" s="22">
        <f t="shared" si="44"/>
        <v>0</v>
      </c>
    </row>
    <row r="141" spans="1:38" x14ac:dyDescent="0.25">
      <c r="A141" t="s">
        <v>385</v>
      </c>
      <c r="B141" s="22">
        <v>2022</v>
      </c>
      <c r="C141" s="22">
        <v>2</v>
      </c>
      <c r="D141" s="34">
        <v>24.561324029507698</v>
      </c>
      <c r="E141" s="34">
        <v>147.88321201710701</v>
      </c>
      <c r="F141" s="34">
        <v>35.751707297838898</v>
      </c>
      <c r="G141" s="34">
        <v>225.92364880442699</v>
      </c>
      <c r="H141" s="34">
        <v>247.186762149092</v>
      </c>
      <c r="I141" s="34">
        <v>36.643371437879701</v>
      </c>
      <c r="J141" s="28">
        <f t="shared" si="30"/>
        <v>142.26637047939261</v>
      </c>
      <c r="K141" s="28">
        <f t="shared" si="31"/>
        <v>145.749149453955</v>
      </c>
      <c r="L141" s="33">
        <v>7.47</v>
      </c>
      <c r="M141" s="33">
        <v>0</v>
      </c>
      <c r="N141" s="33">
        <v>3</v>
      </c>
      <c r="O141" s="36">
        <v>84.298617499999906</v>
      </c>
      <c r="P141" s="34">
        <v>-27.474399999999999</v>
      </c>
      <c r="Q141" s="34">
        <v>46.065449999999998</v>
      </c>
      <c r="R141" s="34">
        <v>65.969650000000001</v>
      </c>
      <c r="S141" s="34">
        <v>90.003299999999996</v>
      </c>
      <c r="T141" s="34">
        <v>1994.7339999999999</v>
      </c>
      <c r="U141" s="34">
        <v>104.727343196449</v>
      </c>
      <c r="V141" s="34">
        <v>8.6814436475944294</v>
      </c>
      <c r="W141" s="34">
        <v>119.572177924847</v>
      </c>
      <c r="X141" s="35">
        <v>0.62303554322507404</v>
      </c>
      <c r="Y141" s="38">
        <v>4.0899064496028002E-3</v>
      </c>
      <c r="Z141" s="32">
        <f t="shared" si="32"/>
        <v>99.303550131984991</v>
      </c>
      <c r="AA141" s="22">
        <f t="shared" si="33"/>
        <v>1</v>
      </c>
      <c r="AB141" s="22">
        <f t="shared" si="34"/>
        <v>1</v>
      </c>
      <c r="AC141" s="22">
        <f t="shared" si="35"/>
        <v>1</v>
      </c>
      <c r="AD141" s="22">
        <f t="shared" si="36"/>
        <v>1</v>
      </c>
      <c r="AE141" s="22">
        <f t="shared" si="37"/>
        <v>1</v>
      </c>
      <c r="AF141" s="22">
        <f t="shared" si="38"/>
        <v>1</v>
      </c>
      <c r="AG141" s="22">
        <f t="shared" si="39"/>
        <v>1</v>
      </c>
      <c r="AH141" s="22">
        <f t="shared" si="40"/>
        <v>1</v>
      </c>
      <c r="AI141" s="22">
        <f t="shared" si="41"/>
        <v>0</v>
      </c>
      <c r="AJ141" s="22">
        <f t="shared" si="42"/>
        <v>1</v>
      </c>
      <c r="AK141" s="22">
        <f t="shared" si="43"/>
        <v>0</v>
      </c>
      <c r="AL141" s="22">
        <f t="shared" si="44"/>
        <v>0</v>
      </c>
    </row>
    <row r="142" spans="1:38" hidden="1" x14ac:dyDescent="0.25">
      <c r="A142" s="27" t="s">
        <v>385</v>
      </c>
      <c r="B142" s="22">
        <v>2022</v>
      </c>
      <c r="C142" s="22">
        <v>2</v>
      </c>
      <c r="D142" s="28">
        <v>23.549978029507699</v>
      </c>
      <c r="E142" s="28">
        <v>147.88321201710701</v>
      </c>
      <c r="F142" s="28">
        <v>-34.029670135591701</v>
      </c>
      <c r="G142" s="28">
        <v>179.238159586861</v>
      </c>
      <c r="H142" s="28">
        <v>175.102568756365</v>
      </c>
      <c r="I142" s="28">
        <v>-38.354760549324503</v>
      </c>
      <c r="J142" s="28">
        <f t="shared" si="30"/>
        <v>-15.413629520607421</v>
      </c>
      <c r="K142" s="28">
        <f t="shared" si="31"/>
        <v>-11.930850546045045</v>
      </c>
      <c r="L142" s="22">
        <v>7.47</v>
      </c>
      <c r="M142" s="22">
        <v>0</v>
      </c>
      <c r="N142" s="22">
        <v>2</v>
      </c>
      <c r="O142" s="29">
        <v>84.298617500000006</v>
      </c>
      <c r="P142" s="28">
        <v>-27.474399999999999</v>
      </c>
      <c r="Q142" s="28">
        <v>46.065449999999998</v>
      </c>
      <c r="R142" s="28">
        <v>65.969650000000001</v>
      </c>
      <c r="S142" s="28">
        <v>90.003299999999996</v>
      </c>
      <c r="T142" s="28">
        <v>1994.7339999999999</v>
      </c>
      <c r="U142" s="28">
        <v>104.72734320000001</v>
      </c>
      <c r="V142" s="28">
        <v>8.6814436480000001</v>
      </c>
      <c r="W142" s="28">
        <v>119.5721779</v>
      </c>
      <c r="X142" s="30">
        <v>0.62303554299999997</v>
      </c>
      <c r="Y142" s="31">
        <v>4.0899059999999999E-3</v>
      </c>
      <c r="Z142" s="32">
        <f t="shared" si="32"/>
        <v>27.219356739257989</v>
      </c>
      <c r="AA142" s="22">
        <f t="shared" si="33"/>
        <v>1</v>
      </c>
      <c r="AB142" s="22">
        <f t="shared" si="34"/>
        <v>1</v>
      </c>
      <c r="AC142" s="22">
        <f t="shared" si="35"/>
        <v>0</v>
      </c>
      <c r="AD142" s="22">
        <f t="shared" si="36"/>
        <v>1</v>
      </c>
      <c r="AE142" s="22">
        <f t="shared" si="37"/>
        <v>1</v>
      </c>
      <c r="AF142" s="22">
        <f t="shared" si="38"/>
        <v>0</v>
      </c>
      <c r="AG142" s="22">
        <f t="shared" si="39"/>
        <v>0</v>
      </c>
      <c r="AH142" s="22">
        <f t="shared" si="40"/>
        <v>0</v>
      </c>
      <c r="AI142" s="22">
        <f t="shared" si="41"/>
        <v>0</v>
      </c>
      <c r="AJ142" s="22">
        <f t="shared" si="42"/>
        <v>1</v>
      </c>
      <c r="AK142" s="22">
        <f t="shared" si="43"/>
        <v>0</v>
      </c>
      <c r="AL142" s="22">
        <f t="shared" si="44"/>
        <v>0</v>
      </c>
    </row>
    <row r="143" spans="1:38" hidden="1" x14ac:dyDescent="0.25">
      <c r="A143" s="27" t="s">
        <v>386</v>
      </c>
      <c r="B143" s="22">
        <v>2022</v>
      </c>
      <c r="C143" s="22">
        <v>2</v>
      </c>
      <c r="D143" s="28">
        <v>-52.380643004952802</v>
      </c>
      <c r="E143" s="28">
        <v>61.7986741138197</v>
      </c>
      <c r="F143" s="28">
        <v>-114.842580530878</v>
      </c>
      <c r="G143" s="28">
        <v>71.342350578331093</v>
      </c>
      <c r="H143" s="28">
        <v>54.469233238388703</v>
      </c>
      <c r="I143" s="28">
        <v>-54.028323352560299</v>
      </c>
      <c r="J143" s="28">
        <f t="shared" si="30"/>
        <v>-112.04101603525892</v>
      </c>
      <c r="K143" s="28">
        <f t="shared" si="31"/>
        <v>-102.9569119747006</v>
      </c>
      <c r="L143" s="22">
        <v>10.76</v>
      </c>
      <c r="M143" s="22">
        <v>0</v>
      </c>
      <c r="N143" s="22">
        <v>2</v>
      </c>
      <c r="O143" s="29">
        <v>84.91544863</v>
      </c>
      <c r="P143" s="28">
        <v>-150.91</v>
      </c>
      <c r="Q143" s="28">
        <v>49.545000000000002</v>
      </c>
      <c r="R143" s="28">
        <v>65.87</v>
      </c>
      <c r="S143" s="28">
        <v>98.704999999999998</v>
      </c>
      <c r="T143" s="28">
        <v>2254.35</v>
      </c>
      <c r="U143" s="28">
        <v>64.924350989999994</v>
      </c>
      <c r="V143" s="28">
        <v>6.7410138589999997</v>
      </c>
      <c r="W143" s="28">
        <v>157.4969691</v>
      </c>
      <c r="X143" s="30">
        <v>0.28935730500000001</v>
      </c>
      <c r="Y143" s="31">
        <v>2.2386559999999999E-3</v>
      </c>
      <c r="Z143" s="32">
        <f t="shared" si="32"/>
        <v>-7.329440875430997</v>
      </c>
      <c r="AA143" s="22">
        <f t="shared" si="33"/>
        <v>0</v>
      </c>
      <c r="AB143" s="22">
        <f t="shared" si="34"/>
        <v>1</v>
      </c>
      <c r="AC143" s="22">
        <f t="shared" si="35"/>
        <v>0</v>
      </c>
      <c r="AD143" s="22">
        <f t="shared" si="36"/>
        <v>1</v>
      </c>
      <c r="AE143" s="22">
        <f t="shared" si="37"/>
        <v>1</v>
      </c>
      <c r="AF143" s="22">
        <f t="shared" si="38"/>
        <v>0</v>
      </c>
      <c r="AG143" s="22">
        <f t="shared" si="39"/>
        <v>0</v>
      </c>
      <c r="AH143" s="22">
        <f t="shared" si="40"/>
        <v>0</v>
      </c>
      <c r="AI143" s="22">
        <f t="shared" si="41"/>
        <v>1</v>
      </c>
      <c r="AJ143" s="22">
        <f t="shared" si="42"/>
        <v>0</v>
      </c>
      <c r="AK143" s="22">
        <f t="shared" si="43"/>
        <v>0</v>
      </c>
      <c r="AL143" s="22">
        <f t="shared" si="44"/>
        <v>0</v>
      </c>
    </row>
    <row r="144" spans="1:38" hidden="1" x14ac:dyDescent="0.25">
      <c r="A144" t="s">
        <v>386</v>
      </c>
      <c r="B144" s="22">
        <v>2022</v>
      </c>
      <c r="C144" s="22">
        <v>2</v>
      </c>
      <c r="D144" s="34">
        <v>-51.452119004952898</v>
      </c>
      <c r="E144" s="34">
        <v>63.647419113819701</v>
      </c>
      <c r="F144" s="34">
        <v>-109.469859175831</v>
      </c>
      <c r="G144" s="34">
        <v>59.623274691858299</v>
      </c>
      <c r="H144" s="34">
        <v>40.7161182300908</v>
      </c>
      <c r="I144" s="34">
        <v>-66.822728716379203</v>
      </c>
      <c r="J144" s="28">
        <f t="shared" si="30"/>
        <v>-269.72101603530257</v>
      </c>
      <c r="K144" s="28">
        <f t="shared" si="31"/>
        <v>-260.63691197478715</v>
      </c>
      <c r="L144" s="33">
        <v>10.76</v>
      </c>
      <c r="M144" s="33">
        <v>0</v>
      </c>
      <c r="N144" s="33">
        <v>1</v>
      </c>
      <c r="O144" s="36">
        <v>84.915448630136893</v>
      </c>
      <c r="P144" s="34">
        <v>-150.91</v>
      </c>
      <c r="Q144" s="34">
        <v>49.545000000000002</v>
      </c>
      <c r="R144" s="34">
        <v>65.87</v>
      </c>
      <c r="S144" s="34">
        <v>98.704999999999998</v>
      </c>
      <c r="T144" s="34">
        <v>2254.35</v>
      </c>
      <c r="U144" s="34">
        <v>64.9243509906469</v>
      </c>
      <c r="V144" s="34">
        <v>6.7410138588519004</v>
      </c>
      <c r="W144" s="34">
        <v>157.496969111368</v>
      </c>
      <c r="X144" s="35">
        <v>0.28935730502762502</v>
      </c>
      <c r="Y144" s="38">
        <v>2.2386559257707998E-3</v>
      </c>
      <c r="Z144" s="32">
        <f t="shared" si="32"/>
        <v>-22.931300883728902</v>
      </c>
      <c r="AA144" s="22">
        <f t="shared" si="33"/>
        <v>0</v>
      </c>
      <c r="AB144" s="22">
        <f t="shared" si="34"/>
        <v>1</v>
      </c>
      <c r="AC144" s="22">
        <f t="shared" si="35"/>
        <v>0</v>
      </c>
      <c r="AD144" s="22">
        <f t="shared" si="36"/>
        <v>1</v>
      </c>
      <c r="AE144" s="22">
        <f t="shared" si="37"/>
        <v>1</v>
      </c>
      <c r="AF144" s="22">
        <f t="shared" si="38"/>
        <v>0</v>
      </c>
      <c r="AG144" s="22">
        <f t="shared" si="39"/>
        <v>0</v>
      </c>
      <c r="AH144" s="22">
        <f t="shared" si="40"/>
        <v>0</v>
      </c>
      <c r="AI144" s="22">
        <f t="shared" si="41"/>
        <v>1</v>
      </c>
      <c r="AJ144" s="22">
        <f t="shared" si="42"/>
        <v>0</v>
      </c>
      <c r="AK144" s="22">
        <f t="shared" si="43"/>
        <v>0</v>
      </c>
      <c r="AL144" s="22">
        <f t="shared" si="44"/>
        <v>0</v>
      </c>
    </row>
    <row r="145" spans="1:38" hidden="1" x14ac:dyDescent="0.25">
      <c r="A145" t="s">
        <v>386</v>
      </c>
      <c r="B145" s="22">
        <v>2022</v>
      </c>
      <c r="C145" s="22">
        <v>2</v>
      </c>
      <c r="D145" s="34">
        <v>-51.452119004952898</v>
      </c>
      <c r="E145" s="34">
        <v>63.647419113819701</v>
      </c>
      <c r="F145" s="34">
        <v>-109.462798108322</v>
      </c>
      <c r="G145" s="34">
        <v>62.422069475646502</v>
      </c>
      <c r="H145" s="34">
        <v>53.117318070933003</v>
      </c>
      <c r="I145" s="34">
        <v>-63.594992485874698</v>
      </c>
      <c r="J145" s="28">
        <f t="shared" si="30"/>
        <v>-190.88101603530254</v>
      </c>
      <c r="K145" s="28">
        <f t="shared" si="31"/>
        <v>-181.79691197478709</v>
      </c>
      <c r="L145" s="33">
        <v>10.76</v>
      </c>
      <c r="M145" s="33">
        <v>0</v>
      </c>
      <c r="N145" s="33">
        <v>1.5</v>
      </c>
      <c r="O145" s="36">
        <v>84.915448630136893</v>
      </c>
      <c r="P145" s="34">
        <v>-150.91</v>
      </c>
      <c r="Q145" s="34">
        <v>49.545000000000002</v>
      </c>
      <c r="R145" s="34">
        <v>65.87</v>
      </c>
      <c r="S145" s="34">
        <v>98.704999999999998</v>
      </c>
      <c r="T145" s="34">
        <v>2254.35</v>
      </c>
      <c r="U145" s="34">
        <v>64.9243509906469</v>
      </c>
      <c r="V145" s="34">
        <v>6.7410138588519004</v>
      </c>
      <c r="W145" s="34">
        <v>157.496969111368</v>
      </c>
      <c r="X145" s="35">
        <v>0.28935730502762502</v>
      </c>
      <c r="Y145" s="38">
        <v>2.2386559257707998E-3</v>
      </c>
      <c r="Z145" s="32">
        <f t="shared" si="32"/>
        <v>-10.530101042886699</v>
      </c>
      <c r="AA145" s="22">
        <f t="shared" si="33"/>
        <v>0</v>
      </c>
      <c r="AB145" s="22">
        <f t="shared" si="34"/>
        <v>1</v>
      </c>
      <c r="AC145" s="22">
        <f t="shared" si="35"/>
        <v>0</v>
      </c>
      <c r="AD145" s="22">
        <f t="shared" si="36"/>
        <v>1</v>
      </c>
      <c r="AE145" s="22">
        <f t="shared" si="37"/>
        <v>1</v>
      </c>
      <c r="AF145" s="22">
        <f t="shared" si="38"/>
        <v>0</v>
      </c>
      <c r="AG145" s="22">
        <f t="shared" si="39"/>
        <v>0</v>
      </c>
      <c r="AH145" s="22">
        <f t="shared" si="40"/>
        <v>0</v>
      </c>
      <c r="AI145" s="22">
        <f t="shared" si="41"/>
        <v>1</v>
      </c>
      <c r="AJ145" s="22">
        <f t="shared" si="42"/>
        <v>0</v>
      </c>
      <c r="AK145" s="22">
        <f t="shared" si="43"/>
        <v>0</v>
      </c>
      <c r="AL145" s="22">
        <f t="shared" si="44"/>
        <v>0</v>
      </c>
    </row>
    <row r="146" spans="1:38" hidden="1" x14ac:dyDescent="0.25">
      <c r="A146" t="s">
        <v>386</v>
      </c>
      <c r="B146" s="22">
        <v>2022</v>
      </c>
      <c r="C146" s="22">
        <v>2</v>
      </c>
      <c r="D146" s="34">
        <v>-51.452119004952898</v>
      </c>
      <c r="E146" s="34">
        <v>63.647419113819701</v>
      </c>
      <c r="F146" s="34">
        <v>-109.30104365483599</v>
      </c>
      <c r="G146" s="34">
        <v>92.434172851395104</v>
      </c>
      <c r="H146" s="34">
        <v>80.125903688895093</v>
      </c>
      <c r="I146" s="34">
        <v>-25.641493845551</v>
      </c>
      <c r="J146" s="28">
        <f t="shared" si="30"/>
        <v>-33.20101603530253</v>
      </c>
      <c r="K146" s="28">
        <f t="shared" si="31"/>
        <v>-24.116911974787083</v>
      </c>
      <c r="L146" s="33">
        <v>10.76</v>
      </c>
      <c r="M146" s="33">
        <v>0</v>
      </c>
      <c r="N146" s="33">
        <v>2.5</v>
      </c>
      <c r="O146" s="36">
        <v>84.915448630136893</v>
      </c>
      <c r="P146" s="34">
        <v>-150.91</v>
      </c>
      <c r="Q146" s="34">
        <v>49.545000000000002</v>
      </c>
      <c r="R146" s="34">
        <v>65.87</v>
      </c>
      <c r="S146" s="34">
        <v>98.704999999999998</v>
      </c>
      <c r="T146" s="34">
        <v>2254.35</v>
      </c>
      <c r="U146" s="34">
        <v>64.9243509906469</v>
      </c>
      <c r="V146" s="34">
        <v>6.7410138588519004</v>
      </c>
      <c r="W146" s="34">
        <v>157.496969111368</v>
      </c>
      <c r="X146" s="35">
        <v>0.28935730502762502</v>
      </c>
      <c r="Y146" s="38">
        <v>2.2386559257707998E-3</v>
      </c>
      <c r="Z146" s="32">
        <f t="shared" si="32"/>
        <v>16.478484575075392</v>
      </c>
      <c r="AA146" s="22">
        <f t="shared" si="33"/>
        <v>0</v>
      </c>
      <c r="AB146" s="22">
        <f t="shared" si="34"/>
        <v>1</v>
      </c>
      <c r="AC146" s="22">
        <f t="shared" si="35"/>
        <v>0</v>
      </c>
      <c r="AD146" s="22">
        <f t="shared" si="36"/>
        <v>1</v>
      </c>
      <c r="AE146" s="22">
        <f t="shared" si="37"/>
        <v>1</v>
      </c>
      <c r="AF146" s="22">
        <f t="shared" si="38"/>
        <v>0</v>
      </c>
      <c r="AG146" s="22">
        <f t="shared" si="39"/>
        <v>0</v>
      </c>
      <c r="AH146" s="22">
        <f t="shared" si="40"/>
        <v>0</v>
      </c>
      <c r="AI146" s="22">
        <f t="shared" si="41"/>
        <v>1</v>
      </c>
      <c r="AJ146" s="22">
        <f t="shared" si="42"/>
        <v>0</v>
      </c>
      <c r="AK146" s="22">
        <f t="shared" si="43"/>
        <v>0</v>
      </c>
      <c r="AL146" s="22">
        <f t="shared" si="44"/>
        <v>0</v>
      </c>
    </row>
    <row r="147" spans="1:38" x14ac:dyDescent="0.25">
      <c r="A147" t="s">
        <v>386</v>
      </c>
      <c r="B147" s="22">
        <v>2022</v>
      </c>
      <c r="C147" s="22">
        <v>2</v>
      </c>
      <c r="D147" s="34">
        <v>-51.452119004952898</v>
      </c>
      <c r="E147" s="34">
        <v>63.647419113819701</v>
      </c>
      <c r="F147" s="34">
        <v>-108.50746961923301</v>
      </c>
      <c r="G147" s="34">
        <v>125.529696424337</v>
      </c>
      <c r="H147" s="34">
        <v>122.260857695757</v>
      </c>
      <c r="I147" s="34">
        <v>16.313821714397299</v>
      </c>
      <c r="J147" s="28">
        <f t="shared" si="30"/>
        <v>45.638983964697474</v>
      </c>
      <c r="K147" s="28">
        <f t="shared" si="31"/>
        <v>54.723088025212917</v>
      </c>
      <c r="L147" s="33">
        <v>10.76</v>
      </c>
      <c r="M147" s="33">
        <v>0</v>
      </c>
      <c r="N147" s="33">
        <v>3</v>
      </c>
      <c r="O147" s="36">
        <v>84.915448630136893</v>
      </c>
      <c r="P147" s="34">
        <v>-150.91</v>
      </c>
      <c r="Q147" s="34">
        <v>49.545000000000002</v>
      </c>
      <c r="R147" s="34">
        <v>65.87</v>
      </c>
      <c r="S147" s="34">
        <v>98.704999999999998</v>
      </c>
      <c r="T147" s="34">
        <v>2254.35</v>
      </c>
      <c r="U147" s="34">
        <v>64.9243509906469</v>
      </c>
      <c r="V147" s="34">
        <v>6.7410138588519004</v>
      </c>
      <c r="W147" s="34">
        <v>157.496969111368</v>
      </c>
      <c r="X147" s="35">
        <v>0.28935730502762502</v>
      </c>
      <c r="Y147" s="38">
        <v>2.2386559257707998E-3</v>
      </c>
      <c r="Z147" s="32">
        <f t="shared" si="32"/>
        <v>58.613438581937295</v>
      </c>
      <c r="AA147" s="22">
        <f t="shared" si="33"/>
        <v>0</v>
      </c>
      <c r="AB147" s="22">
        <f t="shared" si="34"/>
        <v>1</v>
      </c>
      <c r="AC147" s="22">
        <f t="shared" si="35"/>
        <v>0</v>
      </c>
      <c r="AD147" s="22">
        <f t="shared" si="36"/>
        <v>1</v>
      </c>
      <c r="AE147" s="22">
        <f t="shared" si="37"/>
        <v>1</v>
      </c>
      <c r="AF147" s="22">
        <f t="shared" si="38"/>
        <v>1</v>
      </c>
      <c r="AG147" s="22">
        <f t="shared" si="39"/>
        <v>1</v>
      </c>
      <c r="AH147" s="22">
        <f t="shared" si="40"/>
        <v>1</v>
      </c>
      <c r="AI147" s="22">
        <f t="shared" si="41"/>
        <v>1</v>
      </c>
      <c r="AJ147" s="22">
        <f t="shared" si="42"/>
        <v>0</v>
      </c>
      <c r="AK147" s="22">
        <f t="shared" si="43"/>
        <v>0</v>
      </c>
      <c r="AL147" s="22">
        <f t="shared" si="44"/>
        <v>0</v>
      </c>
    </row>
    <row r="148" spans="1:38" hidden="1" x14ac:dyDescent="0.25">
      <c r="A148" t="s">
        <v>387</v>
      </c>
      <c r="B148" s="22">
        <v>2022</v>
      </c>
      <c r="C148" s="22">
        <v>2</v>
      </c>
      <c r="D148" s="34">
        <v>37.504785631106003</v>
      </c>
      <c r="E148" s="34">
        <v>170.80638141284899</v>
      </c>
      <c r="F148" s="34">
        <v>-21.703497879090001</v>
      </c>
      <c r="G148" s="34">
        <v>171.467066425214</v>
      </c>
      <c r="H148" s="34">
        <v>172.301461142335</v>
      </c>
      <c r="I148" s="34">
        <v>-66.3238212196961</v>
      </c>
      <c r="J148" s="28">
        <f t="shared" si="30"/>
        <v>-174.79350005512498</v>
      </c>
      <c r="K148" s="28">
        <f t="shared" si="31"/>
        <v>-172.98114393034251</v>
      </c>
      <c r="L148" s="33">
        <v>7.47</v>
      </c>
      <c r="M148" s="33">
        <v>0</v>
      </c>
      <c r="N148" s="33">
        <v>1</v>
      </c>
      <c r="O148" s="36">
        <v>89.633440045662098</v>
      </c>
      <c r="P148" s="34">
        <v>-16.389199999999999</v>
      </c>
      <c r="Q148" s="34">
        <v>51.303449999999998</v>
      </c>
      <c r="R148" s="34">
        <v>69.976799999999997</v>
      </c>
      <c r="S148" s="34">
        <v>91.973725000000002</v>
      </c>
      <c r="T148" s="34">
        <v>1971.8911000000001</v>
      </c>
      <c r="U148" s="34">
        <v>106.443965855976</v>
      </c>
      <c r="V148" s="34">
        <v>9.2386687041640396</v>
      </c>
      <c r="W148" s="34">
        <v>129.129212011795</v>
      </c>
      <c r="X148" s="35">
        <v>0.65354455994264804</v>
      </c>
      <c r="Y148" s="38">
        <v>4.2032577290839999E-3</v>
      </c>
      <c r="Z148" s="32">
        <f t="shared" si="32"/>
        <v>1.4950797294860081</v>
      </c>
      <c r="AA148" s="22">
        <f t="shared" si="33"/>
        <v>1</v>
      </c>
      <c r="AB148" s="22">
        <f t="shared" si="34"/>
        <v>1</v>
      </c>
      <c r="AC148" s="22">
        <f t="shared" si="35"/>
        <v>0</v>
      </c>
      <c r="AD148" s="22">
        <f t="shared" si="36"/>
        <v>1</v>
      </c>
      <c r="AE148" s="22">
        <f t="shared" si="37"/>
        <v>1</v>
      </c>
      <c r="AF148" s="22">
        <f t="shared" si="38"/>
        <v>0</v>
      </c>
      <c r="AG148" s="22">
        <f t="shared" si="39"/>
        <v>0</v>
      </c>
      <c r="AH148" s="22">
        <f t="shared" si="40"/>
        <v>0</v>
      </c>
      <c r="AI148" s="22">
        <f t="shared" si="41"/>
        <v>0</v>
      </c>
      <c r="AJ148" s="22">
        <f t="shared" si="42"/>
        <v>1</v>
      </c>
      <c r="AK148" s="22">
        <f t="shared" si="43"/>
        <v>0</v>
      </c>
      <c r="AL148" s="22">
        <f t="shared" si="44"/>
        <v>0</v>
      </c>
    </row>
    <row r="149" spans="1:38" hidden="1" x14ac:dyDescent="0.25">
      <c r="A149" t="s">
        <v>387</v>
      </c>
      <c r="B149" s="22">
        <v>2022</v>
      </c>
      <c r="C149" s="22">
        <v>2</v>
      </c>
      <c r="D149" s="34">
        <v>37.504785631106003</v>
      </c>
      <c r="E149" s="34">
        <v>170.80638141284899</v>
      </c>
      <c r="F149" s="34">
        <v>-21.195682987778898</v>
      </c>
      <c r="G149" s="34">
        <v>176.45690329254799</v>
      </c>
      <c r="H149" s="34">
        <v>176.34457463037899</v>
      </c>
      <c r="I149" s="34">
        <v>-61.172633824235199</v>
      </c>
      <c r="J149" s="28">
        <f t="shared" si="30"/>
        <v>-95.953500055124962</v>
      </c>
      <c r="K149" s="28">
        <f t="shared" si="31"/>
        <v>-94.141143930342523</v>
      </c>
      <c r="L149" s="33">
        <v>7.47</v>
      </c>
      <c r="M149" s="33">
        <v>0</v>
      </c>
      <c r="N149" s="33">
        <v>1.5</v>
      </c>
      <c r="O149" s="36">
        <v>89.633440045662098</v>
      </c>
      <c r="P149" s="34">
        <v>-16.389199999999999</v>
      </c>
      <c r="Q149" s="34">
        <v>51.303449999999998</v>
      </c>
      <c r="R149" s="34">
        <v>69.976799999999997</v>
      </c>
      <c r="S149" s="34">
        <v>91.973725000000002</v>
      </c>
      <c r="T149" s="34">
        <v>1971.8911000000001</v>
      </c>
      <c r="U149" s="34">
        <v>106.443965855976</v>
      </c>
      <c r="V149" s="34">
        <v>9.2386687041640396</v>
      </c>
      <c r="W149" s="34">
        <v>129.129212011795</v>
      </c>
      <c r="X149" s="35">
        <v>0.65354455994264804</v>
      </c>
      <c r="Y149" s="38">
        <v>4.2032577290839999E-3</v>
      </c>
      <c r="Z149" s="32">
        <f t="shared" si="32"/>
        <v>5.5381932175299937</v>
      </c>
      <c r="AA149" s="22">
        <f t="shared" si="33"/>
        <v>1</v>
      </c>
      <c r="AB149" s="22">
        <f t="shared" si="34"/>
        <v>1</v>
      </c>
      <c r="AC149" s="22">
        <f t="shared" si="35"/>
        <v>0</v>
      </c>
      <c r="AD149" s="22">
        <f t="shared" si="36"/>
        <v>1</v>
      </c>
      <c r="AE149" s="22">
        <f t="shared" si="37"/>
        <v>1</v>
      </c>
      <c r="AF149" s="22">
        <f t="shared" si="38"/>
        <v>0</v>
      </c>
      <c r="AG149" s="22">
        <f t="shared" si="39"/>
        <v>0</v>
      </c>
      <c r="AH149" s="22">
        <f t="shared" si="40"/>
        <v>0</v>
      </c>
      <c r="AI149" s="22">
        <f t="shared" si="41"/>
        <v>0</v>
      </c>
      <c r="AJ149" s="22">
        <f t="shared" si="42"/>
        <v>1</v>
      </c>
      <c r="AK149" s="22">
        <f t="shared" si="43"/>
        <v>0</v>
      </c>
      <c r="AL149" s="22">
        <f t="shared" si="44"/>
        <v>0</v>
      </c>
    </row>
    <row r="150" spans="1:38" hidden="1" x14ac:dyDescent="0.25">
      <c r="A150" t="s">
        <v>387</v>
      </c>
      <c r="B150" s="22">
        <v>2022</v>
      </c>
      <c r="C150" s="22">
        <v>2</v>
      </c>
      <c r="D150" s="34">
        <v>37.504785631106003</v>
      </c>
      <c r="E150" s="34">
        <v>170.80638141284899</v>
      </c>
      <c r="F150" s="34">
        <v>1.91803591617114</v>
      </c>
      <c r="G150" s="34">
        <v>201.44321544631401</v>
      </c>
      <c r="H150" s="34">
        <v>213.51626032110801</v>
      </c>
      <c r="I150" s="34">
        <v>-25.3217891843045</v>
      </c>
      <c r="J150" s="28">
        <f t="shared" si="30"/>
        <v>61.726499944875009</v>
      </c>
      <c r="K150" s="28">
        <f t="shared" si="31"/>
        <v>63.538856069657484</v>
      </c>
      <c r="L150" s="33">
        <v>7.47</v>
      </c>
      <c r="M150" s="33">
        <v>0</v>
      </c>
      <c r="N150" s="33">
        <v>2.5</v>
      </c>
      <c r="O150" s="36">
        <v>89.633440045662098</v>
      </c>
      <c r="P150" s="34">
        <v>-16.389199999999999</v>
      </c>
      <c r="Q150" s="34">
        <v>51.303449999999998</v>
      </c>
      <c r="R150" s="34">
        <v>69.976799999999997</v>
      </c>
      <c r="S150" s="34">
        <v>91.973725000000002</v>
      </c>
      <c r="T150" s="34">
        <v>1971.8911000000001</v>
      </c>
      <c r="U150" s="34">
        <v>106.443965855976</v>
      </c>
      <c r="V150" s="34">
        <v>9.2386687041640396</v>
      </c>
      <c r="W150" s="34">
        <v>129.129212011795</v>
      </c>
      <c r="X150" s="35">
        <v>0.65354455994264804</v>
      </c>
      <c r="Y150" s="38">
        <v>4.2032577290839999E-3</v>
      </c>
      <c r="Z150" s="32">
        <f t="shared" si="32"/>
        <v>42.709878908259014</v>
      </c>
      <c r="AA150" s="22">
        <f t="shared" si="33"/>
        <v>1</v>
      </c>
      <c r="AB150" s="22">
        <f t="shared" si="34"/>
        <v>1</v>
      </c>
      <c r="AC150" s="22">
        <f t="shared" si="35"/>
        <v>1</v>
      </c>
      <c r="AD150" s="22">
        <f t="shared" si="36"/>
        <v>1</v>
      </c>
      <c r="AE150" s="22">
        <f t="shared" si="37"/>
        <v>1</v>
      </c>
      <c r="AF150" s="22">
        <f t="shared" si="38"/>
        <v>0</v>
      </c>
      <c r="AG150" s="22">
        <f t="shared" si="39"/>
        <v>1</v>
      </c>
      <c r="AH150" s="22">
        <f t="shared" si="40"/>
        <v>1</v>
      </c>
      <c r="AI150" s="22">
        <f t="shared" si="41"/>
        <v>0</v>
      </c>
      <c r="AJ150" s="22">
        <f t="shared" si="42"/>
        <v>1</v>
      </c>
      <c r="AK150" s="22">
        <f t="shared" si="43"/>
        <v>0</v>
      </c>
      <c r="AL150" s="22">
        <f t="shared" si="44"/>
        <v>0</v>
      </c>
    </row>
    <row r="151" spans="1:38" x14ac:dyDescent="0.25">
      <c r="A151" t="s">
        <v>387</v>
      </c>
      <c r="B151" s="22">
        <v>2022</v>
      </c>
      <c r="C151" s="22">
        <v>2</v>
      </c>
      <c r="D151" s="34">
        <v>37.504785631106003</v>
      </c>
      <c r="E151" s="34">
        <v>170.80638141284899</v>
      </c>
      <c r="F151" s="34">
        <v>41.215072465482002</v>
      </c>
      <c r="G151" s="34">
        <v>222.98117408597</v>
      </c>
      <c r="H151" s="34">
        <v>251.929446081815</v>
      </c>
      <c r="I151" s="34">
        <v>12.885798768245699</v>
      </c>
      <c r="J151" s="28">
        <f t="shared" si="30"/>
        <v>140.56649994487501</v>
      </c>
      <c r="K151" s="28">
        <f t="shared" si="31"/>
        <v>142.3788560696575</v>
      </c>
      <c r="L151" s="33">
        <v>7.47</v>
      </c>
      <c r="M151" s="33">
        <v>0</v>
      </c>
      <c r="N151" s="33">
        <v>3</v>
      </c>
      <c r="O151" s="36">
        <v>89.633440045662098</v>
      </c>
      <c r="P151" s="34">
        <v>-16.389199999999999</v>
      </c>
      <c r="Q151" s="34">
        <v>51.303449999999998</v>
      </c>
      <c r="R151" s="34">
        <v>69.976799999999997</v>
      </c>
      <c r="S151" s="34">
        <v>91.973725000000002</v>
      </c>
      <c r="T151" s="34">
        <v>1971.8911000000001</v>
      </c>
      <c r="U151" s="34">
        <v>106.443965855976</v>
      </c>
      <c r="V151" s="34">
        <v>9.2386687041640396</v>
      </c>
      <c r="W151" s="34">
        <v>129.129212011795</v>
      </c>
      <c r="X151" s="35">
        <v>0.65354455994264804</v>
      </c>
      <c r="Y151" s="38">
        <v>4.2032577290839999E-3</v>
      </c>
      <c r="Z151" s="32">
        <f t="shared" si="32"/>
        <v>81.123064668966009</v>
      </c>
      <c r="AA151" s="22">
        <f t="shared" si="33"/>
        <v>1</v>
      </c>
      <c r="AB151" s="22">
        <f t="shared" si="34"/>
        <v>1</v>
      </c>
      <c r="AC151" s="22">
        <f t="shared" si="35"/>
        <v>1</v>
      </c>
      <c r="AD151" s="22">
        <f t="shared" si="36"/>
        <v>1</v>
      </c>
      <c r="AE151" s="22">
        <f t="shared" si="37"/>
        <v>1</v>
      </c>
      <c r="AF151" s="22">
        <f t="shared" si="38"/>
        <v>1</v>
      </c>
      <c r="AG151" s="22">
        <f t="shared" si="39"/>
        <v>1</v>
      </c>
      <c r="AH151" s="22">
        <f t="shared" si="40"/>
        <v>1</v>
      </c>
      <c r="AI151" s="22">
        <f t="shared" si="41"/>
        <v>0</v>
      </c>
      <c r="AJ151" s="22">
        <f t="shared" si="42"/>
        <v>1</v>
      </c>
      <c r="AK151" s="22">
        <f t="shared" si="43"/>
        <v>0</v>
      </c>
      <c r="AL151" s="22">
        <f t="shared" si="44"/>
        <v>0</v>
      </c>
    </row>
    <row r="152" spans="1:38" hidden="1" x14ac:dyDescent="0.25">
      <c r="A152" s="27" t="s">
        <v>387</v>
      </c>
      <c r="B152" s="22">
        <v>2022</v>
      </c>
      <c r="C152" s="22">
        <v>2</v>
      </c>
      <c r="D152" s="28">
        <v>36.597955631105997</v>
      </c>
      <c r="E152" s="28">
        <v>170.80638141284899</v>
      </c>
      <c r="F152" s="28">
        <v>-19.839991578229501</v>
      </c>
      <c r="G152" s="28">
        <v>185.96114418541799</v>
      </c>
      <c r="H152" s="28">
        <v>189.27621999434899</v>
      </c>
      <c r="I152" s="28">
        <v>-51.580688588946103</v>
      </c>
      <c r="J152" s="28">
        <f t="shared" si="30"/>
        <v>-17.113500056507203</v>
      </c>
      <c r="K152" s="28">
        <f t="shared" si="31"/>
        <v>-15.301143933083011</v>
      </c>
      <c r="L152" s="22">
        <v>7.47</v>
      </c>
      <c r="M152" s="22">
        <v>0</v>
      </c>
      <c r="N152" s="22">
        <v>2</v>
      </c>
      <c r="O152" s="29">
        <v>89.633440050000004</v>
      </c>
      <c r="P152" s="28">
        <v>-16.389199999999999</v>
      </c>
      <c r="Q152" s="28">
        <v>51.303449999999998</v>
      </c>
      <c r="R152" s="28">
        <v>69.976799999999997</v>
      </c>
      <c r="S152" s="28">
        <v>91.973725000000002</v>
      </c>
      <c r="T152" s="28">
        <v>1971.8911000000001</v>
      </c>
      <c r="U152" s="28">
        <v>106.44396589999999</v>
      </c>
      <c r="V152" s="28">
        <v>9.2386687040000002</v>
      </c>
      <c r="W152" s="28">
        <v>129.129212</v>
      </c>
      <c r="X152" s="30">
        <v>0.65354456000000005</v>
      </c>
      <c r="Y152" s="31">
        <v>4.2032579999999996E-3</v>
      </c>
      <c r="Z152" s="32">
        <f t="shared" si="32"/>
        <v>18.469838581499999</v>
      </c>
      <c r="AA152" s="22">
        <f t="shared" si="33"/>
        <v>1</v>
      </c>
      <c r="AB152" s="22">
        <f t="shared" si="34"/>
        <v>1</v>
      </c>
      <c r="AC152" s="22">
        <f t="shared" si="35"/>
        <v>0</v>
      </c>
      <c r="AD152" s="22">
        <f t="shared" si="36"/>
        <v>1</v>
      </c>
      <c r="AE152" s="22">
        <f t="shared" si="37"/>
        <v>1</v>
      </c>
      <c r="AF152" s="22">
        <f t="shared" si="38"/>
        <v>0</v>
      </c>
      <c r="AG152" s="22">
        <f t="shared" si="39"/>
        <v>0</v>
      </c>
      <c r="AH152" s="22">
        <f t="shared" si="40"/>
        <v>0</v>
      </c>
      <c r="AI152" s="22">
        <f t="shared" si="41"/>
        <v>0</v>
      </c>
      <c r="AJ152" s="22">
        <f t="shared" si="42"/>
        <v>1</v>
      </c>
      <c r="AK152" s="22">
        <f t="shared" si="43"/>
        <v>0</v>
      </c>
      <c r="AL152" s="22">
        <f t="shared" si="44"/>
        <v>0</v>
      </c>
    </row>
    <row r="153" spans="1:38" hidden="1" x14ac:dyDescent="0.25">
      <c r="A153" s="27" t="s">
        <v>388</v>
      </c>
      <c r="B153" s="22">
        <v>2030</v>
      </c>
      <c r="C153" s="22">
        <v>3</v>
      </c>
      <c r="D153" s="28">
        <v>-169.92319986314499</v>
      </c>
      <c r="E153" s="28">
        <v>-95.799282276929105</v>
      </c>
      <c r="F153" s="28">
        <v>-68.227769838458102</v>
      </c>
      <c r="G153" s="28">
        <v>60.0507217048714</v>
      </c>
      <c r="H153" s="28">
        <v>67.104658882790005</v>
      </c>
      <c r="I153" s="28">
        <v>122.31324722897899</v>
      </c>
      <c r="J153" s="28">
        <f t="shared" si="30"/>
        <v>137.86257462717256</v>
      </c>
      <c r="K153" s="28">
        <f t="shared" si="31"/>
        <v>153.51242194092407</v>
      </c>
      <c r="L153" s="22">
        <v>2.94</v>
      </c>
      <c r="M153" s="22">
        <v>0</v>
      </c>
      <c r="N153" s="22">
        <v>2</v>
      </c>
      <c r="O153" s="29">
        <v>19.960126509999998</v>
      </c>
      <c r="P153" s="28">
        <v>-266.21567929999998</v>
      </c>
      <c r="Q153" s="28">
        <v>17.684000569999998</v>
      </c>
      <c r="R153" s="28">
        <v>19.618000559999999</v>
      </c>
      <c r="S153" s="28">
        <v>22.21099469</v>
      </c>
      <c r="T153" s="28">
        <v>123.82096369999999</v>
      </c>
      <c r="U153" s="28">
        <v>8.8206962600000001</v>
      </c>
      <c r="V153" s="28">
        <v>-4.1165107059999997</v>
      </c>
      <c r="W153" s="28">
        <v>250.0569619</v>
      </c>
      <c r="X153" s="30">
        <v>7.0915210000000006E-2</v>
      </c>
      <c r="Y153" s="31">
        <v>5.8773987999999999E-2</v>
      </c>
      <c r="Z153" s="32">
        <f t="shared" si="32"/>
        <v>-55.208588346188989</v>
      </c>
      <c r="AA153" s="22">
        <f t="shared" si="33"/>
        <v>0</v>
      </c>
      <c r="AB153" s="22">
        <f t="shared" si="34"/>
        <v>0</v>
      </c>
      <c r="AC153" s="22">
        <f t="shared" si="35"/>
        <v>0</v>
      </c>
      <c r="AD153" s="22">
        <f t="shared" si="36"/>
        <v>1</v>
      </c>
      <c r="AE153" s="22">
        <f t="shared" si="37"/>
        <v>1</v>
      </c>
      <c r="AF153" s="22">
        <f t="shared" si="38"/>
        <v>1</v>
      </c>
      <c r="AG153" s="22">
        <f t="shared" si="39"/>
        <v>1</v>
      </c>
      <c r="AH153" s="22">
        <f t="shared" si="40"/>
        <v>1</v>
      </c>
      <c r="AI153" s="22">
        <f t="shared" si="41"/>
        <v>0</v>
      </c>
      <c r="AJ153" s="22">
        <f t="shared" si="42"/>
        <v>0</v>
      </c>
      <c r="AK153" s="22">
        <f t="shared" si="43"/>
        <v>1</v>
      </c>
      <c r="AL153" s="22">
        <f t="shared" si="44"/>
        <v>0</v>
      </c>
    </row>
    <row r="154" spans="1:38" hidden="1" x14ac:dyDescent="0.25">
      <c r="A154" t="s">
        <v>388</v>
      </c>
      <c r="B154" s="22">
        <v>2030</v>
      </c>
      <c r="C154" s="22">
        <v>3</v>
      </c>
      <c r="D154" s="34">
        <v>-169.621771863145</v>
      </c>
      <c r="E154" s="34">
        <v>-95.799282276929105</v>
      </c>
      <c r="F154" s="34">
        <v>-232.47485202103499</v>
      </c>
      <c r="G154" s="34">
        <v>-82.028919019043002</v>
      </c>
      <c r="H154" s="34">
        <v>-87.791412261056607</v>
      </c>
      <c r="I154" s="34">
        <v>-33.520123006172703</v>
      </c>
      <c r="J154" s="28">
        <f t="shared" si="30"/>
        <v>-19.817425373877015</v>
      </c>
      <c r="K154" s="28">
        <f t="shared" si="31"/>
        <v>-4.1675780611570099</v>
      </c>
      <c r="L154" s="33">
        <v>2.94</v>
      </c>
      <c r="M154" s="33">
        <v>0</v>
      </c>
      <c r="N154" s="33">
        <v>1</v>
      </c>
      <c r="O154" s="36">
        <v>19.960126513294099</v>
      </c>
      <c r="P154" s="34">
        <v>-266.21567929999998</v>
      </c>
      <c r="Q154" s="34">
        <v>17.6840005675</v>
      </c>
      <c r="R154" s="34">
        <v>19.618000559999999</v>
      </c>
      <c r="S154" s="34">
        <v>22.21099469</v>
      </c>
      <c r="T154" s="34">
        <v>123.82096369999999</v>
      </c>
      <c r="U154" s="34">
        <v>8.8206962597273098</v>
      </c>
      <c r="V154" s="34">
        <v>-4.1165107059681496</v>
      </c>
      <c r="W154" s="34">
        <v>250.056961941975</v>
      </c>
      <c r="X154" s="35">
        <v>7.0915209638212795E-2</v>
      </c>
      <c r="Y154" s="38">
        <v>5.8773988298358698E-2</v>
      </c>
      <c r="Z154" s="32">
        <f t="shared" si="32"/>
        <v>-54.271289254883904</v>
      </c>
      <c r="AA154" s="22">
        <f t="shared" si="33"/>
        <v>0</v>
      </c>
      <c r="AB154" s="22">
        <f t="shared" si="34"/>
        <v>0</v>
      </c>
      <c r="AC154" s="22">
        <f t="shared" si="35"/>
        <v>0</v>
      </c>
      <c r="AD154" s="22">
        <f t="shared" si="36"/>
        <v>0</v>
      </c>
      <c r="AE154" s="22">
        <f t="shared" si="37"/>
        <v>0</v>
      </c>
      <c r="AF154" s="22">
        <f t="shared" si="38"/>
        <v>0</v>
      </c>
      <c r="AG154" s="22">
        <f t="shared" si="39"/>
        <v>0</v>
      </c>
      <c r="AH154" s="22">
        <f t="shared" si="40"/>
        <v>0</v>
      </c>
      <c r="AI154" s="22">
        <f t="shared" si="41"/>
        <v>0</v>
      </c>
      <c r="AJ154" s="22">
        <f t="shared" si="42"/>
        <v>0</v>
      </c>
      <c r="AK154" s="22">
        <f t="shared" si="43"/>
        <v>1</v>
      </c>
      <c r="AL154" s="22">
        <f t="shared" si="44"/>
        <v>0</v>
      </c>
    </row>
    <row r="155" spans="1:38" hidden="1" x14ac:dyDescent="0.25">
      <c r="A155" t="s">
        <v>388</v>
      </c>
      <c r="B155" s="22">
        <v>2030</v>
      </c>
      <c r="C155" s="22">
        <v>3</v>
      </c>
      <c r="D155" s="34">
        <v>-169.621771863145</v>
      </c>
      <c r="E155" s="34">
        <v>-95.799282276929105</v>
      </c>
      <c r="F155" s="34">
        <v>-146.227419571854</v>
      </c>
      <c r="G155" s="34">
        <v>-17.613607243565401</v>
      </c>
      <c r="H155" s="34">
        <v>-10.885904029412201</v>
      </c>
      <c r="I155" s="34">
        <v>44.156637443993297</v>
      </c>
      <c r="J155" s="28">
        <f t="shared" si="30"/>
        <v>59.022574626122953</v>
      </c>
      <c r="K155" s="28">
        <f t="shared" si="31"/>
        <v>74.672421938843001</v>
      </c>
      <c r="L155" s="33">
        <v>2.94</v>
      </c>
      <c r="M155" s="33">
        <v>0</v>
      </c>
      <c r="N155" s="33">
        <v>1.5</v>
      </c>
      <c r="O155" s="36">
        <v>19.960126513294099</v>
      </c>
      <c r="P155" s="34">
        <v>-266.21567929999998</v>
      </c>
      <c r="Q155" s="34">
        <v>17.6840005675</v>
      </c>
      <c r="R155" s="34">
        <v>19.618000559999999</v>
      </c>
      <c r="S155" s="34">
        <v>22.21099469</v>
      </c>
      <c r="T155" s="34">
        <v>123.82096369999999</v>
      </c>
      <c r="U155" s="34">
        <v>8.8206962597273098</v>
      </c>
      <c r="V155" s="34">
        <v>-4.1165107059681496</v>
      </c>
      <c r="W155" s="34">
        <v>250.056961941975</v>
      </c>
      <c r="X155" s="35">
        <v>7.0915209638212795E-2</v>
      </c>
      <c r="Y155" s="38">
        <v>5.8773988298358698E-2</v>
      </c>
      <c r="Z155" s="32">
        <f t="shared" si="32"/>
        <v>-55.0425414734055</v>
      </c>
      <c r="AA155" s="22">
        <f t="shared" si="33"/>
        <v>0</v>
      </c>
      <c r="AB155" s="22">
        <f t="shared" si="34"/>
        <v>0</v>
      </c>
      <c r="AC155" s="22">
        <f t="shared" si="35"/>
        <v>0</v>
      </c>
      <c r="AD155" s="22">
        <f t="shared" si="36"/>
        <v>0</v>
      </c>
      <c r="AE155" s="22">
        <f t="shared" si="37"/>
        <v>0</v>
      </c>
      <c r="AF155" s="22">
        <f t="shared" si="38"/>
        <v>1</v>
      </c>
      <c r="AG155" s="22">
        <f t="shared" si="39"/>
        <v>1</v>
      </c>
      <c r="AH155" s="22">
        <f t="shared" si="40"/>
        <v>1</v>
      </c>
      <c r="AI155" s="22">
        <f t="shared" si="41"/>
        <v>0</v>
      </c>
      <c r="AJ155" s="22">
        <f t="shared" si="42"/>
        <v>0</v>
      </c>
      <c r="AK155" s="22">
        <f t="shared" si="43"/>
        <v>1</v>
      </c>
      <c r="AL155" s="22">
        <f t="shared" si="44"/>
        <v>0</v>
      </c>
    </row>
    <row r="156" spans="1:38" hidden="1" x14ac:dyDescent="0.25">
      <c r="A156" t="s">
        <v>388</v>
      </c>
      <c r="B156" s="22">
        <v>2030</v>
      </c>
      <c r="C156" s="22">
        <v>3</v>
      </c>
      <c r="D156" s="34">
        <v>-169.621771863145</v>
      </c>
      <c r="E156" s="34">
        <v>-95.799282276929105</v>
      </c>
      <c r="F156" s="34">
        <v>10.088703772935199</v>
      </c>
      <c r="G156" s="34">
        <v>137.86940625209101</v>
      </c>
      <c r="H156" s="34">
        <v>145.413241352938</v>
      </c>
      <c r="I156" s="34">
        <v>200.72243411892299</v>
      </c>
      <c r="J156" s="28">
        <f t="shared" si="30"/>
        <v>216.70257462612295</v>
      </c>
      <c r="K156" s="28">
        <f t="shared" si="31"/>
        <v>232.35242193884301</v>
      </c>
      <c r="L156" s="33">
        <v>2.94</v>
      </c>
      <c r="M156" s="33">
        <v>0</v>
      </c>
      <c r="N156" s="33">
        <v>2.5</v>
      </c>
      <c r="O156" s="36">
        <v>19.960126513294099</v>
      </c>
      <c r="P156" s="34">
        <v>-266.21567929999998</v>
      </c>
      <c r="Q156" s="34">
        <v>17.6840005675</v>
      </c>
      <c r="R156" s="34">
        <v>19.618000559999999</v>
      </c>
      <c r="S156" s="34">
        <v>22.21099469</v>
      </c>
      <c r="T156" s="34">
        <v>123.82096369999999</v>
      </c>
      <c r="U156" s="34">
        <v>8.8206962597273098</v>
      </c>
      <c r="V156" s="34">
        <v>-4.1165107059681496</v>
      </c>
      <c r="W156" s="34">
        <v>250.056961941975</v>
      </c>
      <c r="X156" s="35">
        <v>7.0915209638212795E-2</v>
      </c>
      <c r="Y156" s="38">
        <v>5.8773988298358698E-2</v>
      </c>
      <c r="Z156" s="32">
        <f t="shared" si="32"/>
        <v>-55.309192765984989</v>
      </c>
      <c r="AA156" s="22">
        <f t="shared" si="33"/>
        <v>0</v>
      </c>
      <c r="AB156" s="22">
        <f t="shared" si="34"/>
        <v>0</v>
      </c>
      <c r="AC156" s="22">
        <f t="shared" si="35"/>
        <v>1</v>
      </c>
      <c r="AD156" s="22">
        <f t="shared" si="36"/>
        <v>1</v>
      </c>
      <c r="AE156" s="22">
        <f t="shared" si="37"/>
        <v>1</v>
      </c>
      <c r="AF156" s="22">
        <f t="shared" si="38"/>
        <v>1</v>
      </c>
      <c r="AG156" s="22">
        <f t="shared" si="39"/>
        <v>1</v>
      </c>
      <c r="AH156" s="22">
        <f t="shared" si="40"/>
        <v>1</v>
      </c>
      <c r="AI156" s="22">
        <f t="shared" si="41"/>
        <v>0</v>
      </c>
      <c r="AJ156" s="22">
        <f t="shared" si="42"/>
        <v>0</v>
      </c>
      <c r="AK156" s="22">
        <f t="shared" si="43"/>
        <v>1</v>
      </c>
      <c r="AL156" s="22">
        <f t="shared" si="44"/>
        <v>0</v>
      </c>
    </row>
    <row r="157" spans="1:38" x14ac:dyDescent="0.25">
      <c r="A157" t="s">
        <v>388</v>
      </c>
      <c r="B157" s="22">
        <v>2030</v>
      </c>
      <c r="C157" s="22">
        <v>3</v>
      </c>
      <c r="D157" s="34">
        <v>-169.621771863145</v>
      </c>
      <c r="E157" s="34">
        <v>-95.799282276929105</v>
      </c>
      <c r="F157" s="34">
        <v>88.590904670675499</v>
      </c>
      <c r="G157" s="34">
        <v>215.86040143291601</v>
      </c>
      <c r="H157" s="34">
        <v>223.90667049367499</v>
      </c>
      <c r="I157" s="34">
        <v>279.27677244032799</v>
      </c>
      <c r="J157" s="28">
        <f t="shared" si="30"/>
        <v>295.54257462612293</v>
      </c>
      <c r="K157" s="28">
        <f t="shared" si="31"/>
        <v>311.19242193884287</v>
      </c>
      <c r="L157" s="33">
        <v>2.94</v>
      </c>
      <c r="M157" s="33">
        <v>0</v>
      </c>
      <c r="N157" s="33">
        <v>3</v>
      </c>
      <c r="O157" s="36">
        <v>19.960126513294099</v>
      </c>
      <c r="P157" s="34">
        <v>-266.21567929999998</v>
      </c>
      <c r="Q157" s="34">
        <v>17.6840005675</v>
      </c>
      <c r="R157" s="34">
        <v>19.618000559999999</v>
      </c>
      <c r="S157" s="34">
        <v>22.21099469</v>
      </c>
      <c r="T157" s="34">
        <v>123.82096369999999</v>
      </c>
      <c r="U157" s="34">
        <v>8.8206962597273098</v>
      </c>
      <c r="V157" s="34">
        <v>-4.1165107059681496</v>
      </c>
      <c r="W157" s="34">
        <v>250.056961941975</v>
      </c>
      <c r="X157" s="35">
        <v>7.0915209638212795E-2</v>
      </c>
      <c r="Y157" s="38">
        <v>5.8773988298358698E-2</v>
      </c>
      <c r="Z157" s="32">
        <f t="shared" si="32"/>
        <v>-55.370101946652994</v>
      </c>
      <c r="AA157" s="22">
        <f t="shared" si="33"/>
        <v>0</v>
      </c>
      <c r="AB157" s="22">
        <f t="shared" si="34"/>
        <v>0</v>
      </c>
      <c r="AC157" s="22">
        <f t="shared" si="35"/>
        <v>1</v>
      </c>
      <c r="AD157" s="22">
        <f t="shared" si="36"/>
        <v>1</v>
      </c>
      <c r="AE157" s="22">
        <f t="shared" si="37"/>
        <v>1</v>
      </c>
      <c r="AF157" s="22">
        <f t="shared" si="38"/>
        <v>1</v>
      </c>
      <c r="AG157" s="22">
        <f t="shared" si="39"/>
        <v>1</v>
      </c>
      <c r="AH157" s="22">
        <f t="shared" si="40"/>
        <v>1</v>
      </c>
      <c r="AI157" s="22">
        <f t="shared" si="41"/>
        <v>0</v>
      </c>
      <c r="AJ157" s="22">
        <f t="shared" si="42"/>
        <v>0</v>
      </c>
      <c r="AK157" s="22">
        <f t="shared" si="43"/>
        <v>1</v>
      </c>
      <c r="AL157" s="22">
        <f t="shared" si="44"/>
        <v>0</v>
      </c>
    </row>
    <row r="158" spans="1:38" hidden="1" x14ac:dyDescent="0.25">
      <c r="A158" t="s">
        <v>389</v>
      </c>
      <c r="B158" s="22">
        <v>2030</v>
      </c>
      <c r="C158" s="22">
        <v>3</v>
      </c>
      <c r="D158" s="34">
        <v>-170.99930686333099</v>
      </c>
      <c r="E158" s="34">
        <v>-95.568419066557993</v>
      </c>
      <c r="F158" s="34">
        <v>-221.44000000000699</v>
      </c>
      <c r="G158" s="34">
        <v>-84.286681631166601</v>
      </c>
      <c r="H158" s="34">
        <v>-89.486353903220305</v>
      </c>
      <c r="I158" s="34">
        <v>-35.775053622006197</v>
      </c>
      <c r="J158" s="28">
        <f t="shared" si="30"/>
        <v>-19.865136309950344</v>
      </c>
      <c r="K158" s="28">
        <f t="shared" si="31"/>
        <v>-4.2621734135331844</v>
      </c>
      <c r="L158" s="33">
        <v>2.94</v>
      </c>
      <c r="M158" s="33">
        <v>0</v>
      </c>
      <c r="N158" s="33">
        <v>1</v>
      </c>
      <c r="O158" s="36">
        <v>20.109861079703801</v>
      </c>
      <c r="P158" s="34">
        <v>-330.00788560000001</v>
      </c>
      <c r="Q158" s="34">
        <v>17.744000020000001</v>
      </c>
      <c r="R158" s="34">
        <v>19.980999969999999</v>
      </c>
      <c r="S158" s="34">
        <v>23.245999749999999</v>
      </c>
      <c r="T158" s="34">
        <v>111.65069920000001</v>
      </c>
      <c r="U158" s="34">
        <v>8.7127831311753603</v>
      </c>
      <c r="V158" s="34">
        <v>-16.800263722808801</v>
      </c>
      <c r="W158" s="34">
        <v>641.20765373591598</v>
      </c>
      <c r="X158" s="35">
        <v>0.43968494880530201</v>
      </c>
      <c r="Y158" s="38">
        <v>5.2328647890608801E-2</v>
      </c>
      <c r="Z158" s="32">
        <f t="shared" si="32"/>
        <v>-53.711300281214108</v>
      </c>
      <c r="AA158" s="22">
        <f t="shared" si="33"/>
        <v>0</v>
      </c>
      <c r="AB158" s="22">
        <f t="shared" si="34"/>
        <v>0</v>
      </c>
      <c r="AC158" s="22">
        <f t="shared" si="35"/>
        <v>0</v>
      </c>
      <c r="AD158" s="22">
        <f t="shared" si="36"/>
        <v>0</v>
      </c>
      <c r="AE158" s="22">
        <f t="shared" si="37"/>
        <v>0</v>
      </c>
      <c r="AF158" s="22">
        <f t="shared" si="38"/>
        <v>0</v>
      </c>
      <c r="AG158" s="22">
        <f t="shared" si="39"/>
        <v>0</v>
      </c>
      <c r="AH158" s="22">
        <f t="shared" si="40"/>
        <v>0</v>
      </c>
      <c r="AI158" s="22">
        <f t="shared" si="41"/>
        <v>0</v>
      </c>
      <c r="AJ158" s="22">
        <f t="shared" si="42"/>
        <v>0</v>
      </c>
      <c r="AK158" s="22">
        <f t="shared" si="43"/>
        <v>1</v>
      </c>
      <c r="AL158" s="22">
        <f t="shared" si="44"/>
        <v>0</v>
      </c>
    </row>
    <row r="159" spans="1:38" hidden="1" x14ac:dyDescent="0.25">
      <c r="A159" t="s">
        <v>389</v>
      </c>
      <c r="B159" s="22">
        <v>2030</v>
      </c>
      <c r="C159" s="22">
        <v>3</v>
      </c>
      <c r="D159" s="34">
        <v>-170.99930686333099</v>
      </c>
      <c r="E159" s="34">
        <v>-95.568419066557993</v>
      </c>
      <c r="F159" s="34">
        <v>-147.51379508461599</v>
      </c>
      <c r="G159" s="34">
        <v>-21.241727087449799</v>
      </c>
      <c r="H159" s="34">
        <v>-12.3233251197033</v>
      </c>
      <c r="I159" s="34">
        <v>42.202433688462598</v>
      </c>
      <c r="J159" s="28">
        <f t="shared" si="30"/>
        <v>58.974863690049638</v>
      </c>
      <c r="K159" s="28">
        <f t="shared" si="31"/>
        <v>74.577826586466827</v>
      </c>
      <c r="L159" s="33">
        <v>2.94</v>
      </c>
      <c r="M159" s="33">
        <v>0</v>
      </c>
      <c r="N159" s="33">
        <v>1.5</v>
      </c>
      <c r="O159" s="36">
        <v>20.109861079703801</v>
      </c>
      <c r="P159" s="34">
        <v>-330.00788560000001</v>
      </c>
      <c r="Q159" s="34">
        <v>17.744000020000001</v>
      </c>
      <c r="R159" s="34">
        <v>19.980999969999999</v>
      </c>
      <c r="S159" s="34">
        <v>23.245999749999999</v>
      </c>
      <c r="T159" s="34">
        <v>111.65069920000001</v>
      </c>
      <c r="U159" s="34">
        <v>8.7127831311753603</v>
      </c>
      <c r="V159" s="34">
        <v>-16.800263722808801</v>
      </c>
      <c r="W159" s="34">
        <v>641.20765373591598</v>
      </c>
      <c r="X159" s="35">
        <v>0.43968494880530201</v>
      </c>
      <c r="Y159" s="38">
        <v>5.2328647890608801E-2</v>
      </c>
      <c r="Z159" s="32">
        <f t="shared" si="32"/>
        <v>-54.525758808165897</v>
      </c>
      <c r="AA159" s="22">
        <f t="shared" si="33"/>
        <v>0</v>
      </c>
      <c r="AB159" s="22">
        <f t="shared" si="34"/>
        <v>0</v>
      </c>
      <c r="AC159" s="22">
        <f t="shared" si="35"/>
        <v>0</v>
      </c>
      <c r="AD159" s="22">
        <f t="shared" si="36"/>
        <v>0</v>
      </c>
      <c r="AE159" s="22">
        <f t="shared" si="37"/>
        <v>0</v>
      </c>
      <c r="AF159" s="22">
        <f t="shared" si="38"/>
        <v>1</v>
      </c>
      <c r="AG159" s="22">
        <f t="shared" si="39"/>
        <v>1</v>
      </c>
      <c r="AH159" s="22">
        <f t="shared" si="40"/>
        <v>1</v>
      </c>
      <c r="AI159" s="22">
        <f t="shared" si="41"/>
        <v>0</v>
      </c>
      <c r="AJ159" s="22">
        <f t="shared" si="42"/>
        <v>0</v>
      </c>
      <c r="AK159" s="22">
        <f t="shared" si="43"/>
        <v>1</v>
      </c>
      <c r="AL159" s="22">
        <f t="shared" si="44"/>
        <v>0</v>
      </c>
    </row>
    <row r="160" spans="1:38" hidden="1" x14ac:dyDescent="0.25">
      <c r="A160" t="s">
        <v>389</v>
      </c>
      <c r="B160" s="22">
        <v>2030</v>
      </c>
      <c r="C160" s="22">
        <v>3</v>
      </c>
      <c r="D160" s="34">
        <v>-170.99930686333099</v>
      </c>
      <c r="E160" s="34">
        <v>-95.568419066557993</v>
      </c>
      <c r="F160" s="34">
        <v>9.4436206483873804</v>
      </c>
      <c r="G160" s="34">
        <v>134.89168156172801</v>
      </c>
      <c r="H160" s="34">
        <v>144.622840714109</v>
      </c>
      <c r="I160" s="34">
        <v>199.28635594183299</v>
      </c>
      <c r="J160" s="28">
        <f t="shared" si="30"/>
        <v>216.65486369004961</v>
      </c>
      <c r="K160" s="28">
        <f t="shared" si="31"/>
        <v>232.25782658646682</v>
      </c>
      <c r="L160" s="33">
        <v>2.94</v>
      </c>
      <c r="M160" s="33">
        <v>0</v>
      </c>
      <c r="N160" s="33">
        <v>2.5</v>
      </c>
      <c r="O160" s="36">
        <v>20.109861079703801</v>
      </c>
      <c r="P160" s="34">
        <v>-330.00788560000001</v>
      </c>
      <c r="Q160" s="34">
        <v>17.744000020000001</v>
      </c>
      <c r="R160" s="34">
        <v>19.980999969999999</v>
      </c>
      <c r="S160" s="34">
        <v>23.245999749999999</v>
      </c>
      <c r="T160" s="34">
        <v>111.65069920000001</v>
      </c>
      <c r="U160" s="34">
        <v>8.7127831311753603</v>
      </c>
      <c r="V160" s="34">
        <v>-16.800263722808801</v>
      </c>
      <c r="W160" s="34">
        <v>641.20765373591598</v>
      </c>
      <c r="X160" s="35">
        <v>0.43968494880530201</v>
      </c>
      <c r="Y160" s="38">
        <v>5.2328647890608801E-2</v>
      </c>
      <c r="Z160" s="32">
        <f t="shared" si="32"/>
        <v>-54.663515227723991</v>
      </c>
      <c r="AA160" s="22">
        <f t="shared" si="33"/>
        <v>0</v>
      </c>
      <c r="AB160" s="22">
        <f t="shared" si="34"/>
        <v>0</v>
      </c>
      <c r="AC160" s="22">
        <f t="shared" si="35"/>
        <v>1</v>
      </c>
      <c r="AD160" s="22">
        <f t="shared" si="36"/>
        <v>1</v>
      </c>
      <c r="AE160" s="22">
        <f t="shared" si="37"/>
        <v>1</v>
      </c>
      <c r="AF160" s="22">
        <f t="shared" si="38"/>
        <v>1</v>
      </c>
      <c r="AG160" s="22">
        <f t="shared" si="39"/>
        <v>1</v>
      </c>
      <c r="AH160" s="22">
        <f t="shared" si="40"/>
        <v>1</v>
      </c>
      <c r="AI160" s="22">
        <f t="shared" si="41"/>
        <v>0</v>
      </c>
      <c r="AJ160" s="22">
        <f t="shared" si="42"/>
        <v>0</v>
      </c>
      <c r="AK160" s="22">
        <f t="shared" si="43"/>
        <v>1</v>
      </c>
      <c r="AL160" s="22">
        <f t="shared" si="44"/>
        <v>0</v>
      </c>
    </row>
    <row r="161" spans="1:38" x14ac:dyDescent="0.25">
      <c r="A161" t="s">
        <v>389</v>
      </c>
      <c r="B161" s="22">
        <v>2030</v>
      </c>
      <c r="C161" s="22">
        <v>3</v>
      </c>
      <c r="D161" s="34">
        <v>-170.99930686333099</v>
      </c>
      <c r="E161" s="34">
        <v>-95.568419066557993</v>
      </c>
      <c r="F161" s="34">
        <v>88.2003050760718</v>
      </c>
      <c r="G161" s="34">
        <v>213.29206185335499</v>
      </c>
      <c r="H161" s="34">
        <v>223.37812466906499</v>
      </c>
      <c r="I161" s="34">
        <v>278.05653460353398</v>
      </c>
      <c r="J161" s="28">
        <f t="shared" si="30"/>
        <v>295.49486369004956</v>
      </c>
      <c r="K161" s="28">
        <f t="shared" si="31"/>
        <v>311.09782658646679</v>
      </c>
      <c r="L161" s="33">
        <v>2.94</v>
      </c>
      <c r="M161" s="33">
        <v>0</v>
      </c>
      <c r="N161" s="33">
        <v>3</v>
      </c>
      <c r="O161" s="36">
        <v>20.109861079703801</v>
      </c>
      <c r="P161" s="34">
        <v>-330.00788560000001</v>
      </c>
      <c r="Q161" s="34">
        <v>17.744000020000001</v>
      </c>
      <c r="R161" s="34">
        <v>19.980999969999999</v>
      </c>
      <c r="S161" s="34">
        <v>23.245999749999999</v>
      </c>
      <c r="T161" s="34">
        <v>111.65069920000001</v>
      </c>
      <c r="U161" s="34">
        <v>8.7127831311753603</v>
      </c>
      <c r="V161" s="34">
        <v>-16.800263722808801</v>
      </c>
      <c r="W161" s="34">
        <v>641.20765373591598</v>
      </c>
      <c r="X161" s="35">
        <v>0.43968494880530201</v>
      </c>
      <c r="Y161" s="38">
        <v>5.2328647890608801E-2</v>
      </c>
      <c r="Z161" s="32">
        <f t="shared" si="32"/>
        <v>-54.678409934468988</v>
      </c>
      <c r="AA161" s="22">
        <f t="shared" si="33"/>
        <v>0</v>
      </c>
      <c r="AB161" s="22">
        <f t="shared" si="34"/>
        <v>0</v>
      </c>
      <c r="AC161" s="22">
        <f t="shared" si="35"/>
        <v>1</v>
      </c>
      <c r="AD161" s="22">
        <f t="shared" si="36"/>
        <v>1</v>
      </c>
      <c r="AE161" s="22">
        <f t="shared" si="37"/>
        <v>1</v>
      </c>
      <c r="AF161" s="22">
        <f t="shared" si="38"/>
        <v>1</v>
      </c>
      <c r="AG161" s="22">
        <f t="shared" si="39"/>
        <v>1</v>
      </c>
      <c r="AH161" s="22">
        <f t="shared" si="40"/>
        <v>1</v>
      </c>
      <c r="AI161" s="22">
        <f t="shared" si="41"/>
        <v>0</v>
      </c>
      <c r="AJ161" s="22">
        <f t="shared" si="42"/>
        <v>0</v>
      </c>
      <c r="AK161" s="22">
        <f t="shared" si="43"/>
        <v>1</v>
      </c>
      <c r="AL161" s="22">
        <f t="shared" si="44"/>
        <v>0</v>
      </c>
    </row>
    <row r="162" spans="1:38" hidden="1" x14ac:dyDescent="0.25">
      <c r="A162" s="27" t="s">
        <v>389</v>
      </c>
      <c r="B162" s="22">
        <v>2030</v>
      </c>
      <c r="C162" s="22">
        <v>3</v>
      </c>
      <c r="D162" s="28">
        <v>-171.19007086333099</v>
      </c>
      <c r="E162" s="28">
        <v>-95.568419066557993</v>
      </c>
      <c r="F162" s="28">
        <v>-69.136841024893599</v>
      </c>
      <c r="G162" s="28">
        <v>56.698805954367003</v>
      </c>
      <c r="H162" s="28">
        <v>66.048416784268994</v>
      </c>
      <c r="I162" s="28">
        <v>120.664678944096</v>
      </c>
      <c r="J162" s="28">
        <f t="shared" si="30"/>
        <v>137.81486368995527</v>
      </c>
      <c r="K162" s="28">
        <f t="shared" si="31"/>
        <v>153.41782658627969</v>
      </c>
      <c r="L162" s="22">
        <v>2.94</v>
      </c>
      <c r="M162" s="22">
        <v>0</v>
      </c>
      <c r="N162" s="22">
        <v>2</v>
      </c>
      <c r="O162" s="29">
        <v>20.109861080000002</v>
      </c>
      <c r="P162" s="28">
        <v>-330.00788560000001</v>
      </c>
      <c r="Q162" s="28">
        <v>17.744000020000001</v>
      </c>
      <c r="R162" s="28">
        <v>19.980999969999999</v>
      </c>
      <c r="S162" s="28">
        <v>23.245999749999999</v>
      </c>
      <c r="T162" s="28">
        <v>111.65069920000001</v>
      </c>
      <c r="U162" s="28">
        <v>8.7127831310000001</v>
      </c>
      <c r="V162" s="28">
        <v>-16.80026372</v>
      </c>
      <c r="W162" s="28">
        <v>641.20765370000004</v>
      </c>
      <c r="X162" s="30">
        <v>0.43968494899999999</v>
      </c>
      <c r="Y162" s="31">
        <v>5.2328647999999998E-2</v>
      </c>
      <c r="Z162" s="32">
        <f t="shared" si="32"/>
        <v>-54.616262159827002</v>
      </c>
      <c r="AA162" s="22">
        <f t="shared" si="33"/>
        <v>0</v>
      </c>
      <c r="AB162" s="22">
        <f t="shared" si="34"/>
        <v>0</v>
      </c>
      <c r="AC162" s="22">
        <f t="shared" si="35"/>
        <v>0</v>
      </c>
      <c r="AD162" s="22">
        <f t="shared" si="36"/>
        <v>1</v>
      </c>
      <c r="AE162" s="22">
        <f t="shared" si="37"/>
        <v>1</v>
      </c>
      <c r="AF162" s="22">
        <f t="shared" si="38"/>
        <v>1</v>
      </c>
      <c r="AG162" s="22">
        <f t="shared" si="39"/>
        <v>1</v>
      </c>
      <c r="AH162" s="22">
        <f t="shared" si="40"/>
        <v>1</v>
      </c>
      <c r="AI162" s="22">
        <f t="shared" si="41"/>
        <v>0</v>
      </c>
      <c r="AJ162" s="22">
        <f t="shared" si="42"/>
        <v>0</v>
      </c>
      <c r="AK162" s="22">
        <f t="shared" si="43"/>
        <v>1</v>
      </c>
      <c r="AL162" s="22">
        <f t="shared" si="44"/>
        <v>0</v>
      </c>
    </row>
    <row r="163" spans="1:38" hidden="1" x14ac:dyDescent="0.25">
      <c r="A163" t="s">
        <v>390</v>
      </c>
      <c r="B163" s="22">
        <v>2030</v>
      </c>
      <c r="C163" s="22">
        <v>3</v>
      </c>
      <c r="D163" s="34">
        <v>-170.99930696289201</v>
      </c>
      <c r="E163" s="34">
        <v>-95.568417703513404</v>
      </c>
      <c r="F163" s="34">
        <v>-221.44000000000699</v>
      </c>
      <c r="G163" s="34">
        <v>-84.286680689514</v>
      </c>
      <c r="H163" s="34">
        <v>-89.486204891458499</v>
      </c>
      <c r="I163" s="34">
        <v>-35.775054366615201</v>
      </c>
      <c r="J163" s="28">
        <f t="shared" si="30"/>
        <v>-19.865136388374175</v>
      </c>
      <c r="K163" s="28">
        <f t="shared" si="31"/>
        <v>-4.2621735690222735</v>
      </c>
      <c r="L163" s="33">
        <v>2.94</v>
      </c>
      <c r="M163" s="33">
        <v>0</v>
      </c>
      <c r="N163" s="33">
        <v>1</v>
      </c>
      <c r="O163" s="36">
        <v>20.109861325826799</v>
      </c>
      <c r="P163" s="34">
        <v>-330.00788449999999</v>
      </c>
      <c r="Q163" s="34">
        <v>17.744000060000001</v>
      </c>
      <c r="R163" s="34">
        <v>19.980999990000001</v>
      </c>
      <c r="S163" s="34">
        <v>23.24599993</v>
      </c>
      <c r="T163" s="34">
        <v>111.6506988</v>
      </c>
      <c r="U163" s="34">
        <v>8.7127832317390599</v>
      </c>
      <c r="V163" s="34">
        <v>-16.8002631799136</v>
      </c>
      <c r="W163" s="34">
        <v>641.20760665684202</v>
      </c>
      <c r="X163" s="35">
        <v>0.43968495262144802</v>
      </c>
      <c r="Y163" s="38">
        <v>5.2328708205170701E-2</v>
      </c>
      <c r="Z163" s="32">
        <f t="shared" si="32"/>
        <v>-53.711150524843298</v>
      </c>
      <c r="AA163" s="22">
        <f t="shared" si="33"/>
        <v>0</v>
      </c>
      <c r="AB163" s="22">
        <f t="shared" si="34"/>
        <v>0</v>
      </c>
      <c r="AC163" s="22">
        <f t="shared" si="35"/>
        <v>0</v>
      </c>
      <c r="AD163" s="22">
        <f t="shared" si="36"/>
        <v>0</v>
      </c>
      <c r="AE163" s="22">
        <f t="shared" si="37"/>
        <v>0</v>
      </c>
      <c r="AF163" s="22">
        <f t="shared" si="38"/>
        <v>0</v>
      </c>
      <c r="AG163" s="22">
        <f t="shared" si="39"/>
        <v>0</v>
      </c>
      <c r="AH163" s="22">
        <f t="shared" si="40"/>
        <v>0</v>
      </c>
      <c r="AI163" s="22">
        <f t="shared" si="41"/>
        <v>0</v>
      </c>
      <c r="AJ163" s="22">
        <f t="shared" si="42"/>
        <v>0</v>
      </c>
      <c r="AK163" s="22">
        <f t="shared" si="43"/>
        <v>1</v>
      </c>
      <c r="AL163" s="22">
        <f t="shared" si="44"/>
        <v>0</v>
      </c>
    </row>
    <row r="164" spans="1:38" hidden="1" x14ac:dyDescent="0.25">
      <c r="A164" t="s">
        <v>390</v>
      </c>
      <c r="B164" s="22">
        <v>2030</v>
      </c>
      <c r="C164" s="22">
        <v>3</v>
      </c>
      <c r="D164" s="34">
        <v>-170.99930696289201</v>
      </c>
      <c r="E164" s="34">
        <v>-95.568417703513404</v>
      </c>
      <c r="F164" s="34">
        <v>-147.513941325937</v>
      </c>
      <c r="G164" s="34">
        <v>-21.241214307897</v>
      </c>
      <c r="H164" s="34">
        <v>-12.323125059723999</v>
      </c>
      <c r="I164" s="34">
        <v>42.202432033594803</v>
      </c>
      <c r="J164" s="28">
        <f t="shared" si="30"/>
        <v>58.974863611625814</v>
      </c>
      <c r="K164" s="28">
        <f t="shared" si="31"/>
        <v>74.577826430977751</v>
      </c>
      <c r="L164" s="33">
        <v>2.94</v>
      </c>
      <c r="M164" s="33">
        <v>0</v>
      </c>
      <c r="N164" s="33">
        <v>1.5</v>
      </c>
      <c r="O164" s="36">
        <v>20.109861325826799</v>
      </c>
      <c r="P164" s="34">
        <v>-330.00788449999999</v>
      </c>
      <c r="Q164" s="34">
        <v>17.744000060000001</v>
      </c>
      <c r="R164" s="34">
        <v>19.980999990000001</v>
      </c>
      <c r="S164" s="34">
        <v>23.24599993</v>
      </c>
      <c r="T164" s="34">
        <v>111.6506988</v>
      </c>
      <c r="U164" s="34">
        <v>8.7127832317390599</v>
      </c>
      <c r="V164" s="34">
        <v>-16.8002631799136</v>
      </c>
      <c r="W164" s="34">
        <v>641.20760665684202</v>
      </c>
      <c r="X164" s="35">
        <v>0.43968495262144802</v>
      </c>
      <c r="Y164" s="38">
        <v>5.2328708205170701E-2</v>
      </c>
      <c r="Z164" s="32">
        <f t="shared" si="32"/>
        <v>-54.525557093318803</v>
      </c>
      <c r="AA164" s="22">
        <f t="shared" si="33"/>
        <v>0</v>
      </c>
      <c r="AB164" s="22">
        <f t="shared" si="34"/>
        <v>0</v>
      </c>
      <c r="AC164" s="22">
        <f t="shared" si="35"/>
        <v>0</v>
      </c>
      <c r="AD164" s="22">
        <f t="shared" si="36"/>
        <v>0</v>
      </c>
      <c r="AE164" s="22">
        <f t="shared" si="37"/>
        <v>0</v>
      </c>
      <c r="AF164" s="22">
        <f t="shared" si="38"/>
        <v>1</v>
      </c>
      <c r="AG164" s="22">
        <f t="shared" si="39"/>
        <v>1</v>
      </c>
      <c r="AH164" s="22">
        <f t="shared" si="40"/>
        <v>1</v>
      </c>
      <c r="AI164" s="22">
        <f t="shared" si="41"/>
        <v>0</v>
      </c>
      <c r="AJ164" s="22">
        <f t="shared" si="42"/>
        <v>0</v>
      </c>
      <c r="AK164" s="22">
        <f t="shared" si="43"/>
        <v>1</v>
      </c>
      <c r="AL164" s="22">
        <f t="shared" si="44"/>
        <v>0</v>
      </c>
    </row>
    <row r="165" spans="1:38" hidden="1" x14ac:dyDescent="0.25">
      <c r="A165" t="s">
        <v>390</v>
      </c>
      <c r="B165" s="22">
        <v>2030</v>
      </c>
      <c r="C165" s="22">
        <v>3</v>
      </c>
      <c r="D165" s="34">
        <v>-170.99930696289201</v>
      </c>
      <c r="E165" s="34">
        <v>-95.568417703513404</v>
      </c>
      <c r="F165" s="34">
        <v>9.4389799929518698</v>
      </c>
      <c r="G165" s="34">
        <v>134.902544500289</v>
      </c>
      <c r="H165" s="34">
        <v>144.622840711451</v>
      </c>
      <c r="I165" s="34">
        <v>199.28635440381399</v>
      </c>
      <c r="J165" s="28">
        <f t="shared" si="30"/>
        <v>216.65486361162579</v>
      </c>
      <c r="K165" s="28">
        <f t="shared" si="31"/>
        <v>232.25782643097773</v>
      </c>
      <c r="L165" s="33">
        <v>2.94</v>
      </c>
      <c r="M165" s="33">
        <v>0</v>
      </c>
      <c r="N165" s="33">
        <v>2.5</v>
      </c>
      <c r="O165" s="36">
        <v>20.109861325826799</v>
      </c>
      <c r="P165" s="34">
        <v>-330.00788449999999</v>
      </c>
      <c r="Q165" s="34">
        <v>17.744000060000001</v>
      </c>
      <c r="R165" s="34">
        <v>19.980999990000001</v>
      </c>
      <c r="S165" s="34">
        <v>23.24599993</v>
      </c>
      <c r="T165" s="34">
        <v>111.6506988</v>
      </c>
      <c r="U165" s="34">
        <v>8.7127832317390599</v>
      </c>
      <c r="V165" s="34">
        <v>-16.8002631799136</v>
      </c>
      <c r="W165" s="34">
        <v>641.20760665684202</v>
      </c>
      <c r="X165" s="35">
        <v>0.43968495262144802</v>
      </c>
      <c r="Y165" s="38">
        <v>5.2328708205170701E-2</v>
      </c>
      <c r="Z165" s="32">
        <f t="shared" si="32"/>
        <v>-54.663513692362983</v>
      </c>
      <c r="AA165" s="22">
        <f t="shared" si="33"/>
        <v>0</v>
      </c>
      <c r="AB165" s="22">
        <f t="shared" si="34"/>
        <v>0</v>
      </c>
      <c r="AC165" s="22">
        <f t="shared" si="35"/>
        <v>1</v>
      </c>
      <c r="AD165" s="22">
        <f t="shared" si="36"/>
        <v>1</v>
      </c>
      <c r="AE165" s="22">
        <f t="shared" si="37"/>
        <v>1</v>
      </c>
      <c r="AF165" s="22">
        <f t="shared" si="38"/>
        <v>1</v>
      </c>
      <c r="AG165" s="22">
        <f t="shared" si="39"/>
        <v>1</v>
      </c>
      <c r="AH165" s="22">
        <f t="shared" si="40"/>
        <v>1</v>
      </c>
      <c r="AI165" s="22">
        <f t="shared" si="41"/>
        <v>0</v>
      </c>
      <c r="AJ165" s="22">
        <f t="shared" si="42"/>
        <v>0</v>
      </c>
      <c r="AK165" s="22">
        <f t="shared" si="43"/>
        <v>1</v>
      </c>
      <c r="AL165" s="22">
        <f t="shared" si="44"/>
        <v>0</v>
      </c>
    </row>
    <row r="166" spans="1:38" x14ac:dyDescent="0.25">
      <c r="A166" t="s">
        <v>390</v>
      </c>
      <c r="B166" s="22">
        <v>2030</v>
      </c>
      <c r="C166" s="22">
        <v>3</v>
      </c>
      <c r="D166" s="34">
        <v>-170.99930696289201</v>
      </c>
      <c r="E166" s="34">
        <v>-95.568417703513404</v>
      </c>
      <c r="F166" s="34">
        <v>88.200304958354494</v>
      </c>
      <c r="G166" s="34">
        <v>213.292060209677</v>
      </c>
      <c r="H166" s="34">
        <v>223.37812465371201</v>
      </c>
      <c r="I166" s="34">
        <v>278.05653305233199</v>
      </c>
      <c r="J166" s="28">
        <f t="shared" si="30"/>
        <v>295.49486361162582</v>
      </c>
      <c r="K166" s="28">
        <f t="shared" si="31"/>
        <v>311.0978264309777</v>
      </c>
      <c r="L166" s="33">
        <v>2.94</v>
      </c>
      <c r="M166" s="33">
        <v>0</v>
      </c>
      <c r="N166" s="33">
        <v>3</v>
      </c>
      <c r="O166" s="36">
        <v>20.109861325826799</v>
      </c>
      <c r="P166" s="34">
        <v>-330.00788449999999</v>
      </c>
      <c r="Q166" s="34">
        <v>17.744000060000001</v>
      </c>
      <c r="R166" s="34">
        <v>19.980999990000001</v>
      </c>
      <c r="S166" s="34">
        <v>23.24599993</v>
      </c>
      <c r="T166" s="34">
        <v>111.6506988</v>
      </c>
      <c r="U166" s="34">
        <v>8.7127832317390599</v>
      </c>
      <c r="V166" s="34">
        <v>-16.8002631799136</v>
      </c>
      <c r="W166" s="34">
        <v>641.20760665684202</v>
      </c>
      <c r="X166" s="35">
        <v>0.43968495262144802</v>
      </c>
      <c r="Y166" s="38">
        <v>5.2328708205170701E-2</v>
      </c>
      <c r="Z166" s="32">
        <f t="shared" si="32"/>
        <v>-54.678408398619979</v>
      </c>
      <c r="AA166" s="22">
        <f t="shared" si="33"/>
        <v>0</v>
      </c>
      <c r="AB166" s="22">
        <f t="shared" si="34"/>
        <v>0</v>
      </c>
      <c r="AC166" s="22">
        <f t="shared" si="35"/>
        <v>1</v>
      </c>
      <c r="AD166" s="22">
        <f t="shared" si="36"/>
        <v>1</v>
      </c>
      <c r="AE166" s="22">
        <f t="shared" si="37"/>
        <v>1</v>
      </c>
      <c r="AF166" s="22">
        <f t="shared" si="38"/>
        <v>1</v>
      </c>
      <c r="AG166" s="22">
        <f t="shared" si="39"/>
        <v>1</v>
      </c>
      <c r="AH166" s="22">
        <f t="shared" si="40"/>
        <v>1</v>
      </c>
      <c r="AI166" s="22">
        <f t="shared" si="41"/>
        <v>0</v>
      </c>
      <c r="AJ166" s="22">
        <f t="shared" si="42"/>
        <v>0</v>
      </c>
      <c r="AK166" s="22">
        <f t="shared" si="43"/>
        <v>1</v>
      </c>
      <c r="AL166" s="22">
        <f t="shared" si="44"/>
        <v>0</v>
      </c>
    </row>
    <row r="167" spans="1:38" hidden="1" x14ac:dyDescent="0.25">
      <c r="A167" s="27" t="s">
        <v>390</v>
      </c>
      <c r="B167" s="22">
        <v>2030</v>
      </c>
      <c r="C167" s="22">
        <v>3</v>
      </c>
      <c r="D167" s="28">
        <v>-171.19007096289201</v>
      </c>
      <c r="E167" s="28">
        <v>-95.568417703513404</v>
      </c>
      <c r="F167" s="28">
        <v>-69.136841263006801</v>
      </c>
      <c r="G167" s="28">
        <v>56.698804318389897</v>
      </c>
      <c r="H167" s="28">
        <v>66.048416648162302</v>
      </c>
      <c r="I167" s="28">
        <v>120.664926675638</v>
      </c>
      <c r="J167" s="28">
        <f t="shared" si="30"/>
        <v>137.81486361029607</v>
      </c>
      <c r="K167" s="28">
        <f t="shared" si="31"/>
        <v>153.41782642834133</v>
      </c>
      <c r="L167" s="22">
        <v>2.94</v>
      </c>
      <c r="M167" s="22">
        <v>0</v>
      </c>
      <c r="N167" s="22">
        <v>2</v>
      </c>
      <c r="O167" s="29">
        <v>20.109861330000001</v>
      </c>
      <c r="P167" s="28">
        <v>-330.00788449999999</v>
      </c>
      <c r="Q167" s="28">
        <v>17.744000060000001</v>
      </c>
      <c r="R167" s="28">
        <v>19.980999990000001</v>
      </c>
      <c r="S167" s="28">
        <v>23.24599993</v>
      </c>
      <c r="T167" s="28">
        <v>111.6506988</v>
      </c>
      <c r="U167" s="28">
        <v>8.7127832319999996</v>
      </c>
      <c r="V167" s="28">
        <v>-16.800263180000002</v>
      </c>
      <c r="W167" s="28">
        <v>641.20760670000004</v>
      </c>
      <c r="X167" s="30">
        <v>0.43968495299999999</v>
      </c>
      <c r="Y167" s="31">
        <v>5.2328708000000002E-2</v>
      </c>
      <c r="Z167" s="32">
        <f t="shared" si="32"/>
        <v>-54.616510027475698</v>
      </c>
      <c r="AA167" s="22">
        <f t="shared" si="33"/>
        <v>0</v>
      </c>
      <c r="AB167" s="22">
        <f t="shared" si="34"/>
        <v>0</v>
      </c>
      <c r="AC167" s="22">
        <f t="shared" si="35"/>
        <v>0</v>
      </c>
      <c r="AD167" s="22">
        <f t="shared" si="36"/>
        <v>1</v>
      </c>
      <c r="AE167" s="22">
        <f t="shared" si="37"/>
        <v>1</v>
      </c>
      <c r="AF167" s="22">
        <f t="shared" si="38"/>
        <v>1</v>
      </c>
      <c r="AG167" s="22">
        <f t="shared" si="39"/>
        <v>1</v>
      </c>
      <c r="AH167" s="22">
        <f t="shared" si="40"/>
        <v>1</v>
      </c>
      <c r="AI167" s="22">
        <f t="shared" si="41"/>
        <v>0</v>
      </c>
      <c r="AJ167" s="22">
        <f t="shared" si="42"/>
        <v>0</v>
      </c>
      <c r="AK167" s="22">
        <f t="shared" si="43"/>
        <v>1</v>
      </c>
      <c r="AL167" s="22">
        <f t="shared" si="44"/>
        <v>0</v>
      </c>
    </row>
    <row r="168" spans="1:38" hidden="1" x14ac:dyDescent="0.25">
      <c r="A168" s="27" t="s">
        <v>391</v>
      </c>
      <c r="B168" s="22">
        <v>2030</v>
      </c>
      <c r="C168" s="22">
        <v>3</v>
      </c>
      <c r="D168" s="28">
        <v>-165.95848107170499</v>
      </c>
      <c r="E168" s="28">
        <v>-84.338708140170297</v>
      </c>
      <c r="F168" s="28">
        <v>-67.369172158146</v>
      </c>
      <c r="G168" s="28">
        <v>51.514685375364799</v>
      </c>
      <c r="H168" s="28">
        <v>67.998801892765002</v>
      </c>
      <c r="I168" s="28">
        <v>108.89974331731599</v>
      </c>
      <c r="J168" s="28">
        <f t="shared" si="30"/>
        <v>137.09898820665055</v>
      </c>
      <c r="K168" s="28">
        <f t="shared" si="31"/>
        <v>151.99847707914367</v>
      </c>
      <c r="L168" s="22">
        <v>2.94</v>
      </c>
      <c r="M168" s="22">
        <v>0</v>
      </c>
      <c r="N168" s="22">
        <v>2</v>
      </c>
      <c r="O168" s="29">
        <v>22.356543160000001</v>
      </c>
      <c r="P168" s="28">
        <v>1.0600000000000001E-8</v>
      </c>
      <c r="Q168" s="28">
        <v>19.02499998</v>
      </c>
      <c r="R168" s="28">
        <v>20.52499997</v>
      </c>
      <c r="S168" s="28">
        <v>23.660054720000002</v>
      </c>
      <c r="T168" s="28">
        <v>135.51216909999999</v>
      </c>
      <c r="U168" s="28">
        <v>9.7041710470000009</v>
      </c>
      <c r="V168" s="28">
        <v>6.3776816739999997</v>
      </c>
      <c r="W168" s="28">
        <v>56.934297149999999</v>
      </c>
      <c r="X168" s="30">
        <v>0.69532990100000003</v>
      </c>
      <c r="Y168" s="31">
        <v>3.0059282E-2</v>
      </c>
      <c r="Z168" s="32">
        <f t="shared" si="32"/>
        <v>-40.900941424550993</v>
      </c>
      <c r="AA168" s="22">
        <f t="shared" si="33"/>
        <v>0</v>
      </c>
      <c r="AB168" s="22">
        <f t="shared" si="34"/>
        <v>0</v>
      </c>
      <c r="AC168" s="22">
        <f t="shared" si="35"/>
        <v>0</v>
      </c>
      <c r="AD168" s="22">
        <f t="shared" si="36"/>
        <v>1</v>
      </c>
      <c r="AE168" s="22">
        <f t="shared" si="37"/>
        <v>1</v>
      </c>
      <c r="AF168" s="22">
        <f t="shared" si="38"/>
        <v>1</v>
      </c>
      <c r="AG168" s="22">
        <f t="shared" si="39"/>
        <v>1</v>
      </c>
      <c r="AH168" s="22">
        <f t="shared" si="40"/>
        <v>1</v>
      </c>
      <c r="AI168" s="22">
        <f t="shared" si="41"/>
        <v>0</v>
      </c>
      <c r="AJ168" s="22">
        <f t="shared" si="42"/>
        <v>1</v>
      </c>
      <c r="AK168" s="22">
        <f t="shared" si="43"/>
        <v>0</v>
      </c>
      <c r="AL168" s="22">
        <f t="shared" si="44"/>
        <v>0</v>
      </c>
    </row>
    <row r="169" spans="1:38" hidden="1" x14ac:dyDescent="0.25">
      <c r="A169" t="s">
        <v>391</v>
      </c>
      <c r="B169" s="22">
        <v>2030</v>
      </c>
      <c r="C169" s="22">
        <v>3</v>
      </c>
      <c r="D169" s="34">
        <v>-165.42342907170499</v>
      </c>
      <c r="E169" s="34">
        <v>-84.338708140170297</v>
      </c>
      <c r="F169" s="34">
        <v>-217.56567761869599</v>
      </c>
      <c r="G169" s="34">
        <v>-80.998146659077406</v>
      </c>
      <c r="H169" s="34">
        <v>-83.796052761513707</v>
      </c>
      <c r="I169" s="34">
        <v>-44.3658413934645</v>
      </c>
      <c r="J169" s="28">
        <f t="shared" si="30"/>
        <v>-20.581011794345546</v>
      </c>
      <c r="K169" s="28">
        <f t="shared" si="31"/>
        <v>-5.6815229228313342</v>
      </c>
      <c r="L169" s="33">
        <v>2.94</v>
      </c>
      <c r="M169" s="33">
        <v>0</v>
      </c>
      <c r="N169" s="33">
        <v>1</v>
      </c>
      <c r="O169" s="36">
        <v>22.356543163126201</v>
      </c>
      <c r="P169" s="34">
        <v>1.0600000000000001E-8</v>
      </c>
      <c r="Q169" s="34">
        <v>19.02499998</v>
      </c>
      <c r="R169" s="34">
        <v>20.52499997</v>
      </c>
      <c r="S169" s="34">
        <v>23.6600547225</v>
      </c>
      <c r="T169" s="34">
        <v>135.51216909999999</v>
      </c>
      <c r="U169" s="34">
        <v>9.7041710467017595</v>
      </c>
      <c r="V169" s="34">
        <v>6.3776816744236102</v>
      </c>
      <c r="W169" s="34">
        <v>56.934297153892103</v>
      </c>
      <c r="X169" s="35">
        <v>0.69532990069616696</v>
      </c>
      <c r="Y169" s="38">
        <v>3.00592821260901E-2</v>
      </c>
      <c r="Z169" s="32">
        <f t="shared" si="32"/>
        <v>-39.430211368049207</v>
      </c>
      <c r="AA169" s="22">
        <f t="shared" si="33"/>
        <v>0</v>
      </c>
      <c r="AB169" s="22">
        <f t="shared" si="34"/>
        <v>0</v>
      </c>
      <c r="AC169" s="22">
        <f t="shared" si="35"/>
        <v>0</v>
      </c>
      <c r="AD169" s="22">
        <f t="shared" si="36"/>
        <v>0</v>
      </c>
      <c r="AE169" s="22">
        <f t="shared" si="37"/>
        <v>0</v>
      </c>
      <c r="AF169" s="22">
        <f t="shared" si="38"/>
        <v>0</v>
      </c>
      <c r="AG169" s="22">
        <f t="shared" si="39"/>
        <v>0</v>
      </c>
      <c r="AH169" s="22">
        <f t="shared" si="40"/>
        <v>0</v>
      </c>
      <c r="AI169" s="22">
        <f t="shared" si="41"/>
        <v>0</v>
      </c>
      <c r="AJ169" s="22">
        <f t="shared" si="42"/>
        <v>1</v>
      </c>
      <c r="AK169" s="22">
        <f t="shared" si="43"/>
        <v>0</v>
      </c>
      <c r="AL169" s="22">
        <f t="shared" si="44"/>
        <v>0</v>
      </c>
    </row>
    <row r="170" spans="1:38" hidden="1" x14ac:dyDescent="0.25">
      <c r="A170" t="s">
        <v>391</v>
      </c>
      <c r="B170" s="22">
        <v>2030</v>
      </c>
      <c r="C170" s="22">
        <v>3</v>
      </c>
      <c r="D170" s="34">
        <v>-165.42342907170499</v>
      </c>
      <c r="E170" s="34">
        <v>-84.338708140170297</v>
      </c>
      <c r="F170" s="34">
        <v>-144.76151761726999</v>
      </c>
      <c r="G170" s="34">
        <v>-23.162206788964198</v>
      </c>
      <c r="H170" s="34">
        <v>-9.3807173728475206</v>
      </c>
      <c r="I170" s="34">
        <v>31.231178137589701</v>
      </c>
      <c r="J170" s="28">
        <f t="shared" si="30"/>
        <v>58.25898820565444</v>
      </c>
      <c r="K170" s="28">
        <f t="shared" si="31"/>
        <v>73.158477077168669</v>
      </c>
      <c r="L170" s="33">
        <v>2.94</v>
      </c>
      <c r="M170" s="33">
        <v>0</v>
      </c>
      <c r="N170" s="33">
        <v>1.5</v>
      </c>
      <c r="O170" s="36">
        <v>22.356543163126201</v>
      </c>
      <c r="P170" s="34">
        <v>1.0600000000000001E-8</v>
      </c>
      <c r="Q170" s="34">
        <v>19.02499998</v>
      </c>
      <c r="R170" s="34">
        <v>20.52499997</v>
      </c>
      <c r="S170" s="34">
        <v>23.6600547225</v>
      </c>
      <c r="T170" s="34">
        <v>135.51216909999999</v>
      </c>
      <c r="U170" s="34">
        <v>9.7041710467017595</v>
      </c>
      <c r="V170" s="34">
        <v>6.3776816744236102</v>
      </c>
      <c r="W170" s="34">
        <v>56.934297153892103</v>
      </c>
      <c r="X170" s="35">
        <v>0.69532990069616696</v>
      </c>
      <c r="Y170" s="38">
        <v>3.00592821260901E-2</v>
      </c>
      <c r="Z170" s="32">
        <f t="shared" si="32"/>
        <v>-40.611895510437222</v>
      </c>
      <c r="AA170" s="22">
        <f t="shared" si="33"/>
        <v>0</v>
      </c>
      <c r="AB170" s="22">
        <f t="shared" si="34"/>
        <v>0</v>
      </c>
      <c r="AC170" s="22">
        <f t="shared" si="35"/>
        <v>0</v>
      </c>
      <c r="AD170" s="22">
        <f t="shared" si="36"/>
        <v>0</v>
      </c>
      <c r="AE170" s="22">
        <f t="shared" si="37"/>
        <v>0</v>
      </c>
      <c r="AF170" s="22">
        <f t="shared" si="38"/>
        <v>1</v>
      </c>
      <c r="AG170" s="22">
        <f t="shared" si="39"/>
        <v>1</v>
      </c>
      <c r="AH170" s="22">
        <f t="shared" si="40"/>
        <v>1</v>
      </c>
      <c r="AI170" s="22">
        <f t="shared" si="41"/>
        <v>0</v>
      </c>
      <c r="AJ170" s="22">
        <f t="shared" si="42"/>
        <v>1</v>
      </c>
      <c r="AK170" s="22">
        <f t="shared" si="43"/>
        <v>0</v>
      </c>
      <c r="AL170" s="22">
        <f t="shared" si="44"/>
        <v>0</v>
      </c>
    </row>
    <row r="171" spans="1:38" hidden="1" x14ac:dyDescent="0.25">
      <c r="A171" t="s">
        <v>391</v>
      </c>
      <c r="B171" s="22">
        <v>2030</v>
      </c>
      <c r="C171" s="22">
        <v>3</v>
      </c>
      <c r="D171" s="34">
        <v>-165.42342907170499</v>
      </c>
      <c r="E171" s="34">
        <v>-84.338708140170297</v>
      </c>
      <c r="F171" s="34">
        <v>10.339542922216999</v>
      </c>
      <c r="G171" s="34">
        <v>128.64993242928301</v>
      </c>
      <c r="H171" s="34">
        <v>145.695848492913</v>
      </c>
      <c r="I171" s="34">
        <v>186.81761610775899</v>
      </c>
      <c r="J171" s="28">
        <f t="shared" si="30"/>
        <v>215.93898820565443</v>
      </c>
      <c r="K171" s="28">
        <f t="shared" si="31"/>
        <v>230.83847707716873</v>
      </c>
      <c r="L171" s="33">
        <v>2.94</v>
      </c>
      <c r="M171" s="33">
        <v>0</v>
      </c>
      <c r="N171" s="33">
        <v>2.5</v>
      </c>
      <c r="O171" s="36">
        <v>22.356543163126201</v>
      </c>
      <c r="P171" s="34">
        <v>1.0600000000000001E-8</v>
      </c>
      <c r="Q171" s="34">
        <v>19.02499998</v>
      </c>
      <c r="R171" s="34">
        <v>20.52499997</v>
      </c>
      <c r="S171" s="34">
        <v>23.6600547225</v>
      </c>
      <c r="T171" s="34">
        <v>135.51216909999999</v>
      </c>
      <c r="U171" s="34">
        <v>9.7041710467017595</v>
      </c>
      <c r="V171" s="34">
        <v>6.3776816744236102</v>
      </c>
      <c r="W171" s="34">
        <v>56.934297153892103</v>
      </c>
      <c r="X171" s="35">
        <v>0.69532990069616696</v>
      </c>
      <c r="Y171" s="38">
        <v>3.00592821260901E-2</v>
      </c>
      <c r="Z171" s="32">
        <f t="shared" si="32"/>
        <v>-41.121767614845993</v>
      </c>
      <c r="AA171" s="22">
        <f t="shared" si="33"/>
        <v>0</v>
      </c>
      <c r="AB171" s="22">
        <f t="shared" si="34"/>
        <v>0</v>
      </c>
      <c r="AC171" s="22">
        <f t="shared" si="35"/>
        <v>1</v>
      </c>
      <c r="AD171" s="22">
        <f t="shared" si="36"/>
        <v>1</v>
      </c>
      <c r="AE171" s="22">
        <f t="shared" si="37"/>
        <v>1</v>
      </c>
      <c r="AF171" s="22">
        <f t="shared" si="38"/>
        <v>1</v>
      </c>
      <c r="AG171" s="22">
        <f t="shared" si="39"/>
        <v>1</v>
      </c>
      <c r="AH171" s="22">
        <f t="shared" si="40"/>
        <v>1</v>
      </c>
      <c r="AI171" s="22">
        <f t="shared" si="41"/>
        <v>0</v>
      </c>
      <c r="AJ171" s="22">
        <f t="shared" si="42"/>
        <v>1</v>
      </c>
      <c r="AK171" s="22">
        <f t="shared" si="43"/>
        <v>0</v>
      </c>
      <c r="AL171" s="22">
        <f t="shared" si="44"/>
        <v>0</v>
      </c>
    </row>
    <row r="172" spans="1:38" x14ac:dyDescent="0.25">
      <c r="A172" t="s">
        <v>391</v>
      </c>
      <c r="B172" s="22">
        <v>2030</v>
      </c>
      <c r="C172" s="22">
        <v>3</v>
      </c>
      <c r="D172" s="34">
        <v>-165.42342907170499</v>
      </c>
      <c r="E172" s="34">
        <v>-84.338708140170297</v>
      </c>
      <c r="F172" s="34">
        <v>88.365598899446894</v>
      </c>
      <c r="G172" s="34">
        <v>206.058791377722</v>
      </c>
      <c r="H172" s="34">
        <v>223.70443841335199</v>
      </c>
      <c r="I172" s="34">
        <v>264.97538882862</v>
      </c>
      <c r="J172" s="28">
        <f t="shared" si="30"/>
        <v>294.7789882056544</v>
      </c>
      <c r="K172" s="28">
        <f t="shared" si="31"/>
        <v>309.67847707716868</v>
      </c>
      <c r="L172" s="33">
        <v>2.94</v>
      </c>
      <c r="M172" s="33">
        <v>0</v>
      </c>
      <c r="N172" s="33">
        <v>3</v>
      </c>
      <c r="O172" s="36">
        <v>22.356543163126201</v>
      </c>
      <c r="P172" s="34">
        <v>1.0600000000000001E-8</v>
      </c>
      <c r="Q172" s="34">
        <v>19.02499998</v>
      </c>
      <c r="R172" s="34">
        <v>20.52499997</v>
      </c>
      <c r="S172" s="34">
        <v>23.6600547225</v>
      </c>
      <c r="T172" s="34">
        <v>135.51216909999999</v>
      </c>
      <c r="U172" s="34">
        <v>9.7041710467017595</v>
      </c>
      <c r="V172" s="34">
        <v>6.3776816744236102</v>
      </c>
      <c r="W172" s="34">
        <v>56.934297153892103</v>
      </c>
      <c r="X172" s="35">
        <v>0.69532990069616696</v>
      </c>
      <c r="Y172" s="38">
        <v>3.00592821260901E-2</v>
      </c>
      <c r="Z172" s="32">
        <f t="shared" si="32"/>
        <v>-41.270950415268004</v>
      </c>
      <c r="AA172" s="22">
        <f t="shared" si="33"/>
        <v>0</v>
      </c>
      <c r="AB172" s="22">
        <f t="shared" si="34"/>
        <v>0</v>
      </c>
      <c r="AC172" s="22">
        <f t="shared" si="35"/>
        <v>1</v>
      </c>
      <c r="AD172" s="22">
        <f t="shared" si="36"/>
        <v>1</v>
      </c>
      <c r="AE172" s="22">
        <f t="shared" si="37"/>
        <v>1</v>
      </c>
      <c r="AF172" s="22">
        <f t="shared" si="38"/>
        <v>1</v>
      </c>
      <c r="AG172" s="22">
        <f t="shared" si="39"/>
        <v>1</v>
      </c>
      <c r="AH172" s="22">
        <f t="shared" si="40"/>
        <v>1</v>
      </c>
      <c r="AI172" s="22">
        <f t="shared" si="41"/>
        <v>0</v>
      </c>
      <c r="AJ172" s="22">
        <f t="shared" si="42"/>
        <v>1</v>
      </c>
      <c r="AK172" s="22">
        <f t="shared" si="43"/>
        <v>0</v>
      </c>
      <c r="AL172" s="22">
        <f t="shared" si="44"/>
        <v>0</v>
      </c>
    </row>
    <row r="173" spans="1:38" hidden="1" x14ac:dyDescent="0.25">
      <c r="A173" t="s">
        <v>392</v>
      </c>
      <c r="B173" s="22">
        <v>2030</v>
      </c>
      <c r="C173" s="22">
        <v>3</v>
      </c>
      <c r="D173" s="34">
        <v>-141.78677978246299</v>
      </c>
      <c r="E173" s="34">
        <v>-46.950155612156699</v>
      </c>
      <c r="F173" s="34">
        <v>-193.062678857729</v>
      </c>
      <c r="G173" s="34">
        <v>-51.4701148400422</v>
      </c>
      <c r="H173" s="34">
        <v>-56.248935660167902</v>
      </c>
      <c r="I173" s="34">
        <v>-58.902616587709701</v>
      </c>
      <c r="J173" s="28">
        <f t="shared" si="30"/>
        <v>-22.725881906362481</v>
      </c>
      <c r="K173" s="28">
        <f t="shared" si="31"/>
        <v>-9.9341065178282673</v>
      </c>
      <c r="L173" s="33">
        <v>2.94</v>
      </c>
      <c r="M173" s="33">
        <v>0</v>
      </c>
      <c r="N173" s="33">
        <v>1</v>
      </c>
      <c r="O173" s="36">
        <v>29.087938995192999</v>
      </c>
      <c r="P173" s="34">
        <v>2.6E-7</v>
      </c>
      <c r="Q173" s="34">
        <v>21.5480030925</v>
      </c>
      <c r="R173" s="34">
        <v>23.72600036</v>
      </c>
      <c r="S173" s="34">
        <v>28.242722507500002</v>
      </c>
      <c r="T173" s="34">
        <v>4257.4256139999998</v>
      </c>
      <c r="U173" s="34">
        <v>81.723048694442497</v>
      </c>
      <c r="V173" s="34">
        <v>31.535825355584599</v>
      </c>
      <c r="W173" s="34">
        <v>1215.07484184908</v>
      </c>
      <c r="X173" s="35">
        <v>0.81727937123838701</v>
      </c>
      <c r="Y173" s="38">
        <v>3.5635328312548703E-2</v>
      </c>
      <c r="Z173" s="32">
        <f t="shared" si="32"/>
        <v>-9.2987800480112028</v>
      </c>
      <c r="AA173" s="22">
        <f t="shared" si="33"/>
        <v>0</v>
      </c>
      <c r="AB173" s="22">
        <f t="shared" si="34"/>
        <v>0</v>
      </c>
      <c r="AC173" s="22">
        <f t="shared" si="35"/>
        <v>0</v>
      </c>
      <c r="AD173" s="22">
        <f t="shared" si="36"/>
        <v>0</v>
      </c>
      <c r="AE173" s="22">
        <f t="shared" si="37"/>
        <v>0</v>
      </c>
      <c r="AF173" s="22">
        <f t="shared" si="38"/>
        <v>0</v>
      </c>
      <c r="AG173" s="22">
        <f t="shared" si="39"/>
        <v>0</v>
      </c>
      <c r="AH173" s="22">
        <f t="shared" si="40"/>
        <v>0</v>
      </c>
      <c r="AI173" s="22">
        <f t="shared" si="41"/>
        <v>0</v>
      </c>
      <c r="AJ173" s="22">
        <f t="shared" si="42"/>
        <v>1</v>
      </c>
      <c r="AK173" s="22">
        <f t="shared" si="43"/>
        <v>0</v>
      </c>
      <c r="AL173" s="22">
        <f t="shared" si="44"/>
        <v>0</v>
      </c>
    </row>
    <row r="174" spans="1:38" hidden="1" x14ac:dyDescent="0.25">
      <c r="A174" t="s">
        <v>392</v>
      </c>
      <c r="B174" s="22">
        <v>2030</v>
      </c>
      <c r="C174" s="22">
        <v>3</v>
      </c>
      <c r="D174" s="34">
        <v>-141.78677978246299</v>
      </c>
      <c r="E174" s="34">
        <v>-46.950155612156699</v>
      </c>
      <c r="F174" s="34">
        <v>-127.715352545556</v>
      </c>
      <c r="G174" s="34">
        <v>-15.130610890689599</v>
      </c>
      <c r="H174" s="34">
        <v>10.7039322224794</v>
      </c>
      <c r="I174" s="34">
        <v>8.7955688236674892</v>
      </c>
      <c r="J174" s="28">
        <f t="shared" si="30"/>
        <v>56.114118093637501</v>
      </c>
      <c r="K174" s="28">
        <f t="shared" si="31"/>
        <v>68.905893482171734</v>
      </c>
      <c r="L174" s="33">
        <v>2.94</v>
      </c>
      <c r="M174" s="33">
        <v>0</v>
      </c>
      <c r="N174" s="33">
        <v>1.5</v>
      </c>
      <c r="O174" s="36">
        <v>29.087938995192999</v>
      </c>
      <c r="P174" s="34">
        <v>2.6E-7</v>
      </c>
      <c r="Q174" s="34">
        <v>21.5480030925</v>
      </c>
      <c r="R174" s="34">
        <v>23.72600036</v>
      </c>
      <c r="S174" s="34">
        <v>28.242722507500002</v>
      </c>
      <c r="T174" s="34">
        <v>4257.4256139999998</v>
      </c>
      <c r="U174" s="34">
        <v>81.723048694442497</v>
      </c>
      <c r="V174" s="34">
        <v>31.535825355584599</v>
      </c>
      <c r="W174" s="34">
        <v>1215.07484184908</v>
      </c>
      <c r="X174" s="35">
        <v>0.81727937123838701</v>
      </c>
      <c r="Y174" s="38">
        <v>3.5635328312548703E-2</v>
      </c>
      <c r="Z174" s="32">
        <f t="shared" si="32"/>
        <v>1.9083633988119111</v>
      </c>
      <c r="AA174" s="22">
        <f t="shared" si="33"/>
        <v>0</v>
      </c>
      <c r="AB174" s="22">
        <f t="shared" si="34"/>
        <v>0</v>
      </c>
      <c r="AC174" s="22">
        <f t="shared" si="35"/>
        <v>0</v>
      </c>
      <c r="AD174" s="22">
        <f t="shared" si="36"/>
        <v>0</v>
      </c>
      <c r="AE174" s="22">
        <f t="shared" si="37"/>
        <v>1</v>
      </c>
      <c r="AF174" s="22">
        <f t="shared" si="38"/>
        <v>1</v>
      </c>
      <c r="AG174" s="22">
        <f t="shared" si="39"/>
        <v>1</v>
      </c>
      <c r="AH174" s="22">
        <f t="shared" si="40"/>
        <v>1</v>
      </c>
      <c r="AI174" s="22">
        <f t="shared" si="41"/>
        <v>0</v>
      </c>
      <c r="AJ174" s="22">
        <f t="shared" si="42"/>
        <v>1</v>
      </c>
      <c r="AK174" s="22">
        <f t="shared" si="43"/>
        <v>0</v>
      </c>
      <c r="AL174" s="22">
        <f t="shared" si="44"/>
        <v>0</v>
      </c>
    </row>
    <row r="175" spans="1:38" hidden="1" x14ac:dyDescent="0.25">
      <c r="A175" t="s">
        <v>392</v>
      </c>
      <c r="B175" s="22">
        <v>2030</v>
      </c>
      <c r="C175" s="22">
        <v>3</v>
      </c>
      <c r="D175" s="34">
        <v>-141.78677978246299</v>
      </c>
      <c r="E175" s="34">
        <v>-46.950155612156699</v>
      </c>
      <c r="F175" s="34">
        <v>27.156949264766901</v>
      </c>
      <c r="G175" s="34">
        <v>127.28849352672199</v>
      </c>
      <c r="H175" s="34">
        <v>165.541479677084</v>
      </c>
      <c r="I175" s="34">
        <v>163.198858330457</v>
      </c>
      <c r="J175" s="28">
        <f t="shared" si="30"/>
        <v>213.79411809363748</v>
      </c>
      <c r="K175" s="28">
        <f t="shared" si="31"/>
        <v>226.58589348217174</v>
      </c>
      <c r="L175" s="33">
        <v>2.94</v>
      </c>
      <c r="M175" s="33">
        <v>0</v>
      </c>
      <c r="N175" s="33">
        <v>2.5</v>
      </c>
      <c r="O175" s="36">
        <v>29.087938995192999</v>
      </c>
      <c r="P175" s="34">
        <v>2.6E-7</v>
      </c>
      <c r="Q175" s="34">
        <v>21.5480030925</v>
      </c>
      <c r="R175" s="34">
        <v>23.72600036</v>
      </c>
      <c r="S175" s="34">
        <v>28.242722507500002</v>
      </c>
      <c r="T175" s="34">
        <v>4257.4256139999998</v>
      </c>
      <c r="U175" s="34">
        <v>81.723048694442497</v>
      </c>
      <c r="V175" s="34">
        <v>31.535825355584599</v>
      </c>
      <c r="W175" s="34">
        <v>1215.07484184908</v>
      </c>
      <c r="X175" s="35">
        <v>0.81727937123838701</v>
      </c>
      <c r="Y175" s="38">
        <v>3.5635328312548703E-2</v>
      </c>
      <c r="Z175" s="32">
        <f t="shared" si="32"/>
        <v>2.3426213466269985</v>
      </c>
      <c r="AA175" s="22">
        <f t="shared" si="33"/>
        <v>0</v>
      </c>
      <c r="AB175" s="22">
        <f t="shared" si="34"/>
        <v>0</v>
      </c>
      <c r="AC175" s="22">
        <f t="shared" si="35"/>
        <v>1</v>
      </c>
      <c r="AD175" s="22">
        <f t="shared" si="36"/>
        <v>1</v>
      </c>
      <c r="AE175" s="22">
        <f t="shared" si="37"/>
        <v>1</v>
      </c>
      <c r="AF175" s="22">
        <f t="shared" si="38"/>
        <v>1</v>
      </c>
      <c r="AG175" s="22">
        <f t="shared" si="39"/>
        <v>1</v>
      </c>
      <c r="AH175" s="22">
        <f t="shared" si="40"/>
        <v>1</v>
      </c>
      <c r="AI175" s="22">
        <f t="shared" si="41"/>
        <v>0</v>
      </c>
      <c r="AJ175" s="22">
        <f t="shared" si="42"/>
        <v>1</v>
      </c>
      <c r="AK175" s="22">
        <f t="shared" si="43"/>
        <v>0</v>
      </c>
      <c r="AL175" s="22">
        <f t="shared" si="44"/>
        <v>0</v>
      </c>
    </row>
    <row r="176" spans="1:38" x14ac:dyDescent="0.25">
      <c r="A176" t="s">
        <v>392</v>
      </c>
      <c r="B176" s="22">
        <v>2030</v>
      </c>
      <c r="C176" s="22">
        <v>3</v>
      </c>
      <c r="D176" s="34">
        <v>-141.78677978246299</v>
      </c>
      <c r="E176" s="34">
        <v>-46.950155612156699</v>
      </c>
      <c r="F176" s="34">
        <v>104.94225811704101</v>
      </c>
      <c r="G176" s="34">
        <v>204.62113665599699</v>
      </c>
      <c r="H176" s="34">
        <v>243.31891390404499</v>
      </c>
      <c r="I176" s="34">
        <v>240.936279591969</v>
      </c>
      <c r="J176" s="28">
        <f t="shared" si="30"/>
        <v>292.63411809363748</v>
      </c>
      <c r="K176" s="28">
        <f t="shared" si="31"/>
        <v>305.42589348217172</v>
      </c>
      <c r="L176" s="33">
        <v>2.94</v>
      </c>
      <c r="M176" s="33">
        <v>0</v>
      </c>
      <c r="N176" s="33">
        <v>3</v>
      </c>
      <c r="O176" s="36">
        <v>29.087938995192999</v>
      </c>
      <c r="P176" s="34">
        <v>2.6E-7</v>
      </c>
      <c r="Q176" s="34">
        <v>21.5480030925</v>
      </c>
      <c r="R176" s="34">
        <v>23.72600036</v>
      </c>
      <c r="S176" s="34">
        <v>28.242722507500002</v>
      </c>
      <c r="T176" s="34">
        <v>4257.4256139999998</v>
      </c>
      <c r="U176" s="34">
        <v>81.723048694442497</v>
      </c>
      <c r="V176" s="34">
        <v>31.535825355584599</v>
      </c>
      <c r="W176" s="34">
        <v>1215.07484184908</v>
      </c>
      <c r="X176" s="35">
        <v>0.81727937123838701</v>
      </c>
      <c r="Y176" s="38">
        <v>3.5635328312548703E-2</v>
      </c>
      <c r="Z176" s="32">
        <f t="shared" si="32"/>
        <v>2.382634312075993</v>
      </c>
      <c r="AA176" s="22">
        <f t="shared" si="33"/>
        <v>0</v>
      </c>
      <c r="AB176" s="22">
        <f t="shared" si="34"/>
        <v>0</v>
      </c>
      <c r="AC176" s="22">
        <f t="shared" si="35"/>
        <v>1</v>
      </c>
      <c r="AD176" s="22">
        <f t="shared" si="36"/>
        <v>1</v>
      </c>
      <c r="AE176" s="22">
        <f t="shared" si="37"/>
        <v>1</v>
      </c>
      <c r="AF176" s="22">
        <f t="shared" si="38"/>
        <v>1</v>
      </c>
      <c r="AG176" s="22">
        <f t="shared" si="39"/>
        <v>1</v>
      </c>
      <c r="AH176" s="22">
        <f t="shared" si="40"/>
        <v>1</v>
      </c>
      <c r="AI176" s="22">
        <f t="shared" si="41"/>
        <v>0</v>
      </c>
      <c r="AJ176" s="22">
        <f t="shared" si="42"/>
        <v>1</v>
      </c>
      <c r="AK176" s="22">
        <f t="shared" si="43"/>
        <v>0</v>
      </c>
      <c r="AL176" s="22">
        <f t="shared" si="44"/>
        <v>0</v>
      </c>
    </row>
    <row r="177" spans="1:38" hidden="1" x14ac:dyDescent="0.25">
      <c r="A177" s="27" t="s">
        <v>392</v>
      </c>
      <c r="B177" s="22">
        <v>2030</v>
      </c>
      <c r="C177" s="22">
        <v>3</v>
      </c>
      <c r="D177" s="28">
        <v>-142.263425782463</v>
      </c>
      <c r="E177" s="28">
        <v>-46.950155612156699</v>
      </c>
      <c r="F177" s="28">
        <v>-50.460607138672501</v>
      </c>
      <c r="G177" s="28">
        <v>50.801381326791898</v>
      </c>
      <c r="H177" s="28">
        <v>87.931445529714097</v>
      </c>
      <c r="I177" s="28">
        <v>42.841497165663498</v>
      </c>
      <c r="J177" s="28">
        <f t="shared" si="30"/>
        <v>134.9541180921058</v>
      </c>
      <c r="K177" s="28">
        <f t="shared" si="31"/>
        <v>147.74589347913491</v>
      </c>
      <c r="L177" s="22">
        <v>2.94</v>
      </c>
      <c r="M177" s="22">
        <v>0</v>
      </c>
      <c r="N177" s="22">
        <v>2</v>
      </c>
      <c r="O177" s="29">
        <v>29.087938999999999</v>
      </c>
      <c r="P177" s="28">
        <v>2.6E-7</v>
      </c>
      <c r="Q177" s="28">
        <v>21.548003090000002</v>
      </c>
      <c r="R177" s="28">
        <v>23.72600036</v>
      </c>
      <c r="S177" s="28">
        <v>28.24272251</v>
      </c>
      <c r="T177" s="28">
        <v>4257.4256139999998</v>
      </c>
      <c r="U177" s="28">
        <v>81.723048689999999</v>
      </c>
      <c r="V177" s="28">
        <v>31.53582536</v>
      </c>
      <c r="W177" s="28">
        <v>1215.074842</v>
      </c>
      <c r="X177" s="30">
        <v>0.81727937100000003</v>
      </c>
      <c r="Y177" s="31">
        <v>3.5635328000000001E-2</v>
      </c>
      <c r="Z177" s="32">
        <f t="shared" si="32"/>
        <v>45.089948364050599</v>
      </c>
      <c r="AA177" s="22">
        <f t="shared" si="33"/>
        <v>0</v>
      </c>
      <c r="AB177" s="22">
        <f t="shared" si="34"/>
        <v>0</v>
      </c>
      <c r="AC177" s="22">
        <f t="shared" si="35"/>
        <v>0</v>
      </c>
      <c r="AD177" s="22">
        <f t="shared" si="36"/>
        <v>1</v>
      </c>
      <c r="AE177" s="22">
        <f t="shared" si="37"/>
        <v>1</v>
      </c>
      <c r="AF177" s="22">
        <f t="shared" si="38"/>
        <v>1</v>
      </c>
      <c r="AG177" s="22">
        <f t="shared" si="39"/>
        <v>1</v>
      </c>
      <c r="AH177" s="22">
        <f t="shared" si="40"/>
        <v>1</v>
      </c>
      <c r="AI177" s="22">
        <f t="shared" si="41"/>
        <v>0</v>
      </c>
      <c r="AJ177" s="22">
        <f t="shared" si="42"/>
        <v>1</v>
      </c>
      <c r="AK177" s="22">
        <f t="shared" si="43"/>
        <v>0</v>
      </c>
      <c r="AL177" s="22">
        <f t="shared" si="44"/>
        <v>0</v>
      </c>
    </row>
    <row r="178" spans="1:38" hidden="1" x14ac:dyDescent="0.25">
      <c r="A178" s="27" t="s">
        <v>393</v>
      </c>
      <c r="B178" s="22">
        <v>2030</v>
      </c>
      <c r="C178" s="22">
        <v>3</v>
      </c>
      <c r="D178" s="28">
        <v>-117.85729973369899</v>
      </c>
      <c r="E178" s="28">
        <v>-33.568981574472502</v>
      </c>
      <c r="F178" s="28">
        <v>-26.893003720602199</v>
      </c>
      <c r="G178" s="28">
        <v>94.475926738704999</v>
      </c>
      <c r="H178" s="28">
        <v>116.308062632961</v>
      </c>
      <c r="I178" s="28">
        <v>97.827785781577404</v>
      </c>
      <c r="J178" s="28">
        <f t="shared" si="30"/>
        <v>134.6226434737429</v>
      </c>
      <c r="K178" s="28">
        <f t="shared" si="31"/>
        <v>147.08868653857925</v>
      </c>
      <c r="L178" s="22">
        <v>2.94</v>
      </c>
      <c r="M178" s="22">
        <v>0</v>
      </c>
      <c r="N178" s="22">
        <v>2</v>
      </c>
      <c r="O178" s="29">
        <v>30.128228969999999</v>
      </c>
      <c r="P178" s="28">
        <v>-111.2865714</v>
      </c>
      <c r="Q178" s="28">
        <v>18.771999999999998</v>
      </c>
      <c r="R178" s="28">
        <v>22.773</v>
      </c>
      <c r="S178" s="28">
        <v>27.410269769999999</v>
      </c>
      <c r="T178" s="28">
        <v>1800</v>
      </c>
      <c r="U178" s="28">
        <v>91.830286770000001</v>
      </c>
      <c r="V178" s="28">
        <v>14.24656195</v>
      </c>
      <c r="W178" s="28">
        <v>224.05595080000001</v>
      </c>
      <c r="X178" s="30">
        <v>0.89829666799999996</v>
      </c>
      <c r="Y178" s="31">
        <v>4.6175793999999999E-2</v>
      </c>
      <c r="Z178" s="32">
        <f t="shared" si="32"/>
        <v>18.480276851383593</v>
      </c>
      <c r="AA178" s="22">
        <f t="shared" si="33"/>
        <v>0</v>
      </c>
      <c r="AB178" s="22">
        <f t="shared" si="34"/>
        <v>0</v>
      </c>
      <c r="AC178" s="22">
        <f t="shared" si="35"/>
        <v>0</v>
      </c>
      <c r="AD178" s="22">
        <f t="shared" si="36"/>
        <v>1</v>
      </c>
      <c r="AE178" s="22">
        <f t="shared" si="37"/>
        <v>1</v>
      </c>
      <c r="AF178" s="22">
        <f t="shared" si="38"/>
        <v>1</v>
      </c>
      <c r="AG178" s="22">
        <f t="shared" si="39"/>
        <v>1</v>
      </c>
      <c r="AH178" s="22">
        <f t="shared" si="40"/>
        <v>1</v>
      </c>
      <c r="AI178" s="22">
        <f t="shared" si="41"/>
        <v>0</v>
      </c>
      <c r="AJ178" s="22">
        <f t="shared" si="42"/>
        <v>1</v>
      </c>
      <c r="AK178" s="22">
        <f t="shared" si="43"/>
        <v>0</v>
      </c>
      <c r="AL178" s="22">
        <f t="shared" si="44"/>
        <v>0</v>
      </c>
    </row>
    <row r="179" spans="1:38" hidden="1" x14ac:dyDescent="0.25">
      <c r="A179" t="s">
        <v>393</v>
      </c>
      <c r="B179" s="22">
        <v>2030</v>
      </c>
      <c r="C179" s="22">
        <v>3</v>
      </c>
      <c r="D179" s="34">
        <v>-116.87344373369901</v>
      </c>
      <c r="E179" s="34">
        <v>-33.568981574472502</v>
      </c>
      <c r="F179" s="34">
        <v>-170.75081166666999</v>
      </c>
      <c r="G179" s="34">
        <v>-15.369794298984299</v>
      </c>
      <c r="H179" s="34">
        <v>-25.2569598835289</v>
      </c>
      <c r="I179" s="34">
        <v>-41.461252165070697</v>
      </c>
      <c r="J179" s="28">
        <f t="shared" si="30"/>
        <v>-23.057356527827029</v>
      </c>
      <c r="K179" s="28">
        <f t="shared" si="31"/>
        <v>-10.591313464533499</v>
      </c>
      <c r="L179" s="33">
        <v>2.94</v>
      </c>
      <c r="M179" s="33">
        <v>0</v>
      </c>
      <c r="N179" s="33">
        <v>1</v>
      </c>
      <c r="O179" s="36">
        <v>30.128228974927101</v>
      </c>
      <c r="P179" s="34">
        <v>-111.2865714</v>
      </c>
      <c r="Q179" s="34">
        <v>18.771999999999998</v>
      </c>
      <c r="R179" s="34">
        <v>22.773</v>
      </c>
      <c r="S179" s="34">
        <v>27.410269769999999</v>
      </c>
      <c r="T179" s="34">
        <v>1800</v>
      </c>
      <c r="U179" s="34">
        <v>91.830286765134005</v>
      </c>
      <c r="V179" s="34">
        <v>14.246561946429001</v>
      </c>
      <c r="W179" s="34">
        <v>224.05595077997199</v>
      </c>
      <c r="X179" s="35">
        <v>0.89829666799723096</v>
      </c>
      <c r="Y179" s="38">
        <v>4.6175794053310598E-2</v>
      </c>
      <c r="Z179" s="32">
        <f t="shared" si="32"/>
        <v>8.3120216909436024</v>
      </c>
      <c r="AA179" s="22">
        <f t="shared" si="33"/>
        <v>0</v>
      </c>
      <c r="AB179" s="22">
        <f t="shared" si="34"/>
        <v>0</v>
      </c>
      <c r="AC179" s="22">
        <f t="shared" si="35"/>
        <v>0</v>
      </c>
      <c r="AD179" s="22">
        <f t="shared" si="36"/>
        <v>0</v>
      </c>
      <c r="AE179" s="22">
        <f t="shared" si="37"/>
        <v>0</v>
      </c>
      <c r="AF179" s="22">
        <f t="shared" si="38"/>
        <v>0</v>
      </c>
      <c r="AG179" s="22">
        <f t="shared" si="39"/>
        <v>0</v>
      </c>
      <c r="AH179" s="22">
        <f t="shared" si="40"/>
        <v>0</v>
      </c>
      <c r="AI179" s="22">
        <f t="shared" si="41"/>
        <v>0</v>
      </c>
      <c r="AJ179" s="22">
        <f t="shared" si="42"/>
        <v>1</v>
      </c>
      <c r="AK179" s="22">
        <f t="shared" si="43"/>
        <v>0</v>
      </c>
      <c r="AL179" s="22">
        <f t="shared" si="44"/>
        <v>0</v>
      </c>
    </row>
    <row r="180" spans="1:38" hidden="1" x14ac:dyDescent="0.25">
      <c r="A180" t="s">
        <v>393</v>
      </c>
      <c r="B180" s="22">
        <v>2030</v>
      </c>
      <c r="C180" s="22">
        <v>3</v>
      </c>
      <c r="D180" s="34">
        <v>-116.87344373369901</v>
      </c>
      <c r="E180" s="34">
        <v>-33.568981574472502</v>
      </c>
      <c r="F180" s="34">
        <v>-102.218879117189</v>
      </c>
      <c r="G180" s="34">
        <v>29.0976901643836</v>
      </c>
      <c r="H180" s="34">
        <v>40.993363601274901</v>
      </c>
      <c r="I180" s="34">
        <v>24.858914436908901</v>
      </c>
      <c r="J180" s="28">
        <f t="shared" si="30"/>
        <v>55.782643472172964</v>
      </c>
      <c r="K180" s="28">
        <f t="shared" si="31"/>
        <v>68.248686535466518</v>
      </c>
      <c r="L180" s="33">
        <v>2.94</v>
      </c>
      <c r="M180" s="33">
        <v>0</v>
      </c>
      <c r="N180" s="33">
        <v>1.5</v>
      </c>
      <c r="O180" s="36">
        <v>30.128228974927101</v>
      </c>
      <c r="P180" s="34">
        <v>-111.2865714</v>
      </c>
      <c r="Q180" s="34">
        <v>18.771999999999998</v>
      </c>
      <c r="R180" s="34">
        <v>22.773</v>
      </c>
      <c r="S180" s="34">
        <v>27.410269769999999</v>
      </c>
      <c r="T180" s="34">
        <v>1800</v>
      </c>
      <c r="U180" s="34">
        <v>91.830286765134005</v>
      </c>
      <c r="V180" s="34">
        <v>14.246561946429001</v>
      </c>
      <c r="W180" s="34">
        <v>224.05595077997199</v>
      </c>
      <c r="X180" s="35">
        <v>0.89829666799723096</v>
      </c>
      <c r="Y180" s="38">
        <v>4.6175794053310598E-2</v>
      </c>
      <c r="Z180" s="32">
        <f t="shared" si="32"/>
        <v>16.134449164366</v>
      </c>
      <c r="AA180" s="22">
        <f t="shared" si="33"/>
        <v>0</v>
      </c>
      <c r="AB180" s="22">
        <f t="shared" si="34"/>
        <v>0</v>
      </c>
      <c r="AC180" s="22">
        <f t="shared" si="35"/>
        <v>0</v>
      </c>
      <c r="AD180" s="22">
        <f t="shared" si="36"/>
        <v>1</v>
      </c>
      <c r="AE180" s="22">
        <f t="shared" si="37"/>
        <v>1</v>
      </c>
      <c r="AF180" s="22">
        <f t="shared" si="38"/>
        <v>1</v>
      </c>
      <c r="AG180" s="22">
        <f t="shared" si="39"/>
        <v>1</v>
      </c>
      <c r="AH180" s="22">
        <f t="shared" si="40"/>
        <v>1</v>
      </c>
      <c r="AI180" s="22">
        <f t="shared" si="41"/>
        <v>0</v>
      </c>
      <c r="AJ180" s="22">
        <f t="shared" si="42"/>
        <v>1</v>
      </c>
      <c r="AK180" s="22">
        <f t="shared" si="43"/>
        <v>0</v>
      </c>
      <c r="AL180" s="22">
        <f t="shared" si="44"/>
        <v>0</v>
      </c>
    </row>
    <row r="181" spans="1:38" hidden="1" x14ac:dyDescent="0.25">
      <c r="A181" t="s">
        <v>393</v>
      </c>
      <c r="B181" s="22">
        <v>2030</v>
      </c>
      <c r="C181" s="22">
        <v>3</v>
      </c>
      <c r="D181" s="34">
        <v>-116.87344373369901</v>
      </c>
      <c r="E181" s="34">
        <v>-33.568981574472502</v>
      </c>
      <c r="F181" s="34">
        <v>49.1968706827397</v>
      </c>
      <c r="G181" s="34">
        <v>168.716516861869</v>
      </c>
      <c r="H181" s="34">
        <v>192.375062182466</v>
      </c>
      <c r="I181" s="34">
        <v>173.565583868223</v>
      </c>
      <c r="J181" s="28">
        <f t="shared" si="30"/>
        <v>213.46264347217294</v>
      </c>
      <c r="K181" s="28">
        <f t="shared" si="31"/>
        <v>225.92868653546654</v>
      </c>
      <c r="L181" s="33">
        <v>2.94</v>
      </c>
      <c r="M181" s="33">
        <v>0</v>
      </c>
      <c r="N181" s="33">
        <v>2.5</v>
      </c>
      <c r="O181" s="36">
        <v>30.128228974927101</v>
      </c>
      <c r="P181" s="34">
        <v>-111.2865714</v>
      </c>
      <c r="Q181" s="34">
        <v>18.771999999999998</v>
      </c>
      <c r="R181" s="34">
        <v>22.773</v>
      </c>
      <c r="S181" s="34">
        <v>27.410269769999999</v>
      </c>
      <c r="T181" s="34">
        <v>1800</v>
      </c>
      <c r="U181" s="34">
        <v>91.830286765134005</v>
      </c>
      <c r="V181" s="34">
        <v>14.246561946429001</v>
      </c>
      <c r="W181" s="34">
        <v>224.05595077997199</v>
      </c>
      <c r="X181" s="35">
        <v>0.89829666799723096</v>
      </c>
      <c r="Y181" s="38">
        <v>4.6175794053310598E-2</v>
      </c>
      <c r="Z181" s="32">
        <f t="shared" si="32"/>
        <v>18.809478314242995</v>
      </c>
      <c r="AA181" s="22">
        <f t="shared" si="33"/>
        <v>0</v>
      </c>
      <c r="AB181" s="22">
        <f t="shared" si="34"/>
        <v>0</v>
      </c>
      <c r="AC181" s="22">
        <f t="shared" si="35"/>
        <v>1</v>
      </c>
      <c r="AD181" s="22">
        <f t="shared" si="36"/>
        <v>1</v>
      </c>
      <c r="AE181" s="22">
        <f t="shared" si="37"/>
        <v>1</v>
      </c>
      <c r="AF181" s="22">
        <f t="shared" si="38"/>
        <v>1</v>
      </c>
      <c r="AG181" s="22">
        <f t="shared" si="39"/>
        <v>1</v>
      </c>
      <c r="AH181" s="22">
        <f t="shared" si="40"/>
        <v>1</v>
      </c>
      <c r="AI181" s="22">
        <f t="shared" si="41"/>
        <v>0</v>
      </c>
      <c r="AJ181" s="22">
        <f t="shared" si="42"/>
        <v>1</v>
      </c>
      <c r="AK181" s="22">
        <f t="shared" si="43"/>
        <v>0</v>
      </c>
      <c r="AL181" s="22">
        <f t="shared" si="44"/>
        <v>0</v>
      </c>
    </row>
    <row r="182" spans="1:38" x14ac:dyDescent="0.25">
      <c r="A182" t="s">
        <v>393</v>
      </c>
      <c r="B182" s="22">
        <v>2030</v>
      </c>
      <c r="C182" s="22">
        <v>3</v>
      </c>
      <c r="D182" s="34">
        <v>-116.87344373369901</v>
      </c>
      <c r="E182" s="34">
        <v>-33.568981574472502</v>
      </c>
      <c r="F182" s="34">
        <v>125.98010148137899</v>
      </c>
      <c r="G182" s="34">
        <v>244.055473349647</v>
      </c>
      <c r="H182" s="34">
        <v>269.13014846309102</v>
      </c>
      <c r="I182" s="34">
        <v>250.11764044301</v>
      </c>
      <c r="J182" s="28">
        <f t="shared" si="30"/>
        <v>292.30264347217297</v>
      </c>
      <c r="K182" s="28">
        <f t="shared" si="31"/>
        <v>304.76868653546649</v>
      </c>
      <c r="L182" s="33">
        <v>2.94</v>
      </c>
      <c r="M182" s="33">
        <v>0</v>
      </c>
      <c r="N182" s="33">
        <v>3</v>
      </c>
      <c r="O182" s="36">
        <v>30.128228974927101</v>
      </c>
      <c r="P182" s="34">
        <v>-111.2865714</v>
      </c>
      <c r="Q182" s="34">
        <v>18.771999999999998</v>
      </c>
      <c r="R182" s="34">
        <v>22.773</v>
      </c>
      <c r="S182" s="34">
        <v>27.410269769999999</v>
      </c>
      <c r="T182" s="34">
        <v>1800</v>
      </c>
      <c r="U182" s="34">
        <v>91.830286765134005</v>
      </c>
      <c r="V182" s="34">
        <v>14.246561946429001</v>
      </c>
      <c r="W182" s="34">
        <v>224.05595077997199</v>
      </c>
      <c r="X182" s="35">
        <v>0.89829666799723096</v>
      </c>
      <c r="Y182" s="38">
        <v>4.6175794053310598E-2</v>
      </c>
      <c r="Z182" s="32">
        <f t="shared" si="32"/>
        <v>19.012508020081015</v>
      </c>
      <c r="AA182" s="22">
        <f t="shared" si="33"/>
        <v>0</v>
      </c>
      <c r="AB182" s="22">
        <f t="shared" si="34"/>
        <v>0</v>
      </c>
      <c r="AC182" s="22">
        <f t="shared" si="35"/>
        <v>1</v>
      </c>
      <c r="AD182" s="22">
        <f t="shared" si="36"/>
        <v>1</v>
      </c>
      <c r="AE182" s="22">
        <f t="shared" si="37"/>
        <v>1</v>
      </c>
      <c r="AF182" s="22">
        <f t="shared" si="38"/>
        <v>1</v>
      </c>
      <c r="AG182" s="22">
        <f t="shared" si="39"/>
        <v>1</v>
      </c>
      <c r="AH182" s="22">
        <f t="shared" si="40"/>
        <v>1</v>
      </c>
      <c r="AI182" s="22">
        <f t="shared" si="41"/>
        <v>0</v>
      </c>
      <c r="AJ182" s="22">
        <f t="shared" si="42"/>
        <v>1</v>
      </c>
      <c r="AK182" s="22">
        <f t="shared" si="43"/>
        <v>0</v>
      </c>
      <c r="AL182" s="22">
        <f t="shared" si="44"/>
        <v>0</v>
      </c>
    </row>
    <row r="183" spans="1:38" hidden="1" x14ac:dyDescent="0.25">
      <c r="A183" s="27" t="s">
        <v>394</v>
      </c>
      <c r="B183" s="22">
        <v>2030</v>
      </c>
      <c r="C183" s="22">
        <v>3</v>
      </c>
      <c r="D183" s="28">
        <v>-121.134063972064</v>
      </c>
      <c r="E183" s="28">
        <v>-33.203220624746599</v>
      </c>
      <c r="F183" s="28">
        <v>-32.8427219864721</v>
      </c>
      <c r="G183" s="28">
        <v>82.378111786684798</v>
      </c>
      <c r="H183" s="28">
        <v>110.45755006686601</v>
      </c>
      <c r="I183" s="28">
        <v>92.537640349830397</v>
      </c>
      <c r="J183" s="28">
        <f t="shared" si="30"/>
        <v>134.58390775957417</v>
      </c>
      <c r="K183" s="28">
        <f t="shared" si="31"/>
        <v>147.01188614787421</v>
      </c>
      <c r="L183" s="22">
        <v>2.94</v>
      </c>
      <c r="M183" s="22">
        <v>0</v>
      </c>
      <c r="N183" s="22">
        <v>2</v>
      </c>
      <c r="O183" s="29">
        <v>30.249795970000001</v>
      </c>
      <c r="P183" s="28">
        <v>-113.2815693</v>
      </c>
      <c r="Q183" s="28">
        <v>19.024999990000001</v>
      </c>
      <c r="R183" s="28">
        <v>24.129415560000002</v>
      </c>
      <c r="S183" s="28">
        <v>30.099999960000002</v>
      </c>
      <c r="T183" s="28">
        <v>1349.591576</v>
      </c>
      <c r="U183" s="28">
        <v>80.522180779999999</v>
      </c>
      <c r="V183" s="28">
        <v>12.483072119999999</v>
      </c>
      <c r="W183" s="28">
        <v>162.05543359999999</v>
      </c>
      <c r="X183" s="30">
        <v>0.95014208099999997</v>
      </c>
      <c r="Y183" s="31">
        <v>3.6187199000000003E-2</v>
      </c>
      <c r="Z183" s="32">
        <f t="shared" si="32"/>
        <v>17.919909717035608</v>
      </c>
      <c r="AA183" s="22">
        <f t="shared" si="33"/>
        <v>0</v>
      </c>
      <c r="AB183" s="22">
        <f t="shared" si="34"/>
        <v>0</v>
      </c>
      <c r="AC183" s="22">
        <f t="shared" si="35"/>
        <v>0</v>
      </c>
      <c r="AD183" s="22">
        <f t="shared" si="36"/>
        <v>1</v>
      </c>
      <c r="AE183" s="22">
        <f t="shared" si="37"/>
        <v>1</v>
      </c>
      <c r="AF183" s="22">
        <f t="shared" si="38"/>
        <v>1</v>
      </c>
      <c r="AG183" s="22">
        <f t="shared" si="39"/>
        <v>1</v>
      </c>
      <c r="AH183" s="22">
        <f t="shared" si="40"/>
        <v>1</v>
      </c>
      <c r="AI183" s="22">
        <f t="shared" si="41"/>
        <v>0</v>
      </c>
      <c r="AJ183" s="22">
        <f t="shared" si="42"/>
        <v>1</v>
      </c>
      <c r="AK183" s="22">
        <f t="shared" si="43"/>
        <v>0</v>
      </c>
      <c r="AL183" s="22">
        <f t="shared" si="44"/>
        <v>0</v>
      </c>
    </row>
    <row r="184" spans="1:38" hidden="1" x14ac:dyDescent="0.25">
      <c r="A184" t="s">
        <v>394</v>
      </c>
      <c r="B184" s="22">
        <v>2030</v>
      </c>
      <c r="C184" s="22">
        <v>3</v>
      </c>
      <c r="D184" s="34">
        <v>-120.260871972064</v>
      </c>
      <c r="E184" s="34">
        <v>-33.203220624746599</v>
      </c>
      <c r="F184" s="34">
        <v>-171.16666970381701</v>
      </c>
      <c r="G184" s="34">
        <v>-16.645189063267999</v>
      </c>
      <c r="H184" s="34">
        <v>-27.832615705233099</v>
      </c>
      <c r="I184" s="34">
        <v>-44.748452307386003</v>
      </c>
      <c r="J184" s="28">
        <f t="shared" si="30"/>
        <v>-23.096092241014357</v>
      </c>
      <c r="K184" s="28">
        <f t="shared" si="31"/>
        <v>-10.668113853292736</v>
      </c>
      <c r="L184" s="33">
        <v>2.94</v>
      </c>
      <c r="M184" s="33">
        <v>0</v>
      </c>
      <c r="N184" s="33">
        <v>1</v>
      </c>
      <c r="O184" s="36">
        <v>30.249795971847099</v>
      </c>
      <c r="P184" s="34">
        <v>-113.2815693</v>
      </c>
      <c r="Q184" s="34">
        <v>19.024999990000001</v>
      </c>
      <c r="R184" s="34">
        <v>24.129415560000002</v>
      </c>
      <c r="S184" s="34">
        <v>30.0999999625</v>
      </c>
      <c r="T184" s="34">
        <v>1349.591576</v>
      </c>
      <c r="U184" s="34">
        <v>80.522180782628894</v>
      </c>
      <c r="V184" s="34">
        <v>12.483072124734299</v>
      </c>
      <c r="W184" s="34">
        <v>162.05543359190401</v>
      </c>
      <c r="X184" s="35">
        <v>0.95014208083637597</v>
      </c>
      <c r="Y184" s="38">
        <v>3.61871987949361E-2</v>
      </c>
      <c r="Z184" s="32">
        <f t="shared" si="32"/>
        <v>5.3706049195135002</v>
      </c>
      <c r="AA184" s="22">
        <f t="shared" si="33"/>
        <v>0</v>
      </c>
      <c r="AB184" s="22">
        <f t="shared" si="34"/>
        <v>0</v>
      </c>
      <c r="AC184" s="22">
        <f t="shared" si="35"/>
        <v>0</v>
      </c>
      <c r="AD184" s="22">
        <f t="shared" si="36"/>
        <v>0</v>
      </c>
      <c r="AE184" s="22">
        <f t="shared" si="37"/>
        <v>0</v>
      </c>
      <c r="AF184" s="22">
        <f t="shared" si="38"/>
        <v>0</v>
      </c>
      <c r="AG184" s="22">
        <f t="shared" si="39"/>
        <v>0</v>
      </c>
      <c r="AH184" s="22">
        <f t="shared" si="40"/>
        <v>0</v>
      </c>
      <c r="AI184" s="22">
        <f t="shared" si="41"/>
        <v>0</v>
      </c>
      <c r="AJ184" s="22">
        <f t="shared" si="42"/>
        <v>1</v>
      </c>
      <c r="AK184" s="22">
        <f t="shared" si="43"/>
        <v>0</v>
      </c>
      <c r="AL184" s="22">
        <f t="shared" si="44"/>
        <v>0</v>
      </c>
    </row>
    <row r="185" spans="1:38" hidden="1" x14ac:dyDescent="0.25">
      <c r="A185" t="s">
        <v>394</v>
      </c>
      <c r="B185" s="22">
        <v>2030</v>
      </c>
      <c r="C185" s="22">
        <v>3</v>
      </c>
      <c r="D185" s="34">
        <v>-120.260871972064</v>
      </c>
      <c r="E185" s="34">
        <v>-33.203220624746599</v>
      </c>
      <c r="F185" s="34">
        <v>-108.63864032630001</v>
      </c>
      <c r="G185" s="34">
        <v>21.377917293758902</v>
      </c>
      <c r="H185" s="34">
        <v>34.704074260807701</v>
      </c>
      <c r="I185" s="34">
        <v>19.0979545732208</v>
      </c>
      <c r="J185" s="28">
        <f t="shared" si="30"/>
        <v>55.743907758985621</v>
      </c>
      <c r="K185" s="28">
        <f t="shared" si="31"/>
        <v>68.171886146707294</v>
      </c>
      <c r="L185" s="33">
        <v>2.94</v>
      </c>
      <c r="M185" s="33">
        <v>0</v>
      </c>
      <c r="N185" s="33">
        <v>1.5</v>
      </c>
      <c r="O185" s="36">
        <v>30.249795971847099</v>
      </c>
      <c r="P185" s="34">
        <v>-113.2815693</v>
      </c>
      <c r="Q185" s="34">
        <v>19.024999990000001</v>
      </c>
      <c r="R185" s="34">
        <v>24.129415560000002</v>
      </c>
      <c r="S185" s="34">
        <v>30.0999999625</v>
      </c>
      <c r="T185" s="34">
        <v>1349.591576</v>
      </c>
      <c r="U185" s="34">
        <v>80.522180782628894</v>
      </c>
      <c r="V185" s="34">
        <v>12.483072124734299</v>
      </c>
      <c r="W185" s="34">
        <v>162.05543359190401</v>
      </c>
      <c r="X185" s="35">
        <v>0.95014208083637597</v>
      </c>
      <c r="Y185" s="38">
        <v>3.61871987949361E-2</v>
      </c>
      <c r="Z185" s="32">
        <f t="shared" si="32"/>
        <v>15.606119687586901</v>
      </c>
      <c r="AA185" s="22">
        <f t="shared" si="33"/>
        <v>0</v>
      </c>
      <c r="AB185" s="22">
        <f t="shared" si="34"/>
        <v>0</v>
      </c>
      <c r="AC185" s="22">
        <f t="shared" si="35"/>
        <v>0</v>
      </c>
      <c r="AD185" s="22">
        <f t="shared" si="36"/>
        <v>1</v>
      </c>
      <c r="AE185" s="22">
        <f t="shared" si="37"/>
        <v>1</v>
      </c>
      <c r="AF185" s="22">
        <f t="shared" si="38"/>
        <v>1</v>
      </c>
      <c r="AG185" s="22">
        <f t="shared" si="39"/>
        <v>1</v>
      </c>
      <c r="AH185" s="22">
        <f t="shared" si="40"/>
        <v>1</v>
      </c>
      <c r="AI185" s="22">
        <f t="shared" si="41"/>
        <v>0</v>
      </c>
      <c r="AJ185" s="22">
        <f t="shared" si="42"/>
        <v>1</v>
      </c>
      <c r="AK185" s="22">
        <f t="shared" si="43"/>
        <v>0</v>
      </c>
      <c r="AL185" s="22">
        <f t="shared" si="44"/>
        <v>0</v>
      </c>
    </row>
    <row r="186" spans="1:38" hidden="1" x14ac:dyDescent="0.25">
      <c r="A186" t="s">
        <v>394</v>
      </c>
      <c r="B186" s="22">
        <v>2030</v>
      </c>
      <c r="C186" s="22">
        <v>3</v>
      </c>
      <c r="D186" s="34">
        <v>-120.260871972064</v>
      </c>
      <c r="E186" s="34">
        <v>-33.203220624746599</v>
      </c>
      <c r="F186" s="34">
        <v>43.849491202585703</v>
      </c>
      <c r="G186" s="34">
        <v>156.179160413022</v>
      </c>
      <c r="H186" s="34">
        <v>187.113077533704</v>
      </c>
      <c r="I186" s="34">
        <v>169.410494158311</v>
      </c>
      <c r="J186" s="28">
        <f t="shared" si="30"/>
        <v>213.42390775898562</v>
      </c>
      <c r="K186" s="28">
        <f t="shared" si="31"/>
        <v>225.8518861467073</v>
      </c>
      <c r="L186" s="33">
        <v>2.94</v>
      </c>
      <c r="M186" s="33">
        <v>0</v>
      </c>
      <c r="N186" s="33">
        <v>2.5</v>
      </c>
      <c r="O186" s="36">
        <v>30.249795971847099</v>
      </c>
      <c r="P186" s="34">
        <v>-113.2815693</v>
      </c>
      <c r="Q186" s="34">
        <v>19.024999990000001</v>
      </c>
      <c r="R186" s="34">
        <v>24.129415560000002</v>
      </c>
      <c r="S186" s="34">
        <v>30.0999999625</v>
      </c>
      <c r="T186" s="34">
        <v>1349.591576</v>
      </c>
      <c r="U186" s="34">
        <v>80.522180782628894</v>
      </c>
      <c r="V186" s="34">
        <v>12.483072124734299</v>
      </c>
      <c r="W186" s="34">
        <v>162.05543359190401</v>
      </c>
      <c r="X186" s="35">
        <v>0.95014208083637597</v>
      </c>
      <c r="Y186" s="38">
        <v>3.61871987949361E-2</v>
      </c>
      <c r="Z186" s="32">
        <f t="shared" si="32"/>
        <v>17.702583375393004</v>
      </c>
      <c r="AA186" s="22">
        <f t="shared" si="33"/>
        <v>0</v>
      </c>
      <c r="AB186" s="22">
        <f t="shared" si="34"/>
        <v>0</v>
      </c>
      <c r="AC186" s="22">
        <f t="shared" si="35"/>
        <v>1</v>
      </c>
      <c r="AD186" s="22">
        <f t="shared" si="36"/>
        <v>1</v>
      </c>
      <c r="AE186" s="22">
        <f t="shared" si="37"/>
        <v>1</v>
      </c>
      <c r="AF186" s="22">
        <f t="shared" si="38"/>
        <v>1</v>
      </c>
      <c r="AG186" s="22">
        <f t="shared" si="39"/>
        <v>1</v>
      </c>
      <c r="AH186" s="22">
        <f t="shared" si="40"/>
        <v>1</v>
      </c>
      <c r="AI186" s="22">
        <f t="shared" si="41"/>
        <v>0</v>
      </c>
      <c r="AJ186" s="22">
        <f t="shared" si="42"/>
        <v>1</v>
      </c>
      <c r="AK186" s="22">
        <f t="shared" si="43"/>
        <v>0</v>
      </c>
      <c r="AL186" s="22">
        <f t="shared" si="44"/>
        <v>0</v>
      </c>
    </row>
    <row r="187" spans="1:38" x14ac:dyDescent="0.25">
      <c r="A187" t="s">
        <v>394</v>
      </c>
      <c r="B187" s="22">
        <v>2030</v>
      </c>
      <c r="C187" s="22">
        <v>3</v>
      </c>
      <c r="D187" s="34">
        <v>-120.260871972064</v>
      </c>
      <c r="E187" s="34">
        <v>-33.203220624746599</v>
      </c>
      <c r="F187" s="34">
        <v>120.966683968577</v>
      </c>
      <c r="G187" s="34">
        <v>232.13649161268299</v>
      </c>
      <c r="H187" s="34">
        <v>264.23209027978902</v>
      </c>
      <c r="I187" s="34">
        <v>246.058672380861</v>
      </c>
      <c r="J187" s="28">
        <f t="shared" si="30"/>
        <v>292.26390775898562</v>
      </c>
      <c r="K187" s="28">
        <f t="shared" si="31"/>
        <v>304.69188614670719</v>
      </c>
      <c r="L187" s="33">
        <v>2.94</v>
      </c>
      <c r="M187" s="33">
        <v>0</v>
      </c>
      <c r="N187" s="33">
        <v>3</v>
      </c>
      <c r="O187" s="36">
        <v>30.249795971847099</v>
      </c>
      <c r="P187" s="34">
        <v>-113.2815693</v>
      </c>
      <c r="Q187" s="34">
        <v>19.024999990000001</v>
      </c>
      <c r="R187" s="34">
        <v>24.129415560000002</v>
      </c>
      <c r="S187" s="34">
        <v>30.0999999625</v>
      </c>
      <c r="T187" s="34">
        <v>1349.591576</v>
      </c>
      <c r="U187" s="34">
        <v>80.522180782628894</v>
      </c>
      <c r="V187" s="34">
        <v>12.483072124734299</v>
      </c>
      <c r="W187" s="34">
        <v>162.05543359190401</v>
      </c>
      <c r="X187" s="35">
        <v>0.95014208083637597</v>
      </c>
      <c r="Y187" s="38">
        <v>3.61871987949361E-2</v>
      </c>
      <c r="Z187" s="32">
        <f t="shared" si="32"/>
        <v>18.173417898928022</v>
      </c>
      <c r="AA187" s="22">
        <f t="shared" si="33"/>
        <v>0</v>
      </c>
      <c r="AB187" s="22">
        <f t="shared" si="34"/>
        <v>0</v>
      </c>
      <c r="AC187" s="22">
        <f t="shared" si="35"/>
        <v>1</v>
      </c>
      <c r="AD187" s="22">
        <f t="shared" si="36"/>
        <v>1</v>
      </c>
      <c r="AE187" s="22">
        <f t="shared" si="37"/>
        <v>1</v>
      </c>
      <c r="AF187" s="22">
        <f t="shared" si="38"/>
        <v>1</v>
      </c>
      <c r="AG187" s="22">
        <f t="shared" si="39"/>
        <v>1</v>
      </c>
      <c r="AH187" s="22">
        <f t="shared" si="40"/>
        <v>1</v>
      </c>
      <c r="AI187" s="22">
        <f t="shared" si="41"/>
        <v>0</v>
      </c>
      <c r="AJ187" s="22">
        <f t="shared" si="42"/>
        <v>1</v>
      </c>
      <c r="AK187" s="22">
        <f t="shared" si="43"/>
        <v>0</v>
      </c>
      <c r="AL187" s="22">
        <f t="shared" si="44"/>
        <v>0</v>
      </c>
    </row>
    <row r="188" spans="1:38" hidden="1" x14ac:dyDescent="0.25">
      <c r="A188" t="s">
        <v>395</v>
      </c>
      <c r="B188" s="22">
        <v>2030</v>
      </c>
      <c r="C188" s="22">
        <v>3</v>
      </c>
      <c r="D188" s="34">
        <v>-120.260873806338</v>
      </c>
      <c r="E188" s="34">
        <v>-33.203220030622496</v>
      </c>
      <c r="F188" s="34">
        <v>-171.166815819504</v>
      </c>
      <c r="G188" s="34">
        <v>-16.645190245330799</v>
      </c>
      <c r="H188" s="34">
        <v>-27.853910209743901</v>
      </c>
      <c r="I188" s="34">
        <v>-44.7484534266219</v>
      </c>
      <c r="J188" s="28">
        <f t="shared" si="30"/>
        <v>-23.096092284407685</v>
      </c>
      <c r="K188" s="28">
        <f t="shared" si="31"/>
        <v>-10.668113939327659</v>
      </c>
      <c r="L188" s="33">
        <v>2.94</v>
      </c>
      <c r="M188" s="33">
        <v>0</v>
      </c>
      <c r="N188" s="33">
        <v>1</v>
      </c>
      <c r="O188" s="36">
        <v>30.249796108031401</v>
      </c>
      <c r="P188" s="34">
        <v>-113.2815717</v>
      </c>
      <c r="Q188" s="34">
        <v>19.02499997</v>
      </c>
      <c r="R188" s="34">
        <v>24.129415569999999</v>
      </c>
      <c r="S188" s="34">
        <v>30.099999875000002</v>
      </c>
      <c r="T188" s="34">
        <v>1349.5915749999999</v>
      </c>
      <c r="U188" s="34">
        <v>80.522181047439105</v>
      </c>
      <c r="V188" s="34">
        <v>12.4830720446519</v>
      </c>
      <c r="W188" s="34">
        <v>162.05543156617699</v>
      </c>
      <c r="X188" s="35">
        <v>0.95014208038428005</v>
      </c>
      <c r="Y188" s="38">
        <v>3.61871499163883E-2</v>
      </c>
      <c r="Z188" s="32">
        <f t="shared" si="32"/>
        <v>5.3493098208785952</v>
      </c>
      <c r="AA188" s="22">
        <f t="shared" si="33"/>
        <v>0</v>
      </c>
      <c r="AB188" s="22">
        <f t="shared" si="34"/>
        <v>0</v>
      </c>
      <c r="AC188" s="22">
        <f t="shared" si="35"/>
        <v>0</v>
      </c>
      <c r="AD188" s="22">
        <f t="shared" si="36"/>
        <v>0</v>
      </c>
      <c r="AE188" s="22">
        <f t="shared" si="37"/>
        <v>0</v>
      </c>
      <c r="AF188" s="22">
        <f t="shared" si="38"/>
        <v>0</v>
      </c>
      <c r="AG188" s="22">
        <f t="shared" si="39"/>
        <v>0</v>
      </c>
      <c r="AH188" s="22">
        <f t="shared" si="40"/>
        <v>0</v>
      </c>
      <c r="AI188" s="22">
        <f t="shared" si="41"/>
        <v>0</v>
      </c>
      <c r="AJ188" s="22">
        <f t="shared" si="42"/>
        <v>1</v>
      </c>
      <c r="AK188" s="22">
        <f t="shared" si="43"/>
        <v>0</v>
      </c>
      <c r="AL188" s="22">
        <f t="shared" si="44"/>
        <v>0</v>
      </c>
    </row>
    <row r="189" spans="1:38" hidden="1" x14ac:dyDescent="0.25">
      <c r="A189" t="s">
        <v>395</v>
      </c>
      <c r="B189" s="22">
        <v>2030</v>
      </c>
      <c r="C189" s="22">
        <v>3</v>
      </c>
      <c r="D189" s="34">
        <v>-120.260873806338</v>
      </c>
      <c r="E189" s="34">
        <v>-33.203220030622496</v>
      </c>
      <c r="F189" s="34">
        <v>-108.638943032421</v>
      </c>
      <c r="G189" s="34">
        <v>21.377912763343399</v>
      </c>
      <c r="H189" s="34">
        <v>34.702512802115898</v>
      </c>
      <c r="I189" s="34">
        <v>19.1015625812141</v>
      </c>
      <c r="J189" s="28">
        <f t="shared" si="30"/>
        <v>55.743907715592279</v>
      </c>
      <c r="K189" s="28">
        <f t="shared" si="31"/>
        <v>68.171886060672364</v>
      </c>
      <c r="L189" s="33">
        <v>2.94</v>
      </c>
      <c r="M189" s="33">
        <v>0</v>
      </c>
      <c r="N189" s="33">
        <v>1.5</v>
      </c>
      <c r="O189" s="36">
        <v>30.249796108031401</v>
      </c>
      <c r="P189" s="34">
        <v>-113.2815717</v>
      </c>
      <c r="Q189" s="34">
        <v>19.02499997</v>
      </c>
      <c r="R189" s="34">
        <v>24.129415569999999</v>
      </c>
      <c r="S189" s="34">
        <v>30.099999875000002</v>
      </c>
      <c r="T189" s="34">
        <v>1349.5915749999999</v>
      </c>
      <c r="U189" s="34">
        <v>80.522181047439105</v>
      </c>
      <c r="V189" s="34">
        <v>12.4830720446519</v>
      </c>
      <c r="W189" s="34">
        <v>162.05543156617699</v>
      </c>
      <c r="X189" s="35">
        <v>0.95014208038428005</v>
      </c>
      <c r="Y189" s="38">
        <v>3.61871499163883E-2</v>
      </c>
      <c r="Z189" s="32">
        <f t="shared" si="32"/>
        <v>15.600950220901797</v>
      </c>
      <c r="AA189" s="22">
        <f t="shared" si="33"/>
        <v>0</v>
      </c>
      <c r="AB189" s="22">
        <f t="shared" si="34"/>
        <v>0</v>
      </c>
      <c r="AC189" s="22">
        <f t="shared" si="35"/>
        <v>0</v>
      </c>
      <c r="AD189" s="22">
        <f t="shared" si="36"/>
        <v>1</v>
      </c>
      <c r="AE189" s="22">
        <f t="shared" si="37"/>
        <v>1</v>
      </c>
      <c r="AF189" s="22">
        <f t="shared" si="38"/>
        <v>1</v>
      </c>
      <c r="AG189" s="22">
        <f t="shared" si="39"/>
        <v>1</v>
      </c>
      <c r="AH189" s="22">
        <f t="shared" si="40"/>
        <v>1</v>
      </c>
      <c r="AI189" s="22">
        <f t="shared" si="41"/>
        <v>0</v>
      </c>
      <c r="AJ189" s="22">
        <f t="shared" si="42"/>
        <v>1</v>
      </c>
      <c r="AK189" s="22">
        <f t="shared" si="43"/>
        <v>0</v>
      </c>
      <c r="AL189" s="22">
        <f t="shared" si="44"/>
        <v>0</v>
      </c>
    </row>
    <row r="190" spans="1:38" hidden="1" x14ac:dyDescent="0.25">
      <c r="A190" t="s">
        <v>395</v>
      </c>
      <c r="B190" s="22">
        <v>2030</v>
      </c>
      <c r="C190" s="22">
        <v>3</v>
      </c>
      <c r="D190" s="34">
        <v>-120.260873806338</v>
      </c>
      <c r="E190" s="34">
        <v>-33.203220030622496</v>
      </c>
      <c r="F190" s="34">
        <v>43.8495227613259</v>
      </c>
      <c r="G190" s="34">
        <v>156.17916029942799</v>
      </c>
      <c r="H190" s="34">
        <v>187.12844206569099</v>
      </c>
      <c r="I190" s="34">
        <v>169.410493684345</v>
      </c>
      <c r="J190" s="28">
        <f t="shared" si="30"/>
        <v>213.42390771559226</v>
      </c>
      <c r="K190" s="28">
        <f t="shared" si="31"/>
        <v>225.85188606067234</v>
      </c>
      <c r="L190" s="33">
        <v>2.94</v>
      </c>
      <c r="M190" s="33">
        <v>0</v>
      </c>
      <c r="N190" s="33">
        <v>2.5</v>
      </c>
      <c r="O190" s="36">
        <v>30.249796108031401</v>
      </c>
      <c r="P190" s="34">
        <v>-113.2815717</v>
      </c>
      <c r="Q190" s="34">
        <v>19.02499997</v>
      </c>
      <c r="R190" s="34">
        <v>24.129415569999999</v>
      </c>
      <c r="S190" s="34">
        <v>30.099999875000002</v>
      </c>
      <c r="T190" s="34">
        <v>1349.5915749999999</v>
      </c>
      <c r="U190" s="34">
        <v>80.522181047439105</v>
      </c>
      <c r="V190" s="34">
        <v>12.4830720446519</v>
      </c>
      <c r="W190" s="34">
        <v>162.05543156617699</v>
      </c>
      <c r="X190" s="35">
        <v>0.95014208038428005</v>
      </c>
      <c r="Y190" s="38">
        <v>3.61871499163883E-2</v>
      </c>
      <c r="Z190" s="32">
        <f t="shared" si="32"/>
        <v>17.717948381345991</v>
      </c>
      <c r="AA190" s="22">
        <f t="shared" si="33"/>
        <v>0</v>
      </c>
      <c r="AB190" s="22">
        <f t="shared" si="34"/>
        <v>0</v>
      </c>
      <c r="AC190" s="22">
        <f t="shared" si="35"/>
        <v>1</v>
      </c>
      <c r="AD190" s="22">
        <f t="shared" si="36"/>
        <v>1</v>
      </c>
      <c r="AE190" s="22">
        <f t="shared" si="37"/>
        <v>1</v>
      </c>
      <c r="AF190" s="22">
        <f t="shared" si="38"/>
        <v>1</v>
      </c>
      <c r="AG190" s="22">
        <f t="shared" si="39"/>
        <v>1</v>
      </c>
      <c r="AH190" s="22">
        <f t="shared" si="40"/>
        <v>1</v>
      </c>
      <c r="AI190" s="22">
        <f t="shared" si="41"/>
        <v>0</v>
      </c>
      <c r="AJ190" s="22">
        <f t="shared" si="42"/>
        <v>1</v>
      </c>
      <c r="AK190" s="22">
        <f t="shared" si="43"/>
        <v>0</v>
      </c>
      <c r="AL190" s="22">
        <f t="shared" si="44"/>
        <v>0</v>
      </c>
    </row>
    <row r="191" spans="1:38" x14ac:dyDescent="0.25">
      <c r="A191" t="s">
        <v>395</v>
      </c>
      <c r="B191" s="22">
        <v>2030</v>
      </c>
      <c r="C191" s="22">
        <v>3</v>
      </c>
      <c r="D191" s="34">
        <v>-120.260873806338</v>
      </c>
      <c r="E191" s="34">
        <v>-33.203220030622496</v>
      </c>
      <c r="F191" s="34">
        <v>120.96655447216401</v>
      </c>
      <c r="G191" s="34">
        <v>232.13649156967901</v>
      </c>
      <c r="H191" s="34">
        <v>264.23263976964301</v>
      </c>
      <c r="I191" s="34">
        <v>246.05867191712599</v>
      </c>
      <c r="J191" s="28">
        <f t="shared" si="30"/>
        <v>292.26390771559232</v>
      </c>
      <c r="K191" s="28">
        <f t="shared" si="31"/>
        <v>304.69188606067229</v>
      </c>
      <c r="L191" s="33">
        <v>2.94</v>
      </c>
      <c r="M191" s="33">
        <v>0</v>
      </c>
      <c r="N191" s="33">
        <v>3</v>
      </c>
      <c r="O191" s="36">
        <v>30.249796108031401</v>
      </c>
      <c r="P191" s="34">
        <v>-113.2815717</v>
      </c>
      <c r="Q191" s="34">
        <v>19.02499997</v>
      </c>
      <c r="R191" s="34">
        <v>24.129415569999999</v>
      </c>
      <c r="S191" s="34">
        <v>30.099999875000002</v>
      </c>
      <c r="T191" s="34">
        <v>1349.5915749999999</v>
      </c>
      <c r="U191" s="34">
        <v>80.522181047439105</v>
      </c>
      <c r="V191" s="34">
        <v>12.4830720446519</v>
      </c>
      <c r="W191" s="34">
        <v>162.05543156617699</v>
      </c>
      <c r="X191" s="35">
        <v>0.95014208038428005</v>
      </c>
      <c r="Y191" s="38">
        <v>3.61871499163883E-2</v>
      </c>
      <c r="Z191" s="32">
        <f t="shared" si="32"/>
        <v>18.173967852517023</v>
      </c>
      <c r="AA191" s="22">
        <f t="shared" si="33"/>
        <v>0</v>
      </c>
      <c r="AB191" s="22">
        <f t="shared" si="34"/>
        <v>0</v>
      </c>
      <c r="AC191" s="22">
        <f t="shared" si="35"/>
        <v>1</v>
      </c>
      <c r="AD191" s="22">
        <f t="shared" si="36"/>
        <v>1</v>
      </c>
      <c r="AE191" s="22">
        <f t="shared" si="37"/>
        <v>1</v>
      </c>
      <c r="AF191" s="22">
        <f t="shared" si="38"/>
        <v>1</v>
      </c>
      <c r="AG191" s="22">
        <f t="shared" si="39"/>
        <v>1</v>
      </c>
      <c r="AH191" s="22">
        <f t="shared" si="40"/>
        <v>1</v>
      </c>
      <c r="AI191" s="22">
        <f t="shared" si="41"/>
        <v>0</v>
      </c>
      <c r="AJ191" s="22">
        <f t="shared" si="42"/>
        <v>1</v>
      </c>
      <c r="AK191" s="22">
        <f t="shared" si="43"/>
        <v>0</v>
      </c>
      <c r="AL191" s="22">
        <f t="shared" si="44"/>
        <v>0</v>
      </c>
    </row>
    <row r="192" spans="1:38" hidden="1" x14ac:dyDescent="0.25">
      <c r="A192" s="27" t="s">
        <v>395</v>
      </c>
      <c r="B192" s="22">
        <v>2030</v>
      </c>
      <c r="C192" s="22">
        <v>3</v>
      </c>
      <c r="D192" s="28">
        <v>-121.134065806338</v>
      </c>
      <c r="E192" s="28">
        <v>-33.203220030622496</v>
      </c>
      <c r="F192" s="28">
        <v>-32.842721633187203</v>
      </c>
      <c r="G192" s="28">
        <v>82.378109631180195</v>
      </c>
      <c r="H192" s="28">
        <v>110.45775337026301</v>
      </c>
      <c r="I192" s="28">
        <v>92.537516132316995</v>
      </c>
      <c r="J192" s="28">
        <f t="shared" si="30"/>
        <v>134.58390771496505</v>
      </c>
      <c r="K192" s="28">
        <f t="shared" si="31"/>
        <v>147.01188605942869</v>
      </c>
      <c r="L192" s="22">
        <v>2.94</v>
      </c>
      <c r="M192" s="22">
        <v>0</v>
      </c>
      <c r="N192" s="22">
        <v>2</v>
      </c>
      <c r="O192" s="29">
        <v>30.249796109999998</v>
      </c>
      <c r="P192" s="28">
        <v>-113.2815717</v>
      </c>
      <c r="Q192" s="28">
        <v>19.02499997</v>
      </c>
      <c r="R192" s="28">
        <v>24.129415569999999</v>
      </c>
      <c r="S192" s="28">
        <v>30.099999879999999</v>
      </c>
      <c r="T192" s="28">
        <v>1349.5915749999999</v>
      </c>
      <c r="U192" s="28">
        <v>80.52218105</v>
      </c>
      <c r="V192" s="28">
        <v>12.48307204</v>
      </c>
      <c r="W192" s="28">
        <v>162.05543159999999</v>
      </c>
      <c r="X192" s="30">
        <v>0.95014208</v>
      </c>
      <c r="Y192" s="31">
        <v>3.6187150000000001E-2</v>
      </c>
      <c r="Z192" s="32">
        <f t="shared" si="32"/>
        <v>17.920237237946012</v>
      </c>
      <c r="AA192" s="22">
        <f t="shared" si="33"/>
        <v>0</v>
      </c>
      <c r="AB192" s="22">
        <f t="shared" si="34"/>
        <v>0</v>
      </c>
      <c r="AC192" s="22">
        <f t="shared" si="35"/>
        <v>0</v>
      </c>
      <c r="AD192" s="22">
        <f t="shared" si="36"/>
        <v>1</v>
      </c>
      <c r="AE192" s="22">
        <f t="shared" si="37"/>
        <v>1</v>
      </c>
      <c r="AF192" s="22">
        <f t="shared" si="38"/>
        <v>1</v>
      </c>
      <c r="AG192" s="22">
        <f t="shared" si="39"/>
        <v>1</v>
      </c>
      <c r="AH192" s="22">
        <f t="shared" si="40"/>
        <v>1</v>
      </c>
      <c r="AI192" s="22">
        <f t="shared" si="41"/>
        <v>0</v>
      </c>
      <c r="AJ192" s="22">
        <f t="shared" si="42"/>
        <v>1</v>
      </c>
      <c r="AK192" s="22">
        <f t="shared" si="43"/>
        <v>0</v>
      </c>
      <c r="AL192" s="22">
        <f t="shared" si="44"/>
        <v>0</v>
      </c>
    </row>
    <row r="193" spans="1:38" hidden="1" x14ac:dyDescent="0.25">
      <c r="A193" s="27" t="s">
        <v>396</v>
      </c>
      <c r="B193" s="22">
        <v>2030</v>
      </c>
      <c r="C193" s="22">
        <v>3</v>
      </c>
      <c r="D193" s="28">
        <v>-82.853984883402703</v>
      </c>
      <c r="E193" s="28">
        <v>12.627052689241999</v>
      </c>
      <c r="F193" s="28">
        <v>-60.548246837958601</v>
      </c>
      <c r="G193" s="28">
        <v>72.821080294332205</v>
      </c>
      <c r="H193" s="28">
        <v>88.096762801803095</v>
      </c>
      <c r="I193" s="28">
        <v>25.5035243652429</v>
      </c>
      <c r="J193" s="28">
        <f t="shared" si="30"/>
        <v>128.25731899194324</v>
      </c>
      <c r="K193" s="28">
        <f t="shared" si="31"/>
        <v>134.9624288514608</v>
      </c>
      <c r="L193" s="22">
        <v>2.94</v>
      </c>
      <c r="M193" s="22">
        <v>60</v>
      </c>
      <c r="N193" s="22">
        <v>2</v>
      </c>
      <c r="O193" s="29">
        <v>37.48910137</v>
      </c>
      <c r="P193" s="28">
        <v>-3.8E-6</v>
      </c>
      <c r="Q193" s="28">
        <v>36.58900079</v>
      </c>
      <c r="R193" s="28">
        <v>40.100000029999997</v>
      </c>
      <c r="S193" s="28">
        <v>46.576997990000002</v>
      </c>
      <c r="T193" s="28">
        <v>202.8804025</v>
      </c>
      <c r="U193" s="28">
        <v>23.90980952</v>
      </c>
      <c r="V193" s="28">
        <v>1.2748867340000001</v>
      </c>
      <c r="W193" s="28">
        <v>8.2441595490000008</v>
      </c>
      <c r="X193" s="30">
        <v>0.23346309000000001</v>
      </c>
      <c r="Y193" s="31">
        <v>8.7720608000000005E-2</v>
      </c>
      <c r="Z193" s="32">
        <f t="shared" si="32"/>
        <v>62.593238436560199</v>
      </c>
      <c r="AA193" s="22">
        <f t="shared" si="33"/>
        <v>0</v>
      </c>
      <c r="AB193" s="22">
        <f t="shared" si="34"/>
        <v>1</v>
      </c>
      <c r="AC193" s="22">
        <f t="shared" si="35"/>
        <v>0</v>
      </c>
      <c r="AD193" s="22">
        <f t="shared" si="36"/>
        <v>1</v>
      </c>
      <c r="AE193" s="22">
        <f t="shared" si="37"/>
        <v>1</v>
      </c>
      <c r="AF193" s="22">
        <f t="shared" si="38"/>
        <v>1</v>
      </c>
      <c r="AG193" s="22">
        <f t="shared" si="39"/>
        <v>1</v>
      </c>
      <c r="AH193" s="22">
        <f t="shared" si="40"/>
        <v>1</v>
      </c>
      <c r="AI193" s="22">
        <f t="shared" si="41"/>
        <v>0</v>
      </c>
      <c r="AJ193" s="22">
        <f t="shared" si="42"/>
        <v>0</v>
      </c>
      <c r="AK193" s="22">
        <f t="shared" si="43"/>
        <v>1</v>
      </c>
      <c r="AL193" s="22">
        <f t="shared" si="44"/>
        <v>0</v>
      </c>
    </row>
    <row r="194" spans="1:38" hidden="1" x14ac:dyDescent="0.25">
      <c r="A194" t="s">
        <v>396</v>
      </c>
      <c r="B194" s="22">
        <v>2030</v>
      </c>
      <c r="C194" s="22">
        <v>3</v>
      </c>
      <c r="D194" s="34">
        <v>-81.820944883402703</v>
      </c>
      <c r="E194" s="34">
        <v>12.627052689241999</v>
      </c>
      <c r="F194" s="34">
        <v>-130.14288381601801</v>
      </c>
      <c r="G194" s="34">
        <v>38.240615769793003</v>
      </c>
      <c r="H194" s="34">
        <v>20.065880774677002</v>
      </c>
      <c r="I194" s="34">
        <v>-55.838529716810399</v>
      </c>
      <c r="J194" s="28">
        <f t="shared" si="30"/>
        <v>-29.422681009127047</v>
      </c>
      <c r="K194" s="28">
        <f t="shared" si="31"/>
        <v>-22.717571150661293</v>
      </c>
      <c r="L194" s="33">
        <v>2.94</v>
      </c>
      <c r="M194" s="33">
        <v>60</v>
      </c>
      <c r="N194" s="33">
        <v>1</v>
      </c>
      <c r="O194" s="36">
        <v>37.489101373358999</v>
      </c>
      <c r="P194" s="34">
        <v>-3.8E-6</v>
      </c>
      <c r="Q194" s="34">
        <v>36.58900079</v>
      </c>
      <c r="R194" s="34">
        <v>40.100000029999997</v>
      </c>
      <c r="S194" s="34">
        <v>46.5769979875</v>
      </c>
      <c r="T194" s="34">
        <v>202.8804025</v>
      </c>
      <c r="U194" s="34">
        <v>23.909809522508201</v>
      </c>
      <c r="V194" s="34">
        <v>1.2748867343083501</v>
      </c>
      <c r="W194" s="34">
        <v>8.2441595487219708</v>
      </c>
      <c r="X194" s="35">
        <v>0.23346309017560399</v>
      </c>
      <c r="Y194" s="38">
        <v>8.7720607772062406E-2</v>
      </c>
      <c r="Z194" s="32">
        <f t="shared" si="32"/>
        <v>7.4388280854350022</v>
      </c>
      <c r="AA194" s="22">
        <f t="shared" si="33"/>
        <v>0</v>
      </c>
      <c r="AB194" s="22">
        <f t="shared" si="34"/>
        <v>1</v>
      </c>
      <c r="AC194" s="22">
        <f t="shared" si="35"/>
        <v>0</v>
      </c>
      <c r="AD194" s="22">
        <f t="shared" si="36"/>
        <v>1</v>
      </c>
      <c r="AE194" s="22">
        <f t="shared" si="37"/>
        <v>1</v>
      </c>
      <c r="AF194" s="22">
        <f t="shared" si="38"/>
        <v>0</v>
      </c>
      <c r="AG194" s="22">
        <f t="shared" si="39"/>
        <v>0</v>
      </c>
      <c r="AH194" s="22">
        <f t="shared" si="40"/>
        <v>0</v>
      </c>
      <c r="AI194" s="22">
        <f t="shared" si="41"/>
        <v>0</v>
      </c>
      <c r="AJ194" s="22">
        <f t="shared" si="42"/>
        <v>0</v>
      </c>
      <c r="AK194" s="22">
        <f t="shared" si="43"/>
        <v>1</v>
      </c>
      <c r="AL194" s="22">
        <f t="shared" si="44"/>
        <v>0</v>
      </c>
    </row>
    <row r="195" spans="1:38" hidden="1" x14ac:dyDescent="0.25">
      <c r="A195" t="s">
        <v>396</v>
      </c>
      <c r="B195" s="22">
        <v>2030</v>
      </c>
      <c r="C195" s="22">
        <v>3</v>
      </c>
      <c r="D195" s="34">
        <v>-81.820944883402703</v>
      </c>
      <c r="E195" s="34">
        <v>12.627052689241999</v>
      </c>
      <c r="F195" s="34">
        <v>-111.613781887614</v>
      </c>
      <c r="G195" s="34">
        <v>55.282097196585298</v>
      </c>
      <c r="H195" s="34">
        <v>38.161297360373403</v>
      </c>
      <c r="I195" s="34">
        <v>-29.7131157714255</v>
      </c>
      <c r="J195" s="28">
        <f t="shared" ref="J195:J258" si="45">(N195-0.15*0.9/1*5.59/5*(5/5.59)^0.8-0.33*0.9/1*5.59/5*(5/5.59)^0.8-0.82161*L195/4.42-0.14489*O195/71.7-0.0971)*5*60*60*24*365/10^6-66998*M195/1000000</f>
        <v>49.417318990872943</v>
      </c>
      <c r="K195" s="28">
        <f t="shared" ref="K195:K258" si="46">(N195-0.11*0.9/1*7.64/5*(5/7.64)^0.8-0.26*0.9/1*7.64/5*(5/7.64)^0.8-0.77224*L195/4.42-0.28727*O195/71.7-0.07033)*5*60*60*24*365/10^6-124600*M195/1000000</f>
        <v>56.122428849338732</v>
      </c>
      <c r="L195" s="33">
        <v>2.94</v>
      </c>
      <c r="M195" s="33">
        <v>60</v>
      </c>
      <c r="N195" s="33">
        <v>1.5</v>
      </c>
      <c r="O195" s="36">
        <v>37.489101373358999</v>
      </c>
      <c r="P195" s="34">
        <v>-3.8E-6</v>
      </c>
      <c r="Q195" s="34">
        <v>36.58900079</v>
      </c>
      <c r="R195" s="34">
        <v>40.100000029999997</v>
      </c>
      <c r="S195" s="34">
        <v>46.5769979875</v>
      </c>
      <c r="T195" s="34">
        <v>202.8804025</v>
      </c>
      <c r="U195" s="34">
        <v>23.909809522508201</v>
      </c>
      <c r="V195" s="34">
        <v>1.2748867343083501</v>
      </c>
      <c r="W195" s="34">
        <v>8.2441595487219708</v>
      </c>
      <c r="X195" s="35">
        <v>0.23346309017560399</v>
      </c>
      <c r="Y195" s="38">
        <v>8.7720607772062406E-2</v>
      </c>
      <c r="Z195" s="32">
        <f t="shared" ref="Z195:Z258" si="47">H195-MAX(E195,I195)</f>
        <v>25.534244671131404</v>
      </c>
      <c r="AA195" s="22">
        <f t="shared" ref="AA195:AA258" si="48">IF(D195&gt;0,1,0)</f>
        <v>0</v>
      </c>
      <c r="AB195" s="22">
        <f t="shared" ref="AB195:AB258" si="49">IF(E195&gt;0,1,0)</f>
        <v>1</v>
      </c>
      <c r="AC195" s="22">
        <f t="shared" ref="AC195:AC258" si="50">IF(F195&gt;0,1,0)</f>
        <v>0</v>
      </c>
      <c r="AD195" s="22">
        <f t="shared" ref="AD195:AD258" si="51">IF(G195&gt;0,1,0)</f>
        <v>1</v>
      </c>
      <c r="AE195" s="22">
        <f t="shared" ref="AE195:AE258" si="52">IF(H195&gt;0,1,0)</f>
        <v>1</v>
      </c>
      <c r="AF195" s="22">
        <f t="shared" ref="AF195:AF258" si="53">IF(I195&gt;0,1,0)</f>
        <v>0</v>
      </c>
      <c r="AG195" s="22">
        <f t="shared" ref="AG195:AG258" si="54">IF(J195&gt;0,1,0)</f>
        <v>1</v>
      </c>
      <c r="AH195" s="22">
        <f t="shared" ref="AH195:AH258" si="55">IF(K195&gt;0,1,0)</f>
        <v>1</v>
      </c>
      <c r="AI195" s="22">
        <f t="shared" ref="AI195:AI258" si="56">IF(AND(X195&lt;0.555,Y195&lt;0.05),1,0)</f>
        <v>0</v>
      </c>
      <c r="AJ195" s="22">
        <f t="shared" ref="AJ195:AJ258" si="57">IF(AND(X195&gt;0.555,Y195&lt;0.05),1,0)</f>
        <v>0</v>
      </c>
      <c r="AK195" s="22">
        <f t="shared" ref="AK195:AK258" si="58">IF(AND(X195&lt;0.555,Y195&gt;0.05),1,0)</f>
        <v>1</v>
      </c>
      <c r="AL195" s="22">
        <f t="shared" ref="AL195:AL258" si="59">IF(AND(X195&gt;0.555,Y195&gt;0.05),1,0)</f>
        <v>0</v>
      </c>
    </row>
    <row r="196" spans="1:38" hidden="1" x14ac:dyDescent="0.25">
      <c r="A196" t="s">
        <v>396</v>
      </c>
      <c r="B196" s="22">
        <v>2030</v>
      </c>
      <c r="C196" s="22">
        <v>3</v>
      </c>
      <c r="D196" s="34">
        <v>-81.820944883402703</v>
      </c>
      <c r="E196" s="34">
        <v>12.627052689241999</v>
      </c>
      <c r="F196" s="34">
        <v>11.7007426467481</v>
      </c>
      <c r="G196" s="34">
        <v>98.386325933792506</v>
      </c>
      <c r="H196" s="34">
        <v>160.125883043172</v>
      </c>
      <c r="I196" s="34">
        <v>98.729224552759902</v>
      </c>
      <c r="J196" s="28">
        <f t="shared" si="45"/>
        <v>207.09731899087291</v>
      </c>
      <c r="K196" s="28">
        <f t="shared" si="46"/>
        <v>213.80242884933872</v>
      </c>
      <c r="L196" s="33">
        <v>2.94</v>
      </c>
      <c r="M196" s="33">
        <v>60</v>
      </c>
      <c r="N196" s="33">
        <v>2.5</v>
      </c>
      <c r="O196" s="36">
        <v>37.489101373358999</v>
      </c>
      <c r="P196" s="34">
        <v>-3.8E-6</v>
      </c>
      <c r="Q196" s="34">
        <v>36.58900079</v>
      </c>
      <c r="R196" s="34">
        <v>40.100000029999997</v>
      </c>
      <c r="S196" s="34">
        <v>46.5769979875</v>
      </c>
      <c r="T196" s="34">
        <v>202.8804025</v>
      </c>
      <c r="U196" s="34">
        <v>23.909809522508201</v>
      </c>
      <c r="V196" s="34">
        <v>1.2748867343083501</v>
      </c>
      <c r="W196" s="34">
        <v>8.2441595487219708</v>
      </c>
      <c r="X196" s="35">
        <v>0.23346309017560399</v>
      </c>
      <c r="Y196" s="38">
        <v>8.7720607772062406E-2</v>
      </c>
      <c r="Z196" s="32">
        <f t="shared" si="47"/>
        <v>61.396658490412094</v>
      </c>
      <c r="AA196" s="22">
        <f t="shared" si="48"/>
        <v>0</v>
      </c>
      <c r="AB196" s="22">
        <f t="shared" si="49"/>
        <v>1</v>
      </c>
      <c r="AC196" s="22">
        <f t="shared" si="50"/>
        <v>1</v>
      </c>
      <c r="AD196" s="22">
        <f t="shared" si="51"/>
        <v>1</v>
      </c>
      <c r="AE196" s="22">
        <f t="shared" si="52"/>
        <v>1</v>
      </c>
      <c r="AF196" s="22">
        <f t="shared" si="53"/>
        <v>1</v>
      </c>
      <c r="AG196" s="22">
        <f t="shared" si="54"/>
        <v>1</v>
      </c>
      <c r="AH196" s="22">
        <f t="shared" si="55"/>
        <v>1</v>
      </c>
      <c r="AI196" s="22">
        <f t="shared" si="56"/>
        <v>0</v>
      </c>
      <c r="AJ196" s="22">
        <f t="shared" si="57"/>
        <v>0</v>
      </c>
      <c r="AK196" s="22">
        <f t="shared" si="58"/>
        <v>1</v>
      </c>
      <c r="AL196" s="22">
        <f t="shared" si="59"/>
        <v>0</v>
      </c>
    </row>
    <row r="197" spans="1:38" x14ac:dyDescent="0.25">
      <c r="A197" t="s">
        <v>396</v>
      </c>
      <c r="B197" s="22">
        <v>2030</v>
      </c>
      <c r="C197" s="22">
        <v>3</v>
      </c>
      <c r="D197" s="34">
        <v>-81.820944883402703</v>
      </c>
      <c r="E197" s="34">
        <v>12.627052689241999</v>
      </c>
      <c r="F197" s="34">
        <v>87.346231088663302</v>
      </c>
      <c r="G197" s="34">
        <v>149.466509334362</v>
      </c>
      <c r="H197" s="34">
        <v>235.68482262959799</v>
      </c>
      <c r="I197" s="34">
        <v>174.86237604431599</v>
      </c>
      <c r="J197" s="28">
        <f t="shared" si="45"/>
        <v>285.93731899087294</v>
      </c>
      <c r="K197" s="28">
        <f t="shared" si="46"/>
        <v>292.64242884933867</v>
      </c>
      <c r="L197" s="33">
        <v>2.94</v>
      </c>
      <c r="M197" s="33">
        <v>60</v>
      </c>
      <c r="N197" s="33">
        <v>3</v>
      </c>
      <c r="O197" s="36">
        <v>37.489101373358999</v>
      </c>
      <c r="P197" s="34">
        <v>-3.8E-6</v>
      </c>
      <c r="Q197" s="34">
        <v>36.58900079</v>
      </c>
      <c r="R197" s="34">
        <v>40.100000029999997</v>
      </c>
      <c r="S197" s="34">
        <v>46.5769979875</v>
      </c>
      <c r="T197" s="34">
        <v>202.8804025</v>
      </c>
      <c r="U197" s="34">
        <v>23.909809522508201</v>
      </c>
      <c r="V197" s="34">
        <v>1.2748867343083501</v>
      </c>
      <c r="W197" s="34">
        <v>8.2441595487219708</v>
      </c>
      <c r="X197" s="35">
        <v>0.23346309017560399</v>
      </c>
      <c r="Y197" s="38">
        <v>8.7720607772062406E-2</v>
      </c>
      <c r="Z197" s="32">
        <f t="shared" si="47"/>
        <v>60.822446585281995</v>
      </c>
      <c r="AA197" s="22">
        <f t="shared" si="48"/>
        <v>0</v>
      </c>
      <c r="AB197" s="22">
        <f t="shared" si="49"/>
        <v>1</v>
      </c>
      <c r="AC197" s="22">
        <f t="shared" si="50"/>
        <v>1</v>
      </c>
      <c r="AD197" s="22">
        <f t="shared" si="51"/>
        <v>1</v>
      </c>
      <c r="AE197" s="22">
        <f t="shared" si="52"/>
        <v>1</v>
      </c>
      <c r="AF197" s="22">
        <f t="shared" si="53"/>
        <v>1</v>
      </c>
      <c r="AG197" s="22">
        <f t="shared" si="54"/>
        <v>1</v>
      </c>
      <c r="AH197" s="22">
        <f t="shared" si="55"/>
        <v>1</v>
      </c>
      <c r="AI197" s="22">
        <f t="shared" si="56"/>
        <v>0</v>
      </c>
      <c r="AJ197" s="22">
        <f t="shared" si="57"/>
        <v>0</v>
      </c>
      <c r="AK197" s="22">
        <f t="shared" si="58"/>
        <v>1</v>
      </c>
      <c r="AL197" s="22">
        <f t="shared" si="59"/>
        <v>0</v>
      </c>
    </row>
    <row r="198" spans="1:38" hidden="1" x14ac:dyDescent="0.25">
      <c r="A198" s="27" t="s">
        <v>397</v>
      </c>
      <c r="B198" s="22">
        <v>2030</v>
      </c>
      <c r="C198" s="22">
        <v>3</v>
      </c>
      <c r="D198" s="28">
        <v>-79.289575472288803</v>
      </c>
      <c r="E198" s="28">
        <v>16.0838859636191</v>
      </c>
      <c r="F198" s="28">
        <v>-54.291056157592003</v>
      </c>
      <c r="G198" s="28">
        <v>76.793264122615</v>
      </c>
      <c r="H198" s="28">
        <v>94.234341437157894</v>
      </c>
      <c r="I198" s="28">
        <v>26.1789386610861</v>
      </c>
      <c r="J198" s="28">
        <f t="shared" si="45"/>
        <v>128.00371892520602</v>
      </c>
      <c r="K198" s="28">
        <f t="shared" si="46"/>
        <v>134.4596219553907</v>
      </c>
      <c r="L198" s="22">
        <v>2.94</v>
      </c>
      <c r="M198" s="22">
        <v>60</v>
      </c>
      <c r="N198" s="22">
        <v>2</v>
      </c>
      <c r="O198" s="29">
        <v>38.284992189999997</v>
      </c>
      <c r="P198" s="28">
        <v>-1.9509645840000001</v>
      </c>
      <c r="Q198" s="28">
        <v>33.025059280000001</v>
      </c>
      <c r="R198" s="28">
        <v>39.911997409999998</v>
      </c>
      <c r="S198" s="28">
        <v>46.683999880000002</v>
      </c>
      <c r="T198" s="28">
        <v>205.29916109999999</v>
      </c>
      <c r="U198" s="28">
        <v>25.237724480000001</v>
      </c>
      <c r="V198" s="28">
        <v>1.6090956620000001</v>
      </c>
      <c r="W198" s="28">
        <v>9.191508808</v>
      </c>
      <c r="X198" s="30">
        <v>0.294375893</v>
      </c>
      <c r="Y198" s="31">
        <v>6.4112567999999995E-2</v>
      </c>
      <c r="Z198" s="32">
        <f t="shared" si="47"/>
        <v>68.055402776071787</v>
      </c>
      <c r="AA198" s="22">
        <f t="shared" si="48"/>
        <v>0</v>
      </c>
      <c r="AB198" s="22">
        <f t="shared" si="49"/>
        <v>1</v>
      </c>
      <c r="AC198" s="22">
        <f t="shared" si="50"/>
        <v>0</v>
      </c>
      <c r="AD198" s="22">
        <f t="shared" si="51"/>
        <v>1</v>
      </c>
      <c r="AE198" s="22">
        <f t="shared" si="52"/>
        <v>1</v>
      </c>
      <c r="AF198" s="22">
        <f t="shared" si="53"/>
        <v>1</v>
      </c>
      <c r="AG198" s="22">
        <f t="shared" si="54"/>
        <v>1</v>
      </c>
      <c r="AH198" s="22">
        <f t="shared" si="55"/>
        <v>1</v>
      </c>
      <c r="AI198" s="22">
        <f t="shared" si="56"/>
        <v>0</v>
      </c>
      <c r="AJ198" s="22">
        <f t="shared" si="57"/>
        <v>0</v>
      </c>
      <c r="AK198" s="22">
        <f t="shared" si="58"/>
        <v>1</v>
      </c>
      <c r="AL198" s="22">
        <f t="shared" si="59"/>
        <v>0</v>
      </c>
    </row>
    <row r="199" spans="1:38" hidden="1" x14ac:dyDescent="0.25">
      <c r="A199" t="s">
        <v>397</v>
      </c>
      <c r="B199" s="22">
        <v>2030</v>
      </c>
      <c r="C199" s="22">
        <v>3</v>
      </c>
      <c r="D199" s="34">
        <v>-78.339709472288803</v>
      </c>
      <c r="E199" s="34">
        <v>16.0838859636191</v>
      </c>
      <c r="F199" s="34">
        <v>-126.84076087912</v>
      </c>
      <c r="G199" s="34">
        <v>40.047246247328701</v>
      </c>
      <c r="H199" s="34">
        <v>23.038473003832301</v>
      </c>
      <c r="I199" s="34">
        <v>-53.730562766700601</v>
      </c>
      <c r="J199" s="28">
        <f t="shared" si="45"/>
        <v>-29.676281076099624</v>
      </c>
      <c r="K199" s="28">
        <f t="shared" si="46"/>
        <v>-23.220378047198061</v>
      </c>
      <c r="L199" s="33">
        <v>2.94</v>
      </c>
      <c r="M199" s="33">
        <v>60</v>
      </c>
      <c r="N199" s="33">
        <v>1</v>
      </c>
      <c r="O199" s="36">
        <v>38.284992194097697</v>
      </c>
      <c r="P199" s="34">
        <v>-1.9509645840000001</v>
      </c>
      <c r="Q199" s="34">
        <v>33.025059282500003</v>
      </c>
      <c r="R199" s="34">
        <v>39.911997409999998</v>
      </c>
      <c r="S199" s="34">
        <v>46.683999880000002</v>
      </c>
      <c r="T199" s="34">
        <v>205.29916109999999</v>
      </c>
      <c r="U199" s="34">
        <v>25.2377244797263</v>
      </c>
      <c r="V199" s="34">
        <v>1.60909566229826</v>
      </c>
      <c r="W199" s="34">
        <v>9.1915088081712799</v>
      </c>
      <c r="X199" s="35">
        <v>0.29437589315519402</v>
      </c>
      <c r="Y199" s="38">
        <v>6.4112568388362101E-2</v>
      </c>
      <c r="Z199" s="32">
        <f t="shared" si="47"/>
        <v>6.9545870402132017</v>
      </c>
      <c r="AA199" s="22">
        <f t="shared" si="48"/>
        <v>0</v>
      </c>
      <c r="AB199" s="22">
        <f t="shared" si="49"/>
        <v>1</v>
      </c>
      <c r="AC199" s="22">
        <f t="shared" si="50"/>
        <v>0</v>
      </c>
      <c r="AD199" s="22">
        <f t="shared" si="51"/>
        <v>1</v>
      </c>
      <c r="AE199" s="22">
        <f t="shared" si="52"/>
        <v>1</v>
      </c>
      <c r="AF199" s="22">
        <f t="shared" si="53"/>
        <v>0</v>
      </c>
      <c r="AG199" s="22">
        <f t="shared" si="54"/>
        <v>0</v>
      </c>
      <c r="AH199" s="22">
        <f t="shared" si="55"/>
        <v>0</v>
      </c>
      <c r="AI199" s="22">
        <f t="shared" si="56"/>
        <v>0</v>
      </c>
      <c r="AJ199" s="22">
        <f t="shared" si="57"/>
        <v>0</v>
      </c>
      <c r="AK199" s="22">
        <f t="shared" si="58"/>
        <v>1</v>
      </c>
      <c r="AL199" s="22">
        <f t="shared" si="59"/>
        <v>0</v>
      </c>
    </row>
    <row r="200" spans="1:38" hidden="1" x14ac:dyDescent="0.25">
      <c r="A200" t="s">
        <v>397</v>
      </c>
      <c r="B200" s="22">
        <v>2030</v>
      </c>
      <c r="C200" s="22">
        <v>3</v>
      </c>
      <c r="D200" s="34">
        <v>-78.339709472288803</v>
      </c>
      <c r="E200" s="34">
        <v>16.0838859636191</v>
      </c>
      <c r="F200" s="34">
        <v>-106.459828722723</v>
      </c>
      <c r="G200" s="34">
        <v>57.747506493685897</v>
      </c>
      <c r="H200" s="34">
        <v>42.864364263775897</v>
      </c>
      <c r="I200" s="34">
        <v>-29.328535181348901</v>
      </c>
      <c r="J200" s="28">
        <f t="shared" si="45"/>
        <v>49.163718923900362</v>
      </c>
      <c r="K200" s="28">
        <f t="shared" si="46"/>
        <v>55.619621952801957</v>
      </c>
      <c r="L200" s="33">
        <v>2.94</v>
      </c>
      <c r="M200" s="33">
        <v>60</v>
      </c>
      <c r="N200" s="33">
        <v>1.5</v>
      </c>
      <c r="O200" s="36">
        <v>38.284992194097697</v>
      </c>
      <c r="P200" s="34">
        <v>-1.9509645840000001</v>
      </c>
      <c r="Q200" s="34">
        <v>33.025059282500003</v>
      </c>
      <c r="R200" s="34">
        <v>39.911997409999998</v>
      </c>
      <c r="S200" s="34">
        <v>46.683999880000002</v>
      </c>
      <c r="T200" s="34">
        <v>205.29916109999999</v>
      </c>
      <c r="U200" s="34">
        <v>25.2377244797263</v>
      </c>
      <c r="V200" s="34">
        <v>1.60909566229826</v>
      </c>
      <c r="W200" s="34">
        <v>9.1915088081712799</v>
      </c>
      <c r="X200" s="35">
        <v>0.29437589315519402</v>
      </c>
      <c r="Y200" s="38">
        <v>6.4112568388362101E-2</v>
      </c>
      <c r="Z200" s="32">
        <f t="shared" si="47"/>
        <v>26.780478300156798</v>
      </c>
      <c r="AA200" s="22">
        <f t="shared" si="48"/>
        <v>0</v>
      </c>
      <c r="AB200" s="22">
        <f t="shared" si="49"/>
        <v>1</v>
      </c>
      <c r="AC200" s="22">
        <f t="shared" si="50"/>
        <v>0</v>
      </c>
      <c r="AD200" s="22">
        <f t="shared" si="51"/>
        <v>1</v>
      </c>
      <c r="AE200" s="22">
        <f t="shared" si="52"/>
        <v>1</v>
      </c>
      <c r="AF200" s="22">
        <f t="shared" si="53"/>
        <v>0</v>
      </c>
      <c r="AG200" s="22">
        <f t="shared" si="54"/>
        <v>1</v>
      </c>
      <c r="AH200" s="22">
        <f t="shared" si="55"/>
        <v>1</v>
      </c>
      <c r="AI200" s="22">
        <f t="shared" si="56"/>
        <v>0</v>
      </c>
      <c r="AJ200" s="22">
        <f t="shared" si="57"/>
        <v>0</v>
      </c>
      <c r="AK200" s="22">
        <f t="shared" si="58"/>
        <v>1</v>
      </c>
      <c r="AL200" s="22">
        <f t="shared" si="59"/>
        <v>0</v>
      </c>
    </row>
    <row r="201" spans="1:38" hidden="1" x14ac:dyDescent="0.25">
      <c r="A201" t="s">
        <v>397</v>
      </c>
      <c r="B201" s="22">
        <v>2030</v>
      </c>
      <c r="C201" s="22">
        <v>3</v>
      </c>
      <c r="D201" s="34">
        <v>-78.339709472288803</v>
      </c>
      <c r="E201" s="34">
        <v>16.0838859636191</v>
      </c>
      <c r="F201" s="34">
        <v>12.9460548364037</v>
      </c>
      <c r="G201" s="34">
        <v>106.091663335569</v>
      </c>
      <c r="H201" s="34">
        <v>161.103645831113</v>
      </c>
      <c r="I201" s="34">
        <v>95.182179126884506</v>
      </c>
      <c r="J201" s="28">
        <f t="shared" si="45"/>
        <v>206.8437189239003</v>
      </c>
      <c r="K201" s="28">
        <f t="shared" si="46"/>
        <v>213.29962195280194</v>
      </c>
      <c r="L201" s="33">
        <v>2.94</v>
      </c>
      <c r="M201" s="33">
        <v>60</v>
      </c>
      <c r="N201" s="33">
        <v>2.5</v>
      </c>
      <c r="O201" s="36">
        <v>38.284992194097697</v>
      </c>
      <c r="P201" s="34">
        <v>-1.9509645840000001</v>
      </c>
      <c r="Q201" s="34">
        <v>33.025059282500003</v>
      </c>
      <c r="R201" s="34">
        <v>39.911997409999998</v>
      </c>
      <c r="S201" s="34">
        <v>46.683999880000002</v>
      </c>
      <c r="T201" s="34">
        <v>205.29916109999999</v>
      </c>
      <c r="U201" s="34">
        <v>25.2377244797263</v>
      </c>
      <c r="V201" s="34">
        <v>1.60909566229826</v>
      </c>
      <c r="W201" s="34">
        <v>9.1915088081712799</v>
      </c>
      <c r="X201" s="35">
        <v>0.29437589315519402</v>
      </c>
      <c r="Y201" s="38">
        <v>6.4112568388362101E-2</v>
      </c>
      <c r="Z201" s="32">
        <f t="shared" si="47"/>
        <v>65.921466704228493</v>
      </c>
      <c r="AA201" s="22">
        <f t="shared" si="48"/>
        <v>0</v>
      </c>
      <c r="AB201" s="22">
        <f t="shared" si="49"/>
        <v>1</v>
      </c>
      <c r="AC201" s="22">
        <f t="shared" si="50"/>
        <v>1</v>
      </c>
      <c r="AD201" s="22">
        <f t="shared" si="51"/>
        <v>1</v>
      </c>
      <c r="AE201" s="22">
        <f t="shared" si="52"/>
        <v>1</v>
      </c>
      <c r="AF201" s="22">
        <f t="shared" si="53"/>
        <v>1</v>
      </c>
      <c r="AG201" s="22">
        <f t="shared" si="54"/>
        <v>1</v>
      </c>
      <c r="AH201" s="22">
        <f t="shared" si="55"/>
        <v>1</v>
      </c>
      <c r="AI201" s="22">
        <f t="shared" si="56"/>
        <v>0</v>
      </c>
      <c r="AJ201" s="22">
        <f t="shared" si="57"/>
        <v>0</v>
      </c>
      <c r="AK201" s="22">
        <f t="shared" si="58"/>
        <v>1</v>
      </c>
      <c r="AL201" s="22">
        <f t="shared" si="59"/>
        <v>0</v>
      </c>
    </row>
    <row r="202" spans="1:38" x14ac:dyDescent="0.25">
      <c r="A202" t="s">
        <v>397</v>
      </c>
      <c r="B202" s="22">
        <v>2030</v>
      </c>
      <c r="C202" s="22">
        <v>3</v>
      </c>
      <c r="D202" s="34">
        <v>-78.339709472288803</v>
      </c>
      <c r="E202" s="34">
        <v>16.0838859636191</v>
      </c>
      <c r="F202" s="34">
        <v>88.033308839117595</v>
      </c>
      <c r="G202" s="34">
        <v>158.92379921857199</v>
      </c>
      <c r="H202" s="34">
        <v>236.03640024228099</v>
      </c>
      <c r="I202" s="34">
        <v>170.72426119479599</v>
      </c>
      <c r="J202" s="28">
        <f t="shared" si="45"/>
        <v>285.68371892390024</v>
      </c>
      <c r="K202" s="28">
        <f t="shared" si="46"/>
        <v>292.13962195280186</v>
      </c>
      <c r="L202" s="33">
        <v>2.94</v>
      </c>
      <c r="M202" s="33">
        <v>60</v>
      </c>
      <c r="N202" s="33">
        <v>3</v>
      </c>
      <c r="O202" s="36">
        <v>38.284992194097697</v>
      </c>
      <c r="P202" s="34">
        <v>-1.9509645840000001</v>
      </c>
      <c r="Q202" s="34">
        <v>33.025059282500003</v>
      </c>
      <c r="R202" s="34">
        <v>39.911997409999998</v>
      </c>
      <c r="S202" s="34">
        <v>46.683999880000002</v>
      </c>
      <c r="T202" s="34">
        <v>205.29916109999999</v>
      </c>
      <c r="U202" s="34">
        <v>25.2377244797263</v>
      </c>
      <c r="V202" s="34">
        <v>1.60909566229826</v>
      </c>
      <c r="W202" s="34">
        <v>9.1915088081712799</v>
      </c>
      <c r="X202" s="35">
        <v>0.29437589315519402</v>
      </c>
      <c r="Y202" s="38">
        <v>6.4112568388362101E-2</v>
      </c>
      <c r="Z202" s="32">
        <f t="shared" si="47"/>
        <v>65.312139047485005</v>
      </c>
      <c r="AA202" s="22">
        <f t="shared" si="48"/>
        <v>0</v>
      </c>
      <c r="AB202" s="22">
        <f t="shared" si="49"/>
        <v>1</v>
      </c>
      <c r="AC202" s="22">
        <f t="shared" si="50"/>
        <v>1</v>
      </c>
      <c r="AD202" s="22">
        <f t="shared" si="51"/>
        <v>1</v>
      </c>
      <c r="AE202" s="22">
        <f t="shared" si="52"/>
        <v>1</v>
      </c>
      <c r="AF202" s="22">
        <f t="shared" si="53"/>
        <v>1</v>
      </c>
      <c r="AG202" s="22">
        <f t="shared" si="54"/>
        <v>1</v>
      </c>
      <c r="AH202" s="22">
        <f t="shared" si="55"/>
        <v>1</v>
      </c>
      <c r="AI202" s="22">
        <f t="shared" si="56"/>
        <v>0</v>
      </c>
      <c r="AJ202" s="22">
        <f t="shared" si="57"/>
        <v>0</v>
      </c>
      <c r="AK202" s="22">
        <f t="shared" si="58"/>
        <v>1</v>
      </c>
      <c r="AL202" s="22">
        <f t="shared" si="59"/>
        <v>0</v>
      </c>
    </row>
    <row r="203" spans="1:38" hidden="1" x14ac:dyDescent="0.25">
      <c r="A203" s="27" t="s">
        <v>398</v>
      </c>
      <c r="B203" s="22">
        <v>2030</v>
      </c>
      <c r="C203" s="22">
        <v>3</v>
      </c>
      <c r="D203" s="28">
        <v>-74.675198966189598</v>
      </c>
      <c r="E203" s="28">
        <v>26.819588039775098</v>
      </c>
      <c r="F203" s="28">
        <v>-57.735069455292397</v>
      </c>
      <c r="G203" s="28">
        <v>64.203449199915099</v>
      </c>
      <c r="H203" s="28">
        <v>90.096379625440093</v>
      </c>
      <c r="I203" s="28">
        <v>8.0293725023334908</v>
      </c>
      <c r="J203" s="28">
        <f t="shared" si="45"/>
        <v>127.18574824960922</v>
      </c>
      <c r="K203" s="28">
        <f t="shared" si="46"/>
        <v>132.83785070838474</v>
      </c>
      <c r="L203" s="22">
        <v>2.94</v>
      </c>
      <c r="M203" s="22">
        <v>60</v>
      </c>
      <c r="N203" s="22">
        <v>2</v>
      </c>
      <c r="O203" s="29">
        <v>40.852086749999998</v>
      </c>
      <c r="P203" s="28">
        <v>-1.44E-6</v>
      </c>
      <c r="Q203" s="28">
        <v>37.341999850000001</v>
      </c>
      <c r="R203" s="28">
        <v>40.100000020000003</v>
      </c>
      <c r="S203" s="28">
        <v>45.540999669999998</v>
      </c>
      <c r="T203" s="28">
        <v>209.10044930000001</v>
      </c>
      <c r="U203" s="28">
        <v>23.244547619999999</v>
      </c>
      <c r="V203" s="28">
        <v>2.2171264079999999</v>
      </c>
      <c r="W203" s="28">
        <v>13.800246250000001</v>
      </c>
      <c r="X203" s="30">
        <v>0.35209529299999998</v>
      </c>
      <c r="Y203" s="31">
        <v>6.0626953999999997E-2</v>
      </c>
      <c r="Z203" s="32">
        <f t="shared" si="47"/>
        <v>63.276791585664995</v>
      </c>
      <c r="AA203" s="22">
        <f t="shared" si="48"/>
        <v>0</v>
      </c>
      <c r="AB203" s="22">
        <f t="shared" si="49"/>
        <v>1</v>
      </c>
      <c r="AC203" s="22">
        <f t="shared" si="50"/>
        <v>0</v>
      </c>
      <c r="AD203" s="22">
        <f t="shared" si="51"/>
        <v>1</v>
      </c>
      <c r="AE203" s="22">
        <f t="shared" si="52"/>
        <v>1</v>
      </c>
      <c r="AF203" s="22">
        <f t="shared" si="53"/>
        <v>1</v>
      </c>
      <c r="AG203" s="22">
        <f t="shared" si="54"/>
        <v>1</v>
      </c>
      <c r="AH203" s="22">
        <f t="shared" si="55"/>
        <v>1</v>
      </c>
      <c r="AI203" s="22">
        <f t="shared" si="56"/>
        <v>0</v>
      </c>
      <c r="AJ203" s="22">
        <f t="shared" si="57"/>
        <v>0</v>
      </c>
      <c r="AK203" s="22">
        <f t="shared" si="58"/>
        <v>1</v>
      </c>
      <c r="AL203" s="22">
        <f t="shared" si="59"/>
        <v>0</v>
      </c>
    </row>
    <row r="204" spans="1:38" hidden="1" x14ac:dyDescent="0.25">
      <c r="A204" t="s">
        <v>398</v>
      </c>
      <c r="B204" s="22">
        <v>2030</v>
      </c>
      <c r="C204" s="22">
        <v>3</v>
      </c>
      <c r="D204" s="34">
        <v>-73.768368966189598</v>
      </c>
      <c r="E204" s="34">
        <v>26.819588039775098</v>
      </c>
      <c r="F204" s="34">
        <v>-122.437003180649</v>
      </c>
      <c r="G204" s="34">
        <v>40.183450520339903</v>
      </c>
      <c r="H204" s="34">
        <v>27.035644616318798</v>
      </c>
      <c r="I204" s="34">
        <v>-62.870532633211297</v>
      </c>
      <c r="J204" s="28">
        <f t="shared" si="45"/>
        <v>-30.494251751354728</v>
      </c>
      <c r="K204" s="28">
        <f t="shared" si="46"/>
        <v>-24.842149293526546</v>
      </c>
      <c r="L204" s="33">
        <v>2.94</v>
      </c>
      <c r="M204" s="33">
        <v>60</v>
      </c>
      <c r="N204" s="33">
        <v>1</v>
      </c>
      <c r="O204" s="36">
        <v>40.852086753025297</v>
      </c>
      <c r="P204" s="34">
        <v>-1.44E-6</v>
      </c>
      <c r="Q204" s="34">
        <v>37.341999850000001</v>
      </c>
      <c r="R204" s="34">
        <v>40.100000020000003</v>
      </c>
      <c r="S204" s="34">
        <v>45.540999669999998</v>
      </c>
      <c r="T204" s="34">
        <v>209.10044930000001</v>
      </c>
      <c r="U204" s="34">
        <v>23.244547617964798</v>
      </c>
      <c r="V204" s="34">
        <v>2.21712640789691</v>
      </c>
      <c r="W204" s="34">
        <v>13.8002462497075</v>
      </c>
      <c r="X204" s="35">
        <v>0.35209529320189997</v>
      </c>
      <c r="Y204" s="38">
        <v>6.0626954067121902E-2</v>
      </c>
      <c r="Z204" s="32">
        <f t="shared" si="47"/>
        <v>0.21605657654369992</v>
      </c>
      <c r="AA204" s="22">
        <f t="shared" si="48"/>
        <v>0</v>
      </c>
      <c r="AB204" s="22">
        <f t="shared" si="49"/>
        <v>1</v>
      </c>
      <c r="AC204" s="22">
        <f t="shared" si="50"/>
        <v>0</v>
      </c>
      <c r="AD204" s="22">
        <f t="shared" si="51"/>
        <v>1</v>
      </c>
      <c r="AE204" s="22">
        <f t="shared" si="52"/>
        <v>1</v>
      </c>
      <c r="AF204" s="22">
        <f t="shared" si="53"/>
        <v>0</v>
      </c>
      <c r="AG204" s="22">
        <f t="shared" si="54"/>
        <v>0</v>
      </c>
      <c r="AH204" s="22">
        <f t="shared" si="55"/>
        <v>0</v>
      </c>
      <c r="AI204" s="22">
        <f t="shared" si="56"/>
        <v>0</v>
      </c>
      <c r="AJ204" s="22">
        <f t="shared" si="57"/>
        <v>0</v>
      </c>
      <c r="AK204" s="22">
        <f t="shared" si="58"/>
        <v>1</v>
      </c>
      <c r="AL204" s="22">
        <f t="shared" si="59"/>
        <v>0</v>
      </c>
    </row>
    <row r="205" spans="1:38" hidden="1" x14ac:dyDescent="0.25">
      <c r="A205" t="s">
        <v>398</v>
      </c>
      <c r="B205" s="22">
        <v>2030</v>
      </c>
      <c r="C205" s="22">
        <v>3</v>
      </c>
      <c r="D205" s="34">
        <v>-73.768368966189598</v>
      </c>
      <c r="E205" s="34">
        <v>26.819588039775098</v>
      </c>
      <c r="F205" s="34">
        <v>-108.78384928283999</v>
      </c>
      <c r="G205" s="34">
        <v>51.8785456518074</v>
      </c>
      <c r="H205" s="34">
        <v>40.179305599127801</v>
      </c>
      <c r="I205" s="34">
        <v>-44.988388406421699</v>
      </c>
      <c r="J205" s="28">
        <f t="shared" si="45"/>
        <v>48.345748248645251</v>
      </c>
      <c r="K205" s="28">
        <f t="shared" si="46"/>
        <v>53.997850706473471</v>
      </c>
      <c r="L205" s="33">
        <v>2.94</v>
      </c>
      <c r="M205" s="33">
        <v>60</v>
      </c>
      <c r="N205" s="33">
        <v>1.5</v>
      </c>
      <c r="O205" s="36">
        <v>40.852086753025297</v>
      </c>
      <c r="P205" s="34">
        <v>-1.44E-6</v>
      </c>
      <c r="Q205" s="34">
        <v>37.341999850000001</v>
      </c>
      <c r="R205" s="34">
        <v>40.100000020000003</v>
      </c>
      <c r="S205" s="34">
        <v>45.540999669999998</v>
      </c>
      <c r="T205" s="34">
        <v>209.10044930000001</v>
      </c>
      <c r="U205" s="34">
        <v>23.244547617964798</v>
      </c>
      <c r="V205" s="34">
        <v>2.21712640789691</v>
      </c>
      <c r="W205" s="34">
        <v>13.8002462497075</v>
      </c>
      <c r="X205" s="35">
        <v>0.35209529320189997</v>
      </c>
      <c r="Y205" s="38">
        <v>6.0626954067121902E-2</v>
      </c>
      <c r="Z205" s="32">
        <f t="shared" si="47"/>
        <v>13.359717559352703</v>
      </c>
      <c r="AA205" s="22">
        <f t="shared" si="48"/>
        <v>0</v>
      </c>
      <c r="AB205" s="22">
        <f t="shared" si="49"/>
        <v>1</v>
      </c>
      <c r="AC205" s="22">
        <f t="shared" si="50"/>
        <v>0</v>
      </c>
      <c r="AD205" s="22">
        <f t="shared" si="51"/>
        <v>1</v>
      </c>
      <c r="AE205" s="22">
        <f t="shared" si="52"/>
        <v>1</v>
      </c>
      <c r="AF205" s="22">
        <f t="shared" si="53"/>
        <v>0</v>
      </c>
      <c r="AG205" s="22">
        <f t="shared" si="54"/>
        <v>1</v>
      </c>
      <c r="AH205" s="22">
        <f t="shared" si="55"/>
        <v>1</v>
      </c>
      <c r="AI205" s="22">
        <f t="shared" si="56"/>
        <v>0</v>
      </c>
      <c r="AJ205" s="22">
        <f t="shared" si="57"/>
        <v>0</v>
      </c>
      <c r="AK205" s="22">
        <f t="shared" si="58"/>
        <v>1</v>
      </c>
      <c r="AL205" s="22">
        <f t="shared" si="59"/>
        <v>0</v>
      </c>
    </row>
    <row r="206" spans="1:38" hidden="1" x14ac:dyDescent="0.25">
      <c r="A206" t="s">
        <v>398</v>
      </c>
      <c r="B206" s="22">
        <v>2030</v>
      </c>
      <c r="C206" s="22">
        <v>3</v>
      </c>
      <c r="D206" s="34">
        <v>-73.768368966189598</v>
      </c>
      <c r="E206" s="34">
        <v>26.819588039775098</v>
      </c>
      <c r="F206" s="34">
        <v>12.6442776879887</v>
      </c>
      <c r="G206" s="34">
        <v>86.767435542907904</v>
      </c>
      <c r="H206" s="34">
        <v>160.16497531781499</v>
      </c>
      <c r="I206" s="34">
        <v>79.644402357706397</v>
      </c>
      <c r="J206" s="28">
        <f t="shared" si="45"/>
        <v>206.02574824864521</v>
      </c>
      <c r="K206" s="28">
        <f t="shared" si="46"/>
        <v>211.67785070647344</v>
      </c>
      <c r="L206" s="33">
        <v>2.94</v>
      </c>
      <c r="M206" s="33">
        <v>60</v>
      </c>
      <c r="N206" s="33">
        <v>2.5</v>
      </c>
      <c r="O206" s="36">
        <v>40.852086753025297</v>
      </c>
      <c r="P206" s="34">
        <v>-1.44E-6</v>
      </c>
      <c r="Q206" s="34">
        <v>37.341999850000001</v>
      </c>
      <c r="R206" s="34">
        <v>40.100000020000003</v>
      </c>
      <c r="S206" s="34">
        <v>45.540999669999998</v>
      </c>
      <c r="T206" s="34">
        <v>209.10044930000001</v>
      </c>
      <c r="U206" s="34">
        <v>23.244547617964798</v>
      </c>
      <c r="V206" s="34">
        <v>2.21712640789691</v>
      </c>
      <c r="W206" s="34">
        <v>13.8002462497075</v>
      </c>
      <c r="X206" s="35">
        <v>0.35209529320189997</v>
      </c>
      <c r="Y206" s="38">
        <v>6.0626954067121902E-2</v>
      </c>
      <c r="Z206" s="32">
        <f t="shared" si="47"/>
        <v>80.520572960108595</v>
      </c>
      <c r="AA206" s="22">
        <f t="shared" si="48"/>
        <v>0</v>
      </c>
      <c r="AB206" s="22">
        <f t="shared" si="49"/>
        <v>1</v>
      </c>
      <c r="AC206" s="22">
        <f t="shared" si="50"/>
        <v>1</v>
      </c>
      <c r="AD206" s="22">
        <f t="shared" si="51"/>
        <v>1</v>
      </c>
      <c r="AE206" s="22">
        <f t="shared" si="52"/>
        <v>1</v>
      </c>
      <c r="AF206" s="22">
        <f t="shared" si="53"/>
        <v>1</v>
      </c>
      <c r="AG206" s="22">
        <f t="shared" si="54"/>
        <v>1</v>
      </c>
      <c r="AH206" s="22">
        <f t="shared" si="55"/>
        <v>1</v>
      </c>
      <c r="AI206" s="22">
        <f t="shared" si="56"/>
        <v>0</v>
      </c>
      <c r="AJ206" s="22">
        <f t="shared" si="57"/>
        <v>0</v>
      </c>
      <c r="AK206" s="22">
        <f t="shared" si="58"/>
        <v>1</v>
      </c>
      <c r="AL206" s="22">
        <f t="shared" si="59"/>
        <v>0</v>
      </c>
    </row>
    <row r="207" spans="1:38" x14ac:dyDescent="0.25">
      <c r="A207" t="s">
        <v>398</v>
      </c>
      <c r="B207" s="22">
        <v>2030</v>
      </c>
      <c r="C207" s="22">
        <v>3</v>
      </c>
      <c r="D207" s="34">
        <v>-73.768368966189598</v>
      </c>
      <c r="E207" s="34">
        <v>26.819588039775098</v>
      </c>
      <c r="F207" s="34">
        <v>87.910869926792998</v>
      </c>
      <c r="G207" s="34">
        <v>138.557039849392</v>
      </c>
      <c r="H207" s="34">
        <v>235.36602045956599</v>
      </c>
      <c r="I207" s="34">
        <v>155.504321468581</v>
      </c>
      <c r="J207" s="28">
        <f t="shared" si="45"/>
        <v>284.86574824864522</v>
      </c>
      <c r="K207" s="28">
        <f t="shared" si="46"/>
        <v>290.51785070647344</v>
      </c>
      <c r="L207" s="33">
        <v>2.94</v>
      </c>
      <c r="M207" s="33">
        <v>60</v>
      </c>
      <c r="N207" s="33">
        <v>3</v>
      </c>
      <c r="O207" s="36">
        <v>40.852086753025297</v>
      </c>
      <c r="P207" s="34">
        <v>-1.44E-6</v>
      </c>
      <c r="Q207" s="34">
        <v>37.341999850000001</v>
      </c>
      <c r="R207" s="34">
        <v>40.100000020000003</v>
      </c>
      <c r="S207" s="34">
        <v>45.540999669999998</v>
      </c>
      <c r="T207" s="34">
        <v>209.10044930000001</v>
      </c>
      <c r="U207" s="34">
        <v>23.244547617964798</v>
      </c>
      <c r="V207" s="34">
        <v>2.21712640789691</v>
      </c>
      <c r="W207" s="34">
        <v>13.8002462497075</v>
      </c>
      <c r="X207" s="35">
        <v>0.35209529320189997</v>
      </c>
      <c r="Y207" s="38">
        <v>6.0626954067121902E-2</v>
      </c>
      <c r="Z207" s="32">
        <f t="shared" si="47"/>
        <v>79.861698990984991</v>
      </c>
      <c r="AA207" s="22">
        <f t="shared" si="48"/>
        <v>0</v>
      </c>
      <c r="AB207" s="22">
        <f t="shared" si="49"/>
        <v>1</v>
      </c>
      <c r="AC207" s="22">
        <f t="shared" si="50"/>
        <v>1</v>
      </c>
      <c r="AD207" s="22">
        <f t="shared" si="51"/>
        <v>1</v>
      </c>
      <c r="AE207" s="22">
        <f t="shared" si="52"/>
        <v>1</v>
      </c>
      <c r="AF207" s="22">
        <f t="shared" si="53"/>
        <v>1</v>
      </c>
      <c r="AG207" s="22">
        <f t="shared" si="54"/>
        <v>1</v>
      </c>
      <c r="AH207" s="22">
        <f t="shared" si="55"/>
        <v>1</v>
      </c>
      <c r="AI207" s="22">
        <f t="shared" si="56"/>
        <v>0</v>
      </c>
      <c r="AJ207" s="22">
        <f t="shared" si="57"/>
        <v>0</v>
      </c>
      <c r="AK207" s="22">
        <f t="shared" si="58"/>
        <v>1</v>
      </c>
      <c r="AL207" s="22">
        <f t="shared" si="59"/>
        <v>0</v>
      </c>
    </row>
    <row r="208" spans="1:38" hidden="1" x14ac:dyDescent="0.25">
      <c r="A208" s="27" t="s">
        <v>399</v>
      </c>
      <c r="B208" s="22">
        <v>2030</v>
      </c>
      <c r="C208" s="22">
        <v>3</v>
      </c>
      <c r="D208" s="28">
        <v>-71.622599556868096</v>
      </c>
      <c r="E208" s="28">
        <v>30.975359627074901</v>
      </c>
      <c r="F208" s="28">
        <v>-62.857635998551501</v>
      </c>
      <c r="G208" s="28">
        <v>63.758173084710599</v>
      </c>
      <c r="H208" s="28">
        <v>84.543718971101001</v>
      </c>
      <c r="I208" s="28">
        <v>-1.92389145456426</v>
      </c>
      <c r="J208" s="28">
        <f t="shared" si="45"/>
        <v>126.87570129013037</v>
      </c>
      <c r="K208" s="28">
        <f t="shared" si="46"/>
        <v>132.22312788383175</v>
      </c>
      <c r="L208" s="22">
        <v>2.94</v>
      </c>
      <c r="M208" s="22">
        <v>60</v>
      </c>
      <c r="N208" s="22">
        <v>2</v>
      </c>
      <c r="O208" s="29">
        <v>41.825128800000002</v>
      </c>
      <c r="P208" s="28">
        <v>7.1099999999999995E-8</v>
      </c>
      <c r="Q208" s="28">
        <v>37.717998880000003</v>
      </c>
      <c r="R208" s="28">
        <v>43.683000159999999</v>
      </c>
      <c r="S208" s="28">
        <v>47.43368014</v>
      </c>
      <c r="T208" s="28">
        <v>223.23423639999999</v>
      </c>
      <c r="U208" s="28">
        <v>21.033656229999998</v>
      </c>
      <c r="V208" s="28">
        <v>1.769445685</v>
      </c>
      <c r="W208" s="28">
        <v>10.495905499999999</v>
      </c>
      <c r="X208" s="30">
        <v>0.30606493699999998</v>
      </c>
      <c r="Y208" s="31">
        <v>4.5315807999999999E-2</v>
      </c>
      <c r="Z208" s="32">
        <f t="shared" si="47"/>
        <v>53.568359344026099</v>
      </c>
      <c r="AA208" s="22">
        <f t="shared" si="48"/>
        <v>0</v>
      </c>
      <c r="AB208" s="22">
        <f t="shared" si="49"/>
        <v>1</v>
      </c>
      <c r="AC208" s="22">
        <f t="shared" si="50"/>
        <v>0</v>
      </c>
      <c r="AD208" s="22">
        <f t="shared" si="51"/>
        <v>1</v>
      </c>
      <c r="AE208" s="22">
        <f t="shared" si="52"/>
        <v>1</v>
      </c>
      <c r="AF208" s="22">
        <f t="shared" si="53"/>
        <v>0</v>
      </c>
      <c r="AG208" s="22">
        <f t="shared" si="54"/>
        <v>1</v>
      </c>
      <c r="AH208" s="22">
        <f t="shared" si="55"/>
        <v>1</v>
      </c>
      <c r="AI208" s="22">
        <f t="shared" si="56"/>
        <v>1</v>
      </c>
      <c r="AJ208" s="22">
        <f t="shared" si="57"/>
        <v>0</v>
      </c>
      <c r="AK208" s="22">
        <f t="shared" si="58"/>
        <v>0</v>
      </c>
      <c r="AL208" s="22">
        <f t="shared" si="59"/>
        <v>0</v>
      </c>
    </row>
    <row r="209" spans="1:38" hidden="1" x14ac:dyDescent="0.25">
      <c r="A209" t="s">
        <v>399</v>
      </c>
      <c r="B209" s="22">
        <v>2030</v>
      </c>
      <c r="C209" s="22">
        <v>3</v>
      </c>
      <c r="D209" s="34">
        <v>-70.734213556867999</v>
      </c>
      <c r="E209" s="34">
        <v>30.975359627074901</v>
      </c>
      <c r="F209" s="34">
        <v>-119.522330986152</v>
      </c>
      <c r="G209" s="34">
        <v>41.454556101007498</v>
      </c>
      <c r="H209" s="34">
        <v>29.621928472955499</v>
      </c>
      <c r="I209" s="34">
        <v>-63.457921923871602</v>
      </c>
      <c r="J209" s="28">
        <f t="shared" si="45"/>
        <v>-30.804298710401731</v>
      </c>
      <c r="K209" s="28">
        <f t="shared" si="46"/>
        <v>-25.456872117223373</v>
      </c>
      <c r="L209" s="33">
        <v>2.94</v>
      </c>
      <c r="M209" s="33">
        <v>60</v>
      </c>
      <c r="N209" s="33">
        <v>1</v>
      </c>
      <c r="O209" s="36">
        <v>41.825128801670097</v>
      </c>
      <c r="P209" s="34">
        <v>7.1099999999999995E-8</v>
      </c>
      <c r="Q209" s="34">
        <v>37.717998874999999</v>
      </c>
      <c r="R209" s="34">
        <v>43.683000159999999</v>
      </c>
      <c r="S209" s="34">
        <v>47.433680135000003</v>
      </c>
      <c r="T209" s="34">
        <v>223.23423639999999</v>
      </c>
      <c r="U209" s="34">
        <v>21.033656227373999</v>
      </c>
      <c r="V209" s="34">
        <v>1.7694456849176401</v>
      </c>
      <c r="W209" s="34">
        <v>10.495905503271199</v>
      </c>
      <c r="X209" s="35">
        <v>0.306064936576326</v>
      </c>
      <c r="Y209" s="38">
        <v>4.5315808013889701E-2</v>
      </c>
      <c r="Z209" s="32">
        <f t="shared" si="47"/>
        <v>-1.3534311541194022</v>
      </c>
      <c r="AA209" s="22">
        <f t="shared" si="48"/>
        <v>0</v>
      </c>
      <c r="AB209" s="22">
        <f t="shared" si="49"/>
        <v>1</v>
      </c>
      <c r="AC209" s="22">
        <f t="shared" si="50"/>
        <v>0</v>
      </c>
      <c r="AD209" s="22">
        <f t="shared" si="51"/>
        <v>1</v>
      </c>
      <c r="AE209" s="22">
        <f t="shared" si="52"/>
        <v>1</v>
      </c>
      <c r="AF209" s="22">
        <f t="shared" si="53"/>
        <v>0</v>
      </c>
      <c r="AG209" s="22">
        <f t="shared" si="54"/>
        <v>0</v>
      </c>
      <c r="AH209" s="22">
        <f t="shared" si="55"/>
        <v>0</v>
      </c>
      <c r="AI209" s="22">
        <f t="shared" si="56"/>
        <v>1</v>
      </c>
      <c r="AJ209" s="22">
        <f t="shared" si="57"/>
        <v>0</v>
      </c>
      <c r="AK209" s="22">
        <f t="shared" si="58"/>
        <v>0</v>
      </c>
      <c r="AL209" s="22">
        <f t="shared" si="59"/>
        <v>0</v>
      </c>
    </row>
    <row r="210" spans="1:38" hidden="1" x14ac:dyDescent="0.25">
      <c r="A210" t="s">
        <v>399</v>
      </c>
      <c r="B210" s="22">
        <v>2030</v>
      </c>
      <c r="C210" s="22">
        <v>3</v>
      </c>
      <c r="D210" s="34">
        <v>-70.734213556867999</v>
      </c>
      <c r="E210" s="34">
        <v>30.975359627074901</v>
      </c>
      <c r="F210" s="34">
        <v>-107.01546169410101</v>
      </c>
      <c r="G210" s="34">
        <v>52.339260468848501</v>
      </c>
      <c r="H210" s="34">
        <v>33.205853467784799</v>
      </c>
      <c r="I210" s="34">
        <v>-49.588020550096502</v>
      </c>
      <c r="J210" s="28">
        <f t="shared" si="45"/>
        <v>48.035701289598251</v>
      </c>
      <c r="K210" s="28">
        <f t="shared" si="46"/>
        <v>53.383127882776655</v>
      </c>
      <c r="L210" s="33">
        <v>2.94</v>
      </c>
      <c r="M210" s="33">
        <v>60</v>
      </c>
      <c r="N210" s="33">
        <v>1.5</v>
      </c>
      <c r="O210" s="36">
        <v>41.825128801670097</v>
      </c>
      <c r="P210" s="34">
        <v>7.1099999999999995E-8</v>
      </c>
      <c r="Q210" s="34">
        <v>37.717998874999999</v>
      </c>
      <c r="R210" s="34">
        <v>43.683000159999999</v>
      </c>
      <c r="S210" s="34">
        <v>47.433680135000003</v>
      </c>
      <c r="T210" s="34">
        <v>223.23423639999999</v>
      </c>
      <c r="U210" s="34">
        <v>21.033656227373999</v>
      </c>
      <c r="V210" s="34">
        <v>1.7694456849176401</v>
      </c>
      <c r="W210" s="34">
        <v>10.495905503271199</v>
      </c>
      <c r="X210" s="35">
        <v>0.306064936576326</v>
      </c>
      <c r="Y210" s="38">
        <v>4.5315808013889701E-2</v>
      </c>
      <c r="Z210" s="32">
        <f t="shared" si="47"/>
        <v>2.2304938407098973</v>
      </c>
      <c r="AA210" s="22">
        <f t="shared" si="48"/>
        <v>0</v>
      </c>
      <c r="AB210" s="22">
        <f t="shared" si="49"/>
        <v>1</v>
      </c>
      <c r="AC210" s="22">
        <f t="shared" si="50"/>
        <v>0</v>
      </c>
      <c r="AD210" s="22">
        <f t="shared" si="51"/>
        <v>1</v>
      </c>
      <c r="AE210" s="22">
        <f t="shared" si="52"/>
        <v>1</v>
      </c>
      <c r="AF210" s="22">
        <f t="shared" si="53"/>
        <v>0</v>
      </c>
      <c r="AG210" s="22">
        <f t="shared" si="54"/>
        <v>1</v>
      </c>
      <c r="AH210" s="22">
        <f t="shared" si="55"/>
        <v>1</v>
      </c>
      <c r="AI210" s="22">
        <f t="shared" si="56"/>
        <v>1</v>
      </c>
      <c r="AJ210" s="22">
        <f t="shared" si="57"/>
        <v>0</v>
      </c>
      <c r="AK210" s="22">
        <f t="shared" si="58"/>
        <v>0</v>
      </c>
      <c r="AL210" s="22">
        <f t="shared" si="59"/>
        <v>0</v>
      </c>
    </row>
    <row r="211" spans="1:38" hidden="1" x14ac:dyDescent="0.25">
      <c r="A211" t="s">
        <v>399</v>
      </c>
      <c r="B211" s="22">
        <v>2030</v>
      </c>
      <c r="C211" s="22">
        <v>3</v>
      </c>
      <c r="D211" s="34">
        <v>-70.734213556867999</v>
      </c>
      <c r="E211" s="34">
        <v>30.975359627074901</v>
      </c>
      <c r="F211" s="34">
        <v>10.4523922687544</v>
      </c>
      <c r="G211" s="34">
        <v>82.746622801229705</v>
      </c>
      <c r="H211" s="34">
        <v>157.53499184719101</v>
      </c>
      <c r="I211" s="34">
        <v>71.998714745239695</v>
      </c>
      <c r="J211" s="28">
        <f t="shared" si="45"/>
        <v>205.71570128959826</v>
      </c>
      <c r="K211" s="28">
        <f t="shared" si="46"/>
        <v>211.06312788277666</v>
      </c>
      <c r="L211" s="33">
        <v>2.94</v>
      </c>
      <c r="M211" s="33">
        <v>60</v>
      </c>
      <c r="N211" s="33">
        <v>2.5</v>
      </c>
      <c r="O211" s="36">
        <v>41.825128801670097</v>
      </c>
      <c r="P211" s="34">
        <v>7.1099999999999995E-8</v>
      </c>
      <c r="Q211" s="34">
        <v>37.717998874999999</v>
      </c>
      <c r="R211" s="34">
        <v>43.683000159999999</v>
      </c>
      <c r="S211" s="34">
        <v>47.433680135000003</v>
      </c>
      <c r="T211" s="34">
        <v>223.23423639999999</v>
      </c>
      <c r="U211" s="34">
        <v>21.033656227373999</v>
      </c>
      <c r="V211" s="34">
        <v>1.7694456849176401</v>
      </c>
      <c r="W211" s="34">
        <v>10.495905503271199</v>
      </c>
      <c r="X211" s="35">
        <v>0.306064936576326</v>
      </c>
      <c r="Y211" s="38">
        <v>4.5315808013889701E-2</v>
      </c>
      <c r="Z211" s="32">
        <f t="shared" si="47"/>
        <v>85.536277101951313</v>
      </c>
      <c r="AA211" s="22">
        <f t="shared" si="48"/>
        <v>0</v>
      </c>
      <c r="AB211" s="22">
        <f t="shared" si="49"/>
        <v>1</v>
      </c>
      <c r="AC211" s="22">
        <f t="shared" si="50"/>
        <v>1</v>
      </c>
      <c r="AD211" s="22">
        <f t="shared" si="51"/>
        <v>1</v>
      </c>
      <c r="AE211" s="22">
        <f t="shared" si="52"/>
        <v>1</v>
      </c>
      <c r="AF211" s="22">
        <f t="shared" si="53"/>
        <v>1</v>
      </c>
      <c r="AG211" s="22">
        <f t="shared" si="54"/>
        <v>1</v>
      </c>
      <c r="AH211" s="22">
        <f t="shared" si="55"/>
        <v>1</v>
      </c>
      <c r="AI211" s="22">
        <f t="shared" si="56"/>
        <v>1</v>
      </c>
      <c r="AJ211" s="22">
        <f t="shared" si="57"/>
        <v>0</v>
      </c>
      <c r="AK211" s="22">
        <f t="shared" si="58"/>
        <v>0</v>
      </c>
      <c r="AL211" s="22">
        <f t="shared" si="59"/>
        <v>0</v>
      </c>
    </row>
    <row r="212" spans="1:38" x14ac:dyDescent="0.25">
      <c r="A212" t="s">
        <v>399</v>
      </c>
      <c r="B212" s="22">
        <v>2030</v>
      </c>
      <c r="C212" s="22">
        <v>3</v>
      </c>
      <c r="D212" s="34">
        <v>-70.734213556867999</v>
      </c>
      <c r="E212" s="34">
        <v>30.975359627074901</v>
      </c>
      <c r="F212" s="34">
        <v>86.506963254709106</v>
      </c>
      <c r="G212" s="34">
        <v>125.809636869576</v>
      </c>
      <c r="H212" s="34">
        <v>233.56471947716699</v>
      </c>
      <c r="I212" s="34">
        <v>148.565351749901</v>
      </c>
      <c r="J212" s="28">
        <f t="shared" si="45"/>
        <v>284.55570128959823</v>
      </c>
      <c r="K212" s="28">
        <f t="shared" si="46"/>
        <v>289.90312788277657</v>
      </c>
      <c r="L212" s="33">
        <v>2.94</v>
      </c>
      <c r="M212" s="33">
        <v>60</v>
      </c>
      <c r="N212" s="33">
        <v>3</v>
      </c>
      <c r="O212" s="36">
        <v>41.825128801670097</v>
      </c>
      <c r="P212" s="34">
        <v>7.1099999999999995E-8</v>
      </c>
      <c r="Q212" s="34">
        <v>37.717998874999999</v>
      </c>
      <c r="R212" s="34">
        <v>43.683000159999999</v>
      </c>
      <c r="S212" s="34">
        <v>47.433680135000003</v>
      </c>
      <c r="T212" s="34">
        <v>223.23423639999999</v>
      </c>
      <c r="U212" s="34">
        <v>21.033656227373999</v>
      </c>
      <c r="V212" s="34">
        <v>1.7694456849176401</v>
      </c>
      <c r="W212" s="34">
        <v>10.495905503271199</v>
      </c>
      <c r="X212" s="35">
        <v>0.306064936576326</v>
      </c>
      <c r="Y212" s="38">
        <v>4.5315808013889701E-2</v>
      </c>
      <c r="Z212" s="32">
        <f t="shared" si="47"/>
        <v>84.999367727265991</v>
      </c>
      <c r="AA212" s="22">
        <f t="shared" si="48"/>
        <v>0</v>
      </c>
      <c r="AB212" s="22">
        <f t="shared" si="49"/>
        <v>1</v>
      </c>
      <c r="AC212" s="22">
        <f t="shared" si="50"/>
        <v>1</v>
      </c>
      <c r="AD212" s="22">
        <f t="shared" si="51"/>
        <v>1</v>
      </c>
      <c r="AE212" s="22">
        <f t="shared" si="52"/>
        <v>1</v>
      </c>
      <c r="AF212" s="22">
        <f t="shared" si="53"/>
        <v>1</v>
      </c>
      <c r="AG212" s="22">
        <f t="shared" si="54"/>
        <v>1</v>
      </c>
      <c r="AH212" s="22">
        <f t="shared" si="55"/>
        <v>1</v>
      </c>
      <c r="AI212" s="22">
        <f t="shared" si="56"/>
        <v>1</v>
      </c>
      <c r="AJ212" s="22">
        <f t="shared" si="57"/>
        <v>0</v>
      </c>
      <c r="AK212" s="22">
        <f t="shared" si="58"/>
        <v>0</v>
      </c>
      <c r="AL212" s="22">
        <f t="shared" si="59"/>
        <v>0</v>
      </c>
    </row>
    <row r="213" spans="1:38" hidden="1" x14ac:dyDescent="0.25">
      <c r="A213" t="s">
        <v>400</v>
      </c>
      <c r="B213" s="22">
        <v>2030</v>
      </c>
      <c r="C213" s="22">
        <v>3</v>
      </c>
      <c r="D213" s="34">
        <v>-36.9098018653807</v>
      </c>
      <c r="E213" s="34">
        <v>56.435733779742698</v>
      </c>
      <c r="F213" s="34">
        <v>-85.206062420935098</v>
      </c>
      <c r="G213" s="34">
        <v>83.952896630002201</v>
      </c>
      <c r="H213" s="34">
        <v>69.437071880800104</v>
      </c>
      <c r="I213" s="34">
        <v>-56.000894395784599</v>
      </c>
      <c r="J213" s="28">
        <f t="shared" si="45"/>
        <v>-31.835248889931293</v>
      </c>
      <c r="K213" s="28">
        <f t="shared" si="46"/>
        <v>-27.500912824473396</v>
      </c>
      <c r="L213" s="33">
        <v>2.94</v>
      </c>
      <c r="M213" s="33">
        <v>60</v>
      </c>
      <c r="N213" s="33">
        <v>1</v>
      </c>
      <c r="O213" s="36">
        <v>45.0606318294166</v>
      </c>
      <c r="P213" s="34">
        <v>-1.61E-7</v>
      </c>
      <c r="Q213" s="34">
        <v>36.588999979999997</v>
      </c>
      <c r="R213" s="34">
        <v>43.400002600000001</v>
      </c>
      <c r="S213" s="34">
        <v>48.710998625000002</v>
      </c>
      <c r="T213" s="34">
        <v>1800.0000030000001</v>
      </c>
      <c r="U213" s="34">
        <v>89.504593254651795</v>
      </c>
      <c r="V213" s="34">
        <v>15.1289995604119</v>
      </c>
      <c r="W213" s="34">
        <v>263.43509746681002</v>
      </c>
      <c r="X213" s="35">
        <v>0.86282078858034394</v>
      </c>
      <c r="Y213" s="38">
        <v>9.1323837421884602E-2</v>
      </c>
      <c r="Z213" s="32">
        <f t="shared" si="47"/>
        <v>13.001338101057407</v>
      </c>
      <c r="AA213" s="22">
        <f t="shared" si="48"/>
        <v>0</v>
      </c>
      <c r="AB213" s="22">
        <f t="shared" si="49"/>
        <v>1</v>
      </c>
      <c r="AC213" s="22">
        <f t="shared" si="50"/>
        <v>0</v>
      </c>
      <c r="AD213" s="22">
        <f t="shared" si="51"/>
        <v>1</v>
      </c>
      <c r="AE213" s="22">
        <f t="shared" si="52"/>
        <v>1</v>
      </c>
      <c r="AF213" s="22">
        <f t="shared" si="53"/>
        <v>0</v>
      </c>
      <c r="AG213" s="22">
        <f t="shared" si="54"/>
        <v>0</v>
      </c>
      <c r="AH213" s="22">
        <f t="shared" si="55"/>
        <v>0</v>
      </c>
      <c r="AI213" s="22">
        <f t="shared" si="56"/>
        <v>0</v>
      </c>
      <c r="AJ213" s="22">
        <f t="shared" si="57"/>
        <v>0</v>
      </c>
      <c r="AK213" s="22">
        <f t="shared" si="58"/>
        <v>0</v>
      </c>
      <c r="AL213" s="22">
        <f t="shared" si="59"/>
        <v>1</v>
      </c>
    </row>
    <row r="214" spans="1:38" hidden="1" x14ac:dyDescent="0.25">
      <c r="A214" t="s">
        <v>400</v>
      </c>
      <c r="B214" s="22">
        <v>2030</v>
      </c>
      <c r="C214" s="22">
        <v>3</v>
      </c>
      <c r="D214" s="34">
        <v>-36.9098018653807</v>
      </c>
      <c r="E214" s="34">
        <v>56.435733779742698</v>
      </c>
      <c r="F214" s="34">
        <v>-65.953368661283406</v>
      </c>
      <c r="G214" s="34">
        <v>102.05817188058001</v>
      </c>
      <c r="H214" s="34">
        <v>88.403707149480795</v>
      </c>
      <c r="I214" s="34">
        <v>-30.920689330321402</v>
      </c>
      <c r="J214" s="28">
        <f t="shared" si="45"/>
        <v>47.004751110068689</v>
      </c>
      <c r="K214" s="28">
        <f t="shared" si="46"/>
        <v>51.339087175526622</v>
      </c>
      <c r="L214" s="33">
        <v>2.94</v>
      </c>
      <c r="M214" s="33">
        <v>60</v>
      </c>
      <c r="N214" s="33">
        <v>1.5</v>
      </c>
      <c r="O214" s="36">
        <v>45.0606318294166</v>
      </c>
      <c r="P214" s="34">
        <v>-1.61E-7</v>
      </c>
      <c r="Q214" s="34">
        <v>36.588999979999997</v>
      </c>
      <c r="R214" s="34">
        <v>43.400002600000001</v>
      </c>
      <c r="S214" s="34">
        <v>48.710998625000002</v>
      </c>
      <c r="T214" s="34">
        <v>1800.0000030000001</v>
      </c>
      <c r="U214" s="34">
        <v>89.504593254651795</v>
      </c>
      <c r="V214" s="34">
        <v>15.1289995604119</v>
      </c>
      <c r="W214" s="34">
        <v>263.43509746681002</v>
      </c>
      <c r="X214" s="35">
        <v>0.86282078858034394</v>
      </c>
      <c r="Y214" s="38">
        <v>9.1323837421884602E-2</v>
      </c>
      <c r="Z214" s="32">
        <f t="shared" si="47"/>
        <v>31.967973369738097</v>
      </c>
      <c r="AA214" s="22">
        <f t="shared" si="48"/>
        <v>0</v>
      </c>
      <c r="AB214" s="22">
        <f t="shared" si="49"/>
        <v>1</v>
      </c>
      <c r="AC214" s="22">
        <f t="shared" si="50"/>
        <v>0</v>
      </c>
      <c r="AD214" s="22">
        <f t="shared" si="51"/>
        <v>1</v>
      </c>
      <c r="AE214" s="22">
        <f t="shared" si="52"/>
        <v>1</v>
      </c>
      <c r="AF214" s="22">
        <f t="shared" si="53"/>
        <v>0</v>
      </c>
      <c r="AG214" s="22">
        <f t="shared" si="54"/>
        <v>1</v>
      </c>
      <c r="AH214" s="22">
        <f t="shared" si="55"/>
        <v>1</v>
      </c>
      <c r="AI214" s="22">
        <f t="shared" si="56"/>
        <v>0</v>
      </c>
      <c r="AJ214" s="22">
        <f t="shared" si="57"/>
        <v>0</v>
      </c>
      <c r="AK214" s="22">
        <f t="shared" si="58"/>
        <v>0</v>
      </c>
      <c r="AL214" s="22">
        <f t="shared" si="59"/>
        <v>1</v>
      </c>
    </row>
    <row r="215" spans="1:38" hidden="1" x14ac:dyDescent="0.25">
      <c r="A215" t="s">
        <v>400</v>
      </c>
      <c r="B215" s="22">
        <v>2030</v>
      </c>
      <c r="C215" s="22">
        <v>3</v>
      </c>
      <c r="D215" s="34">
        <v>-36.9098018653807</v>
      </c>
      <c r="E215" s="34">
        <v>56.435733779742698</v>
      </c>
      <c r="F215" s="34">
        <v>45.531670439866701</v>
      </c>
      <c r="G215" s="34">
        <v>144.56293842097401</v>
      </c>
      <c r="H215" s="34">
        <v>198.49651782318301</v>
      </c>
      <c r="I215" s="34">
        <v>86.110438275455607</v>
      </c>
      <c r="J215" s="28">
        <f t="shared" si="45"/>
        <v>204.6847511100687</v>
      </c>
      <c r="K215" s="28">
        <f t="shared" si="46"/>
        <v>209.01908717552664</v>
      </c>
      <c r="L215" s="33">
        <v>2.94</v>
      </c>
      <c r="M215" s="33">
        <v>60</v>
      </c>
      <c r="N215" s="33">
        <v>2.5</v>
      </c>
      <c r="O215" s="36">
        <v>45.0606318294166</v>
      </c>
      <c r="P215" s="34">
        <v>-1.61E-7</v>
      </c>
      <c r="Q215" s="34">
        <v>36.588999979999997</v>
      </c>
      <c r="R215" s="34">
        <v>43.400002600000001</v>
      </c>
      <c r="S215" s="34">
        <v>48.710998625000002</v>
      </c>
      <c r="T215" s="34">
        <v>1800.0000030000001</v>
      </c>
      <c r="U215" s="34">
        <v>89.504593254651795</v>
      </c>
      <c r="V215" s="34">
        <v>15.1289995604119</v>
      </c>
      <c r="W215" s="34">
        <v>263.43509746681002</v>
      </c>
      <c r="X215" s="35">
        <v>0.86282078858034394</v>
      </c>
      <c r="Y215" s="38">
        <v>9.1323837421884602E-2</v>
      </c>
      <c r="Z215" s="32">
        <f t="shared" si="47"/>
        <v>112.38607954772741</v>
      </c>
      <c r="AA215" s="22">
        <f t="shared" si="48"/>
        <v>0</v>
      </c>
      <c r="AB215" s="22">
        <f t="shared" si="49"/>
        <v>1</v>
      </c>
      <c r="AC215" s="22">
        <f t="shared" si="50"/>
        <v>1</v>
      </c>
      <c r="AD215" s="22">
        <f t="shared" si="51"/>
        <v>1</v>
      </c>
      <c r="AE215" s="22">
        <f t="shared" si="52"/>
        <v>1</v>
      </c>
      <c r="AF215" s="22">
        <f t="shared" si="53"/>
        <v>1</v>
      </c>
      <c r="AG215" s="22">
        <f t="shared" si="54"/>
        <v>1</v>
      </c>
      <c r="AH215" s="22">
        <f t="shared" si="55"/>
        <v>1</v>
      </c>
      <c r="AI215" s="22">
        <f t="shared" si="56"/>
        <v>0</v>
      </c>
      <c r="AJ215" s="22">
        <f t="shared" si="57"/>
        <v>0</v>
      </c>
      <c r="AK215" s="22">
        <f t="shared" si="58"/>
        <v>0</v>
      </c>
      <c r="AL215" s="22">
        <f t="shared" si="59"/>
        <v>1</v>
      </c>
    </row>
    <row r="216" spans="1:38" x14ac:dyDescent="0.25">
      <c r="A216" t="s">
        <v>400</v>
      </c>
      <c r="B216" s="22">
        <v>2030</v>
      </c>
      <c r="C216" s="22">
        <v>3</v>
      </c>
      <c r="D216" s="34">
        <v>-36.9098018653807</v>
      </c>
      <c r="E216" s="34">
        <v>56.435733779742698</v>
      </c>
      <c r="F216" s="34">
        <v>118.898885036523</v>
      </c>
      <c r="G216" s="34">
        <v>187.76810263726901</v>
      </c>
      <c r="H216" s="34">
        <v>271.661517169636</v>
      </c>
      <c r="I216" s="34">
        <v>159.62460648292799</v>
      </c>
      <c r="J216" s="28">
        <f t="shared" si="45"/>
        <v>283.52475111006868</v>
      </c>
      <c r="K216" s="28">
        <f t="shared" si="46"/>
        <v>287.85908717552661</v>
      </c>
      <c r="L216" s="33">
        <v>2.94</v>
      </c>
      <c r="M216" s="33">
        <v>60</v>
      </c>
      <c r="N216" s="33">
        <v>3</v>
      </c>
      <c r="O216" s="36">
        <v>45.0606318294166</v>
      </c>
      <c r="P216" s="34">
        <v>-1.61E-7</v>
      </c>
      <c r="Q216" s="34">
        <v>36.588999979999997</v>
      </c>
      <c r="R216" s="34">
        <v>43.400002600000001</v>
      </c>
      <c r="S216" s="34">
        <v>48.710998625000002</v>
      </c>
      <c r="T216" s="34">
        <v>1800.0000030000001</v>
      </c>
      <c r="U216" s="34">
        <v>89.504593254651795</v>
      </c>
      <c r="V216" s="34">
        <v>15.1289995604119</v>
      </c>
      <c r="W216" s="34">
        <v>263.43509746681002</v>
      </c>
      <c r="X216" s="35">
        <v>0.86282078858034394</v>
      </c>
      <c r="Y216" s="38">
        <v>9.1323837421884602E-2</v>
      </c>
      <c r="Z216" s="32">
        <f t="shared" si="47"/>
        <v>112.03691068670801</v>
      </c>
      <c r="AA216" s="22">
        <f t="shared" si="48"/>
        <v>0</v>
      </c>
      <c r="AB216" s="22">
        <f t="shared" si="49"/>
        <v>1</v>
      </c>
      <c r="AC216" s="22">
        <f t="shared" si="50"/>
        <v>1</v>
      </c>
      <c r="AD216" s="22">
        <f t="shared" si="51"/>
        <v>1</v>
      </c>
      <c r="AE216" s="22">
        <f t="shared" si="52"/>
        <v>1</v>
      </c>
      <c r="AF216" s="22">
        <f t="shared" si="53"/>
        <v>1</v>
      </c>
      <c r="AG216" s="22">
        <f t="shared" si="54"/>
        <v>1</v>
      </c>
      <c r="AH216" s="22">
        <f t="shared" si="55"/>
        <v>1</v>
      </c>
      <c r="AI216" s="22">
        <f t="shared" si="56"/>
        <v>0</v>
      </c>
      <c r="AJ216" s="22">
        <f t="shared" si="57"/>
        <v>0</v>
      </c>
      <c r="AK216" s="22">
        <f t="shared" si="58"/>
        <v>0</v>
      </c>
      <c r="AL216" s="22">
        <f t="shared" si="59"/>
        <v>1</v>
      </c>
    </row>
    <row r="217" spans="1:38" hidden="1" x14ac:dyDescent="0.25">
      <c r="A217" s="27" t="s">
        <v>400</v>
      </c>
      <c r="B217" s="22">
        <v>2030</v>
      </c>
      <c r="C217" s="22">
        <v>3</v>
      </c>
      <c r="D217" s="28">
        <v>-37.9643598653807</v>
      </c>
      <c r="E217" s="28">
        <v>56.435733779742698</v>
      </c>
      <c r="F217" s="28">
        <v>-21.7514079619481</v>
      </c>
      <c r="G217" s="28">
        <v>120.621505714702</v>
      </c>
      <c r="H217" s="28">
        <v>131.546940303643</v>
      </c>
      <c r="I217" s="28">
        <v>17.002563387631501</v>
      </c>
      <c r="J217" s="28">
        <f t="shared" si="45"/>
        <v>125.84475110988276</v>
      </c>
      <c r="K217" s="28">
        <f t="shared" si="46"/>
        <v>130.17908717515806</v>
      </c>
      <c r="L217" s="22">
        <v>2.94</v>
      </c>
      <c r="M217" s="22">
        <v>60</v>
      </c>
      <c r="N217" s="22">
        <v>2</v>
      </c>
      <c r="O217" s="29">
        <v>45.060631829999998</v>
      </c>
      <c r="P217" s="28">
        <v>-1.61E-7</v>
      </c>
      <c r="Q217" s="28">
        <v>36.588999979999997</v>
      </c>
      <c r="R217" s="28">
        <v>43.400002600000001</v>
      </c>
      <c r="S217" s="28">
        <v>48.710998629999999</v>
      </c>
      <c r="T217" s="28">
        <v>1800.0000030000001</v>
      </c>
      <c r="U217" s="28">
        <v>89.504593249999999</v>
      </c>
      <c r="V217" s="28">
        <v>15.12899956</v>
      </c>
      <c r="W217" s="28">
        <v>263.43509749999998</v>
      </c>
      <c r="X217" s="30">
        <v>0.86282078900000003</v>
      </c>
      <c r="Y217" s="31">
        <v>9.1323837000000005E-2</v>
      </c>
      <c r="Z217" s="32">
        <f t="shared" si="47"/>
        <v>75.111206523900307</v>
      </c>
      <c r="AA217" s="22">
        <f t="shared" si="48"/>
        <v>0</v>
      </c>
      <c r="AB217" s="22">
        <f t="shared" si="49"/>
        <v>1</v>
      </c>
      <c r="AC217" s="22">
        <f t="shared" si="50"/>
        <v>0</v>
      </c>
      <c r="AD217" s="22">
        <f t="shared" si="51"/>
        <v>1</v>
      </c>
      <c r="AE217" s="22">
        <f t="shared" si="52"/>
        <v>1</v>
      </c>
      <c r="AF217" s="22">
        <f t="shared" si="53"/>
        <v>1</v>
      </c>
      <c r="AG217" s="22">
        <f t="shared" si="54"/>
        <v>1</v>
      </c>
      <c r="AH217" s="22">
        <f t="shared" si="55"/>
        <v>1</v>
      </c>
      <c r="AI217" s="22">
        <f t="shared" si="56"/>
        <v>0</v>
      </c>
      <c r="AJ217" s="22">
        <f t="shared" si="57"/>
        <v>0</v>
      </c>
      <c r="AK217" s="22">
        <f t="shared" si="58"/>
        <v>0</v>
      </c>
      <c r="AL217" s="22">
        <f t="shared" si="59"/>
        <v>1</v>
      </c>
    </row>
    <row r="218" spans="1:38" hidden="1" x14ac:dyDescent="0.25">
      <c r="A218" t="s">
        <v>401</v>
      </c>
      <c r="B218" s="22">
        <v>2030</v>
      </c>
      <c r="C218" s="22">
        <v>3</v>
      </c>
      <c r="D218" s="34">
        <v>-37.866584520615604</v>
      </c>
      <c r="E218" s="34">
        <v>56.667700775654303</v>
      </c>
      <c r="F218" s="34">
        <v>-86.371225034447093</v>
      </c>
      <c r="G218" s="34">
        <v>80.349212804822997</v>
      </c>
      <c r="H218" s="34">
        <v>67.327491709717293</v>
      </c>
      <c r="I218" s="34">
        <v>-56.671011541841601</v>
      </c>
      <c r="J218" s="28">
        <f t="shared" si="45"/>
        <v>-31.954150535855501</v>
      </c>
      <c r="K218" s="28">
        <f t="shared" si="46"/>
        <v>-27.736656325230165</v>
      </c>
      <c r="L218" s="33">
        <v>2.94</v>
      </c>
      <c r="M218" s="33">
        <v>60</v>
      </c>
      <c r="N218" s="33">
        <v>1</v>
      </c>
      <c r="O218" s="36">
        <v>45.433789177880698</v>
      </c>
      <c r="P218" s="34">
        <v>-6.0200000000000002E-7</v>
      </c>
      <c r="Q218" s="34">
        <v>34.153745614999998</v>
      </c>
      <c r="R218" s="34">
        <v>40.09999998</v>
      </c>
      <c r="S218" s="34">
        <v>47.731000152500002</v>
      </c>
      <c r="T218" s="34">
        <v>1800</v>
      </c>
      <c r="U218" s="34">
        <v>85.870198123962894</v>
      </c>
      <c r="V218" s="34">
        <v>13.8727106770184</v>
      </c>
      <c r="W218" s="34">
        <v>229.21842909209499</v>
      </c>
      <c r="X218" s="35">
        <v>0.83305724734280096</v>
      </c>
      <c r="Y218" s="38">
        <v>6.5325506271861802E-2</v>
      </c>
      <c r="Z218" s="32">
        <f t="shared" si="47"/>
        <v>10.65979093406299</v>
      </c>
      <c r="AA218" s="22">
        <f t="shared" si="48"/>
        <v>0</v>
      </c>
      <c r="AB218" s="22">
        <f t="shared" si="49"/>
        <v>1</v>
      </c>
      <c r="AC218" s="22">
        <f t="shared" si="50"/>
        <v>0</v>
      </c>
      <c r="AD218" s="22">
        <f t="shared" si="51"/>
        <v>1</v>
      </c>
      <c r="AE218" s="22">
        <f t="shared" si="52"/>
        <v>1</v>
      </c>
      <c r="AF218" s="22">
        <f t="shared" si="53"/>
        <v>0</v>
      </c>
      <c r="AG218" s="22">
        <f t="shared" si="54"/>
        <v>0</v>
      </c>
      <c r="AH218" s="22">
        <f t="shared" si="55"/>
        <v>0</v>
      </c>
      <c r="AI218" s="22">
        <f t="shared" si="56"/>
        <v>0</v>
      </c>
      <c r="AJ218" s="22">
        <f t="shared" si="57"/>
        <v>0</v>
      </c>
      <c r="AK218" s="22">
        <f t="shared" si="58"/>
        <v>0</v>
      </c>
      <c r="AL218" s="22">
        <f t="shared" si="59"/>
        <v>1</v>
      </c>
    </row>
    <row r="219" spans="1:38" hidden="1" x14ac:dyDescent="0.25">
      <c r="A219" t="s">
        <v>401</v>
      </c>
      <c r="B219" s="22">
        <v>2030</v>
      </c>
      <c r="C219" s="22">
        <v>3</v>
      </c>
      <c r="D219" s="34">
        <v>-37.866584520615604</v>
      </c>
      <c r="E219" s="34">
        <v>56.667700775654303</v>
      </c>
      <c r="F219" s="34">
        <v>-66.556308148250295</v>
      </c>
      <c r="G219" s="34">
        <v>97.984400116852498</v>
      </c>
      <c r="H219" s="34">
        <v>86.689084689520399</v>
      </c>
      <c r="I219" s="34">
        <v>-34.714744341911398</v>
      </c>
      <c r="J219" s="28">
        <f t="shared" si="45"/>
        <v>46.885849464144478</v>
      </c>
      <c r="K219" s="28">
        <f t="shared" si="46"/>
        <v>51.103343674769839</v>
      </c>
      <c r="L219" s="33">
        <v>2.94</v>
      </c>
      <c r="M219" s="33">
        <v>60</v>
      </c>
      <c r="N219" s="33">
        <v>1.5</v>
      </c>
      <c r="O219" s="36">
        <v>45.433789177880698</v>
      </c>
      <c r="P219" s="34">
        <v>-6.0200000000000002E-7</v>
      </c>
      <c r="Q219" s="34">
        <v>34.153745614999998</v>
      </c>
      <c r="R219" s="34">
        <v>40.09999998</v>
      </c>
      <c r="S219" s="34">
        <v>47.731000152500002</v>
      </c>
      <c r="T219" s="34">
        <v>1800</v>
      </c>
      <c r="U219" s="34">
        <v>85.870198123962894</v>
      </c>
      <c r="V219" s="34">
        <v>13.8727106770184</v>
      </c>
      <c r="W219" s="34">
        <v>229.21842909209499</v>
      </c>
      <c r="X219" s="35">
        <v>0.83305724734280096</v>
      </c>
      <c r="Y219" s="38">
        <v>6.5325506271861802E-2</v>
      </c>
      <c r="Z219" s="32">
        <f t="shared" si="47"/>
        <v>30.021383913866096</v>
      </c>
      <c r="AA219" s="22">
        <f t="shared" si="48"/>
        <v>0</v>
      </c>
      <c r="AB219" s="22">
        <f t="shared" si="49"/>
        <v>1</v>
      </c>
      <c r="AC219" s="22">
        <f t="shared" si="50"/>
        <v>0</v>
      </c>
      <c r="AD219" s="22">
        <f t="shared" si="51"/>
        <v>1</v>
      </c>
      <c r="AE219" s="22">
        <f t="shared" si="52"/>
        <v>1</v>
      </c>
      <c r="AF219" s="22">
        <f t="shared" si="53"/>
        <v>0</v>
      </c>
      <c r="AG219" s="22">
        <f t="shared" si="54"/>
        <v>1</v>
      </c>
      <c r="AH219" s="22">
        <f t="shared" si="55"/>
        <v>1</v>
      </c>
      <c r="AI219" s="22">
        <f t="shared" si="56"/>
        <v>0</v>
      </c>
      <c r="AJ219" s="22">
        <f t="shared" si="57"/>
        <v>0</v>
      </c>
      <c r="AK219" s="22">
        <f t="shared" si="58"/>
        <v>0</v>
      </c>
      <c r="AL219" s="22">
        <f t="shared" si="59"/>
        <v>1</v>
      </c>
    </row>
    <row r="220" spans="1:38" hidden="1" x14ac:dyDescent="0.25">
      <c r="A220" t="s">
        <v>401</v>
      </c>
      <c r="B220" s="22">
        <v>2030</v>
      </c>
      <c r="C220" s="22">
        <v>3</v>
      </c>
      <c r="D220" s="34">
        <v>-37.866584520615604</v>
      </c>
      <c r="E220" s="34">
        <v>56.667700775654303</v>
      </c>
      <c r="F220" s="34">
        <v>46.976663375697598</v>
      </c>
      <c r="G220" s="34">
        <v>143.981866602428</v>
      </c>
      <c r="H220" s="34">
        <v>198.99978028711101</v>
      </c>
      <c r="I220" s="34">
        <v>83.589326399763607</v>
      </c>
      <c r="J220" s="28">
        <f t="shared" si="45"/>
        <v>204.56584946414446</v>
      </c>
      <c r="K220" s="28">
        <f t="shared" si="46"/>
        <v>208.78334367476987</v>
      </c>
      <c r="L220" s="33">
        <v>2.94</v>
      </c>
      <c r="M220" s="33">
        <v>60</v>
      </c>
      <c r="N220" s="33">
        <v>2.5</v>
      </c>
      <c r="O220" s="36">
        <v>45.433789177880698</v>
      </c>
      <c r="P220" s="34">
        <v>-6.0200000000000002E-7</v>
      </c>
      <c r="Q220" s="34">
        <v>34.153745614999998</v>
      </c>
      <c r="R220" s="34">
        <v>40.09999998</v>
      </c>
      <c r="S220" s="34">
        <v>47.731000152500002</v>
      </c>
      <c r="T220" s="34">
        <v>1800</v>
      </c>
      <c r="U220" s="34">
        <v>85.870198123962894</v>
      </c>
      <c r="V220" s="34">
        <v>13.8727106770184</v>
      </c>
      <c r="W220" s="34">
        <v>229.21842909209499</v>
      </c>
      <c r="X220" s="35">
        <v>0.83305724734280096</v>
      </c>
      <c r="Y220" s="38">
        <v>6.5325506271861802E-2</v>
      </c>
      <c r="Z220" s="32">
        <f t="shared" si="47"/>
        <v>115.4104538873474</v>
      </c>
      <c r="AA220" s="22">
        <f t="shared" si="48"/>
        <v>0</v>
      </c>
      <c r="AB220" s="22">
        <f t="shared" si="49"/>
        <v>1</v>
      </c>
      <c r="AC220" s="22">
        <f t="shared" si="50"/>
        <v>1</v>
      </c>
      <c r="AD220" s="22">
        <f t="shared" si="51"/>
        <v>1</v>
      </c>
      <c r="AE220" s="22">
        <f t="shared" si="52"/>
        <v>1</v>
      </c>
      <c r="AF220" s="22">
        <f t="shared" si="53"/>
        <v>1</v>
      </c>
      <c r="AG220" s="22">
        <f t="shared" si="54"/>
        <v>1</v>
      </c>
      <c r="AH220" s="22">
        <f t="shared" si="55"/>
        <v>1</v>
      </c>
      <c r="AI220" s="22">
        <f t="shared" si="56"/>
        <v>0</v>
      </c>
      <c r="AJ220" s="22">
        <f t="shared" si="57"/>
        <v>0</v>
      </c>
      <c r="AK220" s="22">
        <f t="shared" si="58"/>
        <v>0</v>
      </c>
      <c r="AL220" s="22">
        <f t="shared" si="59"/>
        <v>1</v>
      </c>
    </row>
    <row r="221" spans="1:38" x14ac:dyDescent="0.25">
      <c r="A221" t="s">
        <v>401</v>
      </c>
      <c r="B221" s="22">
        <v>2030</v>
      </c>
      <c r="C221" s="22">
        <v>3</v>
      </c>
      <c r="D221" s="34">
        <v>-37.866584520615604</v>
      </c>
      <c r="E221" s="34">
        <v>56.667700775654303</v>
      </c>
      <c r="F221" s="34">
        <v>120.24730391547</v>
      </c>
      <c r="G221" s="34">
        <v>192.61037328454799</v>
      </c>
      <c r="H221" s="34">
        <v>272.06755589366702</v>
      </c>
      <c r="I221" s="34">
        <v>155.787725388117</v>
      </c>
      <c r="J221" s="28">
        <f t="shared" si="45"/>
        <v>283.40584946414441</v>
      </c>
      <c r="K221" s="28">
        <f t="shared" si="46"/>
        <v>287.62334367476979</v>
      </c>
      <c r="L221" s="33">
        <v>2.94</v>
      </c>
      <c r="M221" s="33">
        <v>60</v>
      </c>
      <c r="N221" s="33">
        <v>3</v>
      </c>
      <c r="O221" s="36">
        <v>45.433789177880698</v>
      </c>
      <c r="P221" s="34">
        <v>-6.0200000000000002E-7</v>
      </c>
      <c r="Q221" s="34">
        <v>34.153745614999998</v>
      </c>
      <c r="R221" s="34">
        <v>40.09999998</v>
      </c>
      <c r="S221" s="34">
        <v>47.731000152500002</v>
      </c>
      <c r="T221" s="34">
        <v>1800</v>
      </c>
      <c r="U221" s="34">
        <v>85.870198123962894</v>
      </c>
      <c r="V221" s="34">
        <v>13.8727106770184</v>
      </c>
      <c r="W221" s="34">
        <v>229.21842909209499</v>
      </c>
      <c r="X221" s="35">
        <v>0.83305724734280096</v>
      </c>
      <c r="Y221" s="38">
        <v>6.5325506271861802E-2</v>
      </c>
      <c r="Z221" s="32">
        <f t="shared" si="47"/>
        <v>116.27983050555002</v>
      </c>
      <c r="AA221" s="22">
        <f t="shared" si="48"/>
        <v>0</v>
      </c>
      <c r="AB221" s="22">
        <f t="shared" si="49"/>
        <v>1</v>
      </c>
      <c r="AC221" s="22">
        <f t="shared" si="50"/>
        <v>1</v>
      </c>
      <c r="AD221" s="22">
        <f t="shared" si="51"/>
        <v>1</v>
      </c>
      <c r="AE221" s="22">
        <f t="shared" si="52"/>
        <v>1</v>
      </c>
      <c r="AF221" s="22">
        <f t="shared" si="53"/>
        <v>1</v>
      </c>
      <c r="AG221" s="22">
        <f t="shared" si="54"/>
        <v>1</v>
      </c>
      <c r="AH221" s="22">
        <f t="shared" si="55"/>
        <v>1</v>
      </c>
      <c r="AI221" s="22">
        <f t="shared" si="56"/>
        <v>0</v>
      </c>
      <c r="AJ221" s="22">
        <f t="shared" si="57"/>
        <v>0</v>
      </c>
      <c r="AK221" s="22">
        <f t="shared" si="58"/>
        <v>0</v>
      </c>
      <c r="AL221" s="22">
        <f t="shared" si="59"/>
        <v>1</v>
      </c>
    </row>
    <row r="222" spans="1:38" hidden="1" x14ac:dyDescent="0.25">
      <c r="A222" s="27" t="s">
        <v>401</v>
      </c>
      <c r="B222" s="22">
        <v>2030</v>
      </c>
      <c r="C222" s="22">
        <v>3</v>
      </c>
      <c r="D222" s="28">
        <v>-38.967076520615599</v>
      </c>
      <c r="E222" s="28">
        <v>56.667700775654303</v>
      </c>
      <c r="F222" s="28">
        <v>-18.036469754644699</v>
      </c>
      <c r="G222" s="28">
        <v>116.618523011042</v>
      </c>
      <c r="H222" s="28">
        <v>134.359017611452</v>
      </c>
      <c r="I222" s="28">
        <v>16.4965593127787</v>
      </c>
      <c r="J222" s="28">
        <f t="shared" si="45"/>
        <v>125.72584946346916</v>
      </c>
      <c r="K222" s="28">
        <f t="shared" si="46"/>
        <v>129.94334367343095</v>
      </c>
      <c r="L222" s="22">
        <v>2.94</v>
      </c>
      <c r="M222" s="22">
        <v>60</v>
      </c>
      <c r="N222" s="22">
        <v>2</v>
      </c>
      <c r="O222" s="29">
        <v>45.433789179999998</v>
      </c>
      <c r="P222" s="28">
        <v>-6.0200000000000002E-7</v>
      </c>
      <c r="Q222" s="28">
        <v>34.153745620000002</v>
      </c>
      <c r="R222" s="28">
        <v>40.09999998</v>
      </c>
      <c r="S222" s="28">
        <v>47.73100015</v>
      </c>
      <c r="T222" s="28">
        <v>1800</v>
      </c>
      <c r="U222" s="28">
        <v>85.870198119999998</v>
      </c>
      <c r="V222" s="28">
        <v>13.872710680000001</v>
      </c>
      <c r="W222" s="28">
        <v>229.21842910000001</v>
      </c>
      <c r="X222" s="30">
        <v>0.83305724699999995</v>
      </c>
      <c r="Y222" s="31">
        <v>6.5325506000000005E-2</v>
      </c>
      <c r="Z222" s="32">
        <f t="shared" si="47"/>
        <v>77.691316835797693</v>
      </c>
      <c r="AA222" s="22">
        <f t="shared" si="48"/>
        <v>0</v>
      </c>
      <c r="AB222" s="22">
        <f t="shared" si="49"/>
        <v>1</v>
      </c>
      <c r="AC222" s="22">
        <f t="shared" si="50"/>
        <v>0</v>
      </c>
      <c r="AD222" s="22">
        <f t="shared" si="51"/>
        <v>1</v>
      </c>
      <c r="AE222" s="22">
        <f t="shared" si="52"/>
        <v>1</v>
      </c>
      <c r="AF222" s="22">
        <f t="shared" si="53"/>
        <v>1</v>
      </c>
      <c r="AG222" s="22">
        <f t="shared" si="54"/>
        <v>1</v>
      </c>
      <c r="AH222" s="22">
        <f t="shared" si="55"/>
        <v>1</v>
      </c>
      <c r="AI222" s="22">
        <f t="shared" si="56"/>
        <v>0</v>
      </c>
      <c r="AJ222" s="22">
        <f t="shared" si="57"/>
        <v>0</v>
      </c>
      <c r="AK222" s="22">
        <f t="shared" si="58"/>
        <v>0</v>
      </c>
      <c r="AL222" s="22">
        <f t="shared" si="59"/>
        <v>1</v>
      </c>
    </row>
    <row r="223" spans="1:38" hidden="1" x14ac:dyDescent="0.25">
      <c r="A223" t="s">
        <v>402</v>
      </c>
      <c r="B223" s="22">
        <v>2030</v>
      </c>
      <c r="C223" s="22">
        <v>3</v>
      </c>
      <c r="D223" s="34">
        <v>-34.416760425407602</v>
      </c>
      <c r="E223" s="34">
        <v>65.852145423713495</v>
      </c>
      <c r="F223" s="34">
        <v>-83.094209164932295</v>
      </c>
      <c r="G223" s="34">
        <v>79.579453455799197</v>
      </c>
      <c r="H223" s="34">
        <v>70.139975076890494</v>
      </c>
      <c r="I223" s="34">
        <v>-64.608932817846707</v>
      </c>
      <c r="J223" s="28">
        <f t="shared" si="45"/>
        <v>-32.672123430055713</v>
      </c>
      <c r="K223" s="28">
        <f t="shared" si="46"/>
        <v>-29.160164319687315</v>
      </c>
      <c r="L223" s="33">
        <v>2.94</v>
      </c>
      <c r="M223" s="33">
        <v>60</v>
      </c>
      <c r="N223" s="33">
        <v>1</v>
      </c>
      <c r="O223" s="36">
        <v>47.687053709135498</v>
      </c>
      <c r="P223" s="34">
        <v>-1.02E-7</v>
      </c>
      <c r="Q223" s="34">
        <v>37.342000247500003</v>
      </c>
      <c r="R223" s="34">
        <v>43.400001320000001</v>
      </c>
      <c r="S223" s="34">
        <v>47.280000032499998</v>
      </c>
      <c r="T223" s="34">
        <v>1800.0000250000001</v>
      </c>
      <c r="U223" s="34">
        <v>82.475295662057107</v>
      </c>
      <c r="V223" s="34">
        <v>15.4157035764127</v>
      </c>
      <c r="W223" s="34">
        <v>277.57735986161498</v>
      </c>
      <c r="X223" s="35">
        <v>0.85054276188067202</v>
      </c>
      <c r="Y223" s="38">
        <v>5.8925709405331997E-2</v>
      </c>
      <c r="Z223" s="32">
        <f t="shared" si="47"/>
        <v>4.287829653176999</v>
      </c>
      <c r="AA223" s="22">
        <f t="shared" si="48"/>
        <v>0</v>
      </c>
      <c r="AB223" s="22">
        <f t="shared" si="49"/>
        <v>1</v>
      </c>
      <c r="AC223" s="22">
        <f t="shared" si="50"/>
        <v>0</v>
      </c>
      <c r="AD223" s="22">
        <f t="shared" si="51"/>
        <v>1</v>
      </c>
      <c r="AE223" s="22">
        <f t="shared" si="52"/>
        <v>1</v>
      </c>
      <c r="AF223" s="22">
        <f t="shared" si="53"/>
        <v>0</v>
      </c>
      <c r="AG223" s="22">
        <f t="shared" si="54"/>
        <v>0</v>
      </c>
      <c r="AH223" s="22">
        <f t="shared" si="55"/>
        <v>0</v>
      </c>
      <c r="AI223" s="22">
        <f t="shared" si="56"/>
        <v>0</v>
      </c>
      <c r="AJ223" s="22">
        <f t="shared" si="57"/>
        <v>0</v>
      </c>
      <c r="AK223" s="22">
        <f t="shared" si="58"/>
        <v>0</v>
      </c>
      <c r="AL223" s="22">
        <f t="shared" si="59"/>
        <v>1</v>
      </c>
    </row>
    <row r="224" spans="1:38" hidden="1" x14ac:dyDescent="0.25">
      <c r="A224" t="s">
        <v>402</v>
      </c>
      <c r="B224" s="22">
        <v>2030</v>
      </c>
      <c r="C224" s="22">
        <v>3</v>
      </c>
      <c r="D224" s="34">
        <v>-34.416760425407602</v>
      </c>
      <c r="E224" s="34">
        <v>65.852145423713495</v>
      </c>
      <c r="F224" s="34">
        <v>-69.614278832425896</v>
      </c>
      <c r="G224" s="34">
        <v>91.687102336945898</v>
      </c>
      <c r="H224" s="34">
        <v>83.226955767699394</v>
      </c>
      <c r="I224" s="34">
        <v>-49.065237909733902</v>
      </c>
      <c r="J224" s="28">
        <f t="shared" si="45"/>
        <v>46.167876569944262</v>
      </c>
      <c r="K224" s="28">
        <f t="shared" si="46"/>
        <v>49.679835680312699</v>
      </c>
      <c r="L224" s="33">
        <v>2.94</v>
      </c>
      <c r="M224" s="33">
        <v>60</v>
      </c>
      <c r="N224" s="33">
        <v>1.5</v>
      </c>
      <c r="O224" s="36">
        <v>47.687053709135498</v>
      </c>
      <c r="P224" s="34">
        <v>-1.02E-7</v>
      </c>
      <c r="Q224" s="34">
        <v>37.342000247500003</v>
      </c>
      <c r="R224" s="34">
        <v>43.400001320000001</v>
      </c>
      <c r="S224" s="34">
        <v>47.280000032499998</v>
      </c>
      <c r="T224" s="34">
        <v>1800.0000250000001</v>
      </c>
      <c r="U224" s="34">
        <v>82.475295662057107</v>
      </c>
      <c r="V224" s="34">
        <v>15.4157035764127</v>
      </c>
      <c r="W224" s="34">
        <v>277.57735986161498</v>
      </c>
      <c r="X224" s="35">
        <v>0.85054276188067202</v>
      </c>
      <c r="Y224" s="38">
        <v>5.8925709405331997E-2</v>
      </c>
      <c r="Z224" s="32">
        <f t="shared" si="47"/>
        <v>17.374810343985899</v>
      </c>
      <c r="AA224" s="22">
        <f t="shared" si="48"/>
        <v>0</v>
      </c>
      <c r="AB224" s="22">
        <f t="shared" si="49"/>
        <v>1</v>
      </c>
      <c r="AC224" s="22">
        <f t="shared" si="50"/>
        <v>0</v>
      </c>
      <c r="AD224" s="22">
        <f t="shared" si="51"/>
        <v>1</v>
      </c>
      <c r="AE224" s="22">
        <f t="shared" si="52"/>
        <v>1</v>
      </c>
      <c r="AF224" s="22">
        <f t="shared" si="53"/>
        <v>0</v>
      </c>
      <c r="AG224" s="22">
        <f t="shared" si="54"/>
        <v>1</v>
      </c>
      <c r="AH224" s="22">
        <f t="shared" si="55"/>
        <v>1</v>
      </c>
      <c r="AI224" s="22">
        <f t="shared" si="56"/>
        <v>0</v>
      </c>
      <c r="AJ224" s="22">
        <f t="shared" si="57"/>
        <v>0</v>
      </c>
      <c r="AK224" s="22">
        <f t="shared" si="58"/>
        <v>0</v>
      </c>
      <c r="AL224" s="22">
        <f t="shared" si="59"/>
        <v>1</v>
      </c>
    </row>
    <row r="225" spans="1:38" hidden="1" x14ac:dyDescent="0.25">
      <c r="A225" t="s">
        <v>402</v>
      </c>
      <c r="B225" s="22">
        <v>2030</v>
      </c>
      <c r="C225" s="22">
        <v>3</v>
      </c>
      <c r="D225" s="34">
        <v>-34.416760425407602</v>
      </c>
      <c r="E225" s="34">
        <v>65.852145423713495</v>
      </c>
      <c r="F225" s="34">
        <v>42.387087106010398</v>
      </c>
      <c r="G225" s="34">
        <v>124.25267872523899</v>
      </c>
      <c r="H225" s="34">
        <v>193.701013522171</v>
      </c>
      <c r="I225" s="34">
        <v>65.914950180856593</v>
      </c>
      <c r="J225" s="28">
        <f t="shared" si="45"/>
        <v>203.84787656994428</v>
      </c>
      <c r="K225" s="28">
        <f t="shared" si="46"/>
        <v>207.3598356803127</v>
      </c>
      <c r="L225" s="33">
        <v>2.94</v>
      </c>
      <c r="M225" s="33">
        <v>60</v>
      </c>
      <c r="N225" s="33">
        <v>2.5</v>
      </c>
      <c r="O225" s="36">
        <v>47.687053709135498</v>
      </c>
      <c r="P225" s="34">
        <v>-1.02E-7</v>
      </c>
      <c r="Q225" s="34">
        <v>37.342000247500003</v>
      </c>
      <c r="R225" s="34">
        <v>43.400001320000001</v>
      </c>
      <c r="S225" s="34">
        <v>47.280000032499998</v>
      </c>
      <c r="T225" s="34">
        <v>1800.0000250000001</v>
      </c>
      <c r="U225" s="34">
        <v>82.475295662057107</v>
      </c>
      <c r="V225" s="34">
        <v>15.4157035764127</v>
      </c>
      <c r="W225" s="34">
        <v>277.57735986161498</v>
      </c>
      <c r="X225" s="35">
        <v>0.85054276188067202</v>
      </c>
      <c r="Y225" s="38">
        <v>5.8925709405331997E-2</v>
      </c>
      <c r="Z225" s="32">
        <f t="shared" si="47"/>
        <v>127.7860633413144</v>
      </c>
      <c r="AA225" s="22">
        <f t="shared" si="48"/>
        <v>0</v>
      </c>
      <c r="AB225" s="22">
        <f t="shared" si="49"/>
        <v>1</v>
      </c>
      <c r="AC225" s="22">
        <f t="shared" si="50"/>
        <v>1</v>
      </c>
      <c r="AD225" s="22">
        <f t="shared" si="51"/>
        <v>1</v>
      </c>
      <c r="AE225" s="22">
        <f t="shared" si="52"/>
        <v>1</v>
      </c>
      <c r="AF225" s="22">
        <f t="shared" si="53"/>
        <v>1</v>
      </c>
      <c r="AG225" s="22">
        <f t="shared" si="54"/>
        <v>1</v>
      </c>
      <c r="AH225" s="22">
        <f t="shared" si="55"/>
        <v>1</v>
      </c>
      <c r="AI225" s="22">
        <f t="shared" si="56"/>
        <v>0</v>
      </c>
      <c r="AJ225" s="22">
        <f t="shared" si="57"/>
        <v>0</v>
      </c>
      <c r="AK225" s="22">
        <f t="shared" si="58"/>
        <v>0</v>
      </c>
      <c r="AL225" s="22">
        <f t="shared" si="59"/>
        <v>1</v>
      </c>
    </row>
    <row r="226" spans="1:38" x14ac:dyDescent="0.25">
      <c r="A226" t="s">
        <v>402</v>
      </c>
      <c r="B226" s="22">
        <v>2030</v>
      </c>
      <c r="C226" s="22">
        <v>3</v>
      </c>
      <c r="D226" s="34">
        <v>-34.416760425407602</v>
      </c>
      <c r="E226" s="34">
        <v>65.852145423713495</v>
      </c>
      <c r="F226" s="34">
        <v>116.237812121451</v>
      </c>
      <c r="G226" s="34">
        <v>168.536861450553</v>
      </c>
      <c r="H226" s="34">
        <v>267.42593936694601</v>
      </c>
      <c r="I226" s="34">
        <v>139.09404358643499</v>
      </c>
      <c r="J226" s="28">
        <f t="shared" si="45"/>
        <v>282.68787656994419</v>
      </c>
      <c r="K226" s="28">
        <f t="shared" si="46"/>
        <v>286.19983568031262</v>
      </c>
      <c r="L226" s="33">
        <v>2.94</v>
      </c>
      <c r="M226" s="33">
        <v>60</v>
      </c>
      <c r="N226" s="33">
        <v>3</v>
      </c>
      <c r="O226" s="36">
        <v>47.687053709135498</v>
      </c>
      <c r="P226" s="34">
        <v>-1.02E-7</v>
      </c>
      <c r="Q226" s="34">
        <v>37.342000247500003</v>
      </c>
      <c r="R226" s="34">
        <v>43.400001320000001</v>
      </c>
      <c r="S226" s="34">
        <v>47.280000032499998</v>
      </c>
      <c r="T226" s="34">
        <v>1800.0000250000001</v>
      </c>
      <c r="U226" s="34">
        <v>82.475295662057107</v>
      </c>
      <c r="V226" s="34">
        <v>15.4157035764127</v>
      </c>
      <c r="W226" s="34">
        <v>277.57735986161498</v>
      </c>
      <c r="X226" s="35">
        <v>0.85054276188067202</v>
      </c>
      <c r="Y226" s="38">
        <v>5.8925709405331997E-2</v>
      </c>
      <c r="Z226" s="32">
        <f t="shared" si="47"/>
        <v>128.33189578051102</v>
      </c>
      <c r="AA226" s="22">
        <f t="shared" si="48"/>
        <v>0</v>
      </c>
      <c r="AB226" s="22">
        <f t="shared" si="49"/>
        <v>1</v>
      </c>
      <c r="AC226" s="22">
        <f t="shared" si="50"/>
        <v>1</v>
      </c>
      <c r="AD226" s="22">
        <f t="shared" si="51"/>
        <v>1</v>
      </c>
      <c r="AE226" s="22">
        <f t="shared" si="52"/>
        <v>1</v>
      </c>
      <c r="AF226" s="22">
        <f t="shared" si="53"/>
        <v>1</v>
      </c>
      <c r="AG226" s="22">
        <f t="shared" si="54"/>
        <v>1</v>
      </c>
      <c r="AH226" s="22">
        <f t="shared" si="55"/>
        <v>1</v>
      </c>
      <c r="AI226" s="22">
        <f t="shared" si="56"/>
        <v>0</v>
      </c>
      <c r="AJ226" s="22">
        <f t="shared" si="57"/>
        <v>0</v>
      </c>
      <c r="AK226" s="22">
        <f t="shared" si="58"/>
        <v>0</v>
      </c>
      <c r="AL226" s="22">
        <f t="shared" si="59"/>
        <v>1</v>
      </c>
    </row>
    <row r="227" spans="1:38" hidden="1" x14ac:dyDescent="0.25">
      <c r="A227" s="27" t="s">
        <v>402</v>
      </c>
      <c r="B227" s="22">
        <v>2030</v>
      </c>
      <c r="C227" s="22">
        <v>3</v>
      </c>
      <c r="D227" s="28">
        <v>-35.502058425407597</v>
      </c>
      <c r="E227" s="28">
        <v>65.852145423713495</v>
      </c>
      <c r="F227" s="28">
        <v>-24.853027317684401</v>
      </c>
      <c r="G227" s="28">
        <v>104.1065698111</v>
      </c>
      <c r="H227" s="28">
        <v>126.82905479116199</v>
      </c>
      <c r="I227" s="28">
        <v>-3.0710800377210798</v>
      </c>
      <c r="J227" s="28">
        <f t="shared" si="45"/>
        <v>125.00787656966881</v>
      </c>
      <c r="K227" s="28">
        <f t="shared" si="46"/>
        <v>128.51983567976654</v>
      </c>
      <c r="L227" s="22">
        <v>2.94</v>
      </c>
      <c r="M227" s="22">
        <v>60</v>
      </c>
      <c r="N227" s="22">
        <v>2</v>
      </c>
      <c r="O227" s="29">
        <v>47.687053710000001</v>
      </c>
      <c r="P227" s="28">
        <v>-1.02E-7</v>
      </c>
      <c r="Q227" s="28">
        <v>37.342000249999998</v>
      </c>
      <c r="R227" s="28">
        <v>43.400001320000001</v>
      </c>
      <c r="S227" s="28">
        <v>47.280000029999997</v>
      </c>
      <c r="T227" s="28">
        <v>1800.0000250000001</v>
      </c>
      <c r="U227" s="28">
        <v>82.47529566</v>
      </c>
      <c r="V227" s="28">
        <v>15.415703580000001</v>
      </c>
      <c r="W227" s="28">
        <v>277.57735989999998</v>
      </c>
      <c r="X227" s="30">
        <v>0.85054276200000001</v>
      </c>
      <c r="Y227" s="31">
        <v>5.8925709E-2</v>
      </c>
      <c r="Z227" s="32">
        <f t="shared" si="47"/>
        <v>60.976909367448499</v>
      </c>
      <c r="AA227" s="22">
        <f t="shared" si="48"/>
        <v>0</v>
      </c>
      <c r="AB227" s="22">
        <f t="shared" si="49"/>
        <v>1</v>
      </c>
      <c r="AC227" s="22">
        <f t="shared" si="50"/>
        <v>0</v>
      </c>
      <c r="AD227" s="22">
        <f t="shared" si="51"/>
        <v>1</v>
      </c>
      <c r="AE227" s="22">
        <f t="shared" si="52"/>
        <v>1</v>
      </c>
      <c r="AF227" s="22">
        <f t="shared" si="53"/>
        <v>0</v>
      </c>
      <c r="AG227" s="22">
        <f t="shared" si="54"/>
        <v>1</v>
      </c>
      <c r="AH227" s="22">
        <f t="shared" si="55"/>
        <v>1</v>
      </c>
      <c r="AI227" s="22">
        <f t="shared" si="56"/>
        <v>0</v>
      </c>
      <c r="AJ227" s="22">
        <f t="shared" si="57"/>
        <v>0</v>
      </c>
      <c r="AK227" s="22">
        <f t="shared" si="58"/>
        <v>0</v>
      </c>
      <c r="AL227" s="22">
        <f t="shared" si="59"/>
        <v>1</v>
      </c>
    </row>
    <row r="228" spans="1:38" hidden="1" x14ac:dyDescent="0.25">
      <c r="A228" t="s">
        <v>403</v>
      </c>
      <c r="B228" s="22">
        <v>2030</v>
      </c>
      <c r="C228" s="22">
        <v>3</v>
      </c>
      <c r="D228" s="34">
        <v>-38.101933823239101</v>
      </c>
      <c r="E228" s="34">
        <v>65.167227568931807</v>
      </c>
      <c r="F228" s="34">
        <v>-86.935854696874898</v>
      </c>
      <c r="G228" s="34">
        <v>72.966242962792705</v>
      </c>
      <c r="H228" s="34">
        <v>65.097615026949896</v>
      </c>
      <c r="I228" s="34">
        <v>-65.995298382979399</v>
      </c>
      <c r="J228" s="28">
        <f t="shared" si="45"/>
        <v>-32.773104594016125</v>
      </c>
      <c r="K228" s="28">
        <f t="shared" si="46"/>
        <v>-29.360377301748912</v>
      </c>
      <c r="L228" s="33">
        <v>2.94</v>
      </c>
      <c r="M228" s="33">
        <v>60</v>
      </c>
      <c r="N228" s="33">
        <v>1</v>
      </c>
      <c r="O228" s="36">
        <v>48.003969956134299</v>
      </c>
      <c r="P228" s="34">
        <v>1.3599999999999999E-8</v>
      </c>
      <c r="Q228" s="34">
        <v>44.035999160000003</v>
      </c>
      <c r="R228" s="34">
        <v>46.224001260000001</v>
      </c>
      <c r="S228" s="34">
        <v>51.96499927</v>
      </c>
      <c r="T228" s="34">
        <v>1800.0000050000001</v>
      </c>
      <c r="U228" s="34">
        <v>44.471080300618802</v>
      </c>
      <c r="V228" s="34">
        <v>22.4425145512832</v>
      </c>
      <c r="W228" s="34">
        <v>734.26258279644799</v>
      </c>
      <c r="X228" s="35">
        <v>0.68451290981832402</v>
      </c>
      <c r="Y228" s="38">
        <v>3.5512274461624901E-2</v>
      </c>
      <c r="Z228" s="32">
        <f t="shared" si="47"/>
        <v>-6.9612541981911136E-2</v>
      </c>
      <c r="AA228" s="22">
        <f t="shared" si="48"/>
        <v>0</v>
      </c>
      <c r="AB228" s="22">
        <f t="shared" si="49"/>
        <v>1</v>
      </c>
      <c r="AC228" s="22">
        <f t="shared" si="50"/>
        <v>0</v>
      </c>
      <c r="AD228" s="22">
        <f t="shared" si="51"/>
        <v>1</v>
      </c>
      <c r="AE228" s="22">
        <f t="shared" si="52"/>
        <v>1</v>
      </c>
      <c r="AF228" s="22">
        <f t="shared" si="53"/>
        <v>0</v>
      </c>
      <c r="AG228" s="22">
        <f t="shared" si="54"/>
        <v>0</v>
      </c>
      <c r="AH228" s="22">
        <f t="shared" si="55"/>
        <v>0</v>
      </c>
      <c r="AI228" s="22">
        <f t="shared" si="56"/>
        <v>0</v>
      </c>
      <c r="AJ228" s="22">
        <f t="shared" si="57"/>
        <v>1</v>
      </c>
      <c r="AK228" s="22">
        <f t="shared" si="58"/>
        <v>0</v>
      </c>
      <c r="AL228" s="22">
        <f t="shared" si="59"/>
        <v>0</v>
      </c>
    </row>
    <row r="229" spans="1:38" hidden="1" x14ac:dyDescent="0.25">
      <c r="A229" t="s">
        <v>403</v>
      </c>
      <c r="B229" s="22">
        <v>2030</v>
      </c>
      <c r="C229" s="22">
        <v>3</v>
      </c>
      <c r="D229" s="34">
        <v>-38.101933823239101</v>
      </c>
      <c r="E229" s="34">
        <v>65.167227568931807</v>
      </c>
      <c r="F229" s="34">
        <v>-76.588847389975996</v>
      </c>
      <c r="G229" s="34">
        <v>82.327148136389496</v>
      </c>
      <c r="H229" s="34">
        <v>75.328959074492005</v>
      </c>
      <c r="I229" s="34">
        <v>-56.584515928139503</v>
      </c>
      <c r="J229" s="28">
        <f t="shared" si="45"/>
        <v>46.066895405983864</v>
      </c>
      <c r="K229" s="28">
        <f t="shared" si="46"/>
        <v>49.479622698251099</v>
      </c>
      <c r="L229" s="33">
        <v>2.94</v>
      </c>
      <c r="M229" s="33">
        <v>60</v>
      </c>
      <c r="N229" s="33">
        <v>1.5</v>
      </c>
      <c r="O229" s="36">
        <v>48.003969956134299</v>
      </c>
      <c r="P229" s="34">
        <v>1.3599999999999999E-8</v>
      </c>
      <c r="Q229" s="34">
        <v>44.035999160000003</v>
      </c>
      <c r="R229" s="34">
        <v>46.224001260000001</v>
      </c>
      <c r="S229" s="34">
        <v>51.96499927</v>
      </c>
      <c r="T229" s="34">
        <v>1800.0000050000001</v>
      </c>
      <c r="U229" s="34">
        <v>44.471080300618802</v>
      </c>
      <c r="V229" s="34">
        <v>22.4425145512832</v>
      </c>
      <c r="W229" s="34">
        <v>734.26258279644799</v>
      </c>
      <c r="X229" s="35">
        <v>0.68451290981832402</v>
      </c>
      <c r="Y229" s="38">
        <v>3.5512274461624901E-2</v>
      </c>
      <c r="Z229" s="32">
        <f t="shared" si="47"/>
        <v>10.161731505560198</v>
      </c>
      <c r="AA229" s="22">
        <f t="shared" si="48"/>
        <v>0</v>
      </c>
      <c r="AB229" s="22">
        <f t="shared" si="49"/>
        <v>1</v>
      </c>
      <c r="AC229" s="22">
        <f t="shared" si="50"/>
        <v>0</v>
      </c>
      <c r="AD229" s="22">
        <f t="shared" si="51"/>
        <v>1</v>
      </c>
      <c r="AE229" s="22">
        <f t="shared" si="52"/>
        <v>1</v>
      </c>
      <c r="AF229" s="22">
        <f t="shared" si="53"/>
        <v>0</v>
      </c>
      <c r="AG229" s="22">
        <f t="shared" si="54"/>
        <v>1</v>
      </c>
      <c r="AH229" s="22">
        <f t="shared" si="55"/>
        <v>1</v>
      </c>
      <c r="AI229" s="22">
        <f t="shared" si="56"/>
        <v>0</v>
      </c>
      <c r="AJ229" s="22">
        <f t="shared" si="57"/>
        <v>1</v>
      </c>
      <c r="AK229" s="22">
        <f t="shared" si="58"/>
        <v>0</v>
      </c>
      <c r="AL229" s="22">
        <f t="shared" si="59"/>
        <v>0</v>
      </c>
    </row>
    <row r="230" spans="1:38" hidden="1" x14ac:dyDescent="0.25">
      <c r="A230" t="s">
        <v>403</v>
      </c>
      <c r="B230" s="22">
        <v>2030</v>
      </c>
      <c r="C230" s="22">
        <v>3</v>
      </c>
      <c r="D230" s="34">
        <v>-38.101933823239101</v>
      </c>
      <c r="E230" s="34">
        <v>65.167227568931807</v>
      </c>
      <c r="F230" s="34">
        <v>19.739022536403802</v>
      </c>
      <c r="G230" s="34">
        <v>104.675939824588</v>
      </c>
      <c r="H230" s="34">
        <v>169.65343028172899</v>
      </c>
      <c r="I230" s="34">
        <v>43.801385679764003</v>
      </c>
      <c r="J230" s="28">
        <f t="shared" si="45"/>
        <v>203.74689540598388</v>
      </c>
      <c r="K230" s="28">
        <f t="shared" si="46"/>
        <v>207.1596226982511</v>
      </c>
      <c r="L230" s="33">
        <v>2.94</v>
      </c>
      <c r="M230" s="33">
        <v>60</v>
      </c>
      <c r="N230" s="33">
        <v>2.5</v>
      </c>
      <c r="O230" s="36">
        <v>48.003969956134299</v>
      </c>
      <c r="P230" s="34">
        <v>1.3599999999999999E-8</v>
      </c>
      <c r="Q230" s="34">
        <v>44.035999160000003</v>
      </c>
      <c r="R230" s="34">
        <v>46.224001260000001</v>
      </c>
      <c r="S230" s="34">
        <v>51.96499927</v>
      </c>
      <c r="T230" s="34">
        <v>1800.0000050000001</v>
      </c>
      <c r="U230" s="34">
        <v>44.471080300618802</v>
      </c>
      <c r="V230" s="34">
        <v>22.4425145512832</v>
      </c>
      <c r="W230" s="34">
        <v>734.26258279644799</v>
      </c>
      <c r="X230" s="35">
        <v>0.68451290981832402</v>
      </c>
      <c r="Y230" s="38">
        <v>3.5512274461624901E-2</v>
      </c>
      <c r="Z230" s="32">
        <f t="shared" si="47"/>
        <v>104.48620271279718</v>
      </c>
      <c r="AA230" s="22">
        <f t="shared" si="48"/>
        <v>0</v>
      </c>
      <c r="AB230" s="22">
        <f t="shared" si="49"/>
        <v>1</v>
      </c>
      <c r="AC230" s="22">
        <f t="shared" si="50"/>
        <v>1</v>
      </c>
      <c r="AD230" s="22">
        <f t="shared" si="51"/>
        <v>1</v>
      </c>
      <c r="AE230" s="22">
        <f t="shared" si="52"/>
        <v>1</v>
      </c>
      <c r="AF230" s="22">
        <f t="shared" si="53"/>
        <v>1</v>
      </c>
      <c r="AG230" s="22">
        <f t="shared" si="54"/>
        <v>1</v>
      </c>
      <c r="AH230" s="22">
        <f t="shared" si="55"/>
        <v>1</v>
      </c>
      <c r="AI230" s="22">
        <f t="shared" si="56"/>
        <v>0</v>
      </c>
      <c r="AJ230" s="22">
        <f t="shared" si="57"/>
        <v>1</v>
      </c>
      <c r="AK230" s="22">
        <f t="shared" si="58"/>
        <v>0</v>
      </c>
      <c r="AL230" s="22">
        <f t="shared" si="59"/>
        <v>0</v>
      </c>
    </row>
    <row r="231" spans="1:38" x14ac:dyDescent="0.25">
      <c r="A231" t="s">
        <v>403</v>
      </c>
      <c r="B231" s="22">
        <v>2030</v>
      </c>
      <c r="C231" s="22">
        <v>3</v>
      </c>
      <c r="D231" s="34">
        <v>-38.101933823239101</v>
      </c>
      <c r="E231" s="34">
        <v>65.167227568931807</v>
      </c>
      <c r="F231" s="34">
        <v>93.8405488342528</v>
      </c>
      <c r="G231" s="34">
        <v>130.78858366842201</v>
      </c>
      <c r="H231" s="34">
        <v>243.612695319956</v>
      </c>
      <c r="I231" s="34">
        <v>118.189488965314</v>
      </c>
      <c r="J231" s="28">
        <f t="shared" si="45"/>
        <v>282.58689540598385</v>
      </c>
      <c r="K231" s="28">
        <f t="shared" si="46"/>
        <v>285.99962269825113</v>
      </c>
      <c r="L231" s="33">
        <v>2.94</v>
      </c>
      <c r="M231" s="33">
        <v>60</v>
      </c>
      <c r="N231" s="33">
        <v>3</v>
      </c>
      <c r="O231" s="36">
        <v>48.003969956134299</v>
      </c>
      <c r="P231" s="34">
        <v>1.3599999999999999E-8</v>
      </c>
      <c r="Q231" s="34">
        <v>44.035999160000003</v>
      </c>
      <c r="R231" s="34">
        <v>46.224001260000001</v>
      </c>
      <c r="S231" s="34">
        <v>51.96499927</v>
      </c>
      <c r="T231" s="34">
        <v>1800.0000050000001</v>
      </c>
      <c r="U231" s="34">
        <v>44.471080300618802</v>
      </c>
      <c r="V231" s="34">
        <v>22.4425145512832</v>
      </c>
      <c r="W231" s="34">
        <v>734.26258279644799</v>
      </c>
      <c r="X231" s="35">
        <v>0.68451290981832402</v>
      </c>
      <c r="Y231" s="38">
        <v>3.5512274461624901E-2</v>
      </c>
      <c r="Z231" s="32">
        <f t="shared" si="47"/>
        <v>125.42320635464201</v>
      </c>
      <c r="AA231" s="22">
        <f t="shared" si="48"/>
        <v>0</v>
      </c>
      <c r="AB231" s="22">
        <f t="shared" si="49"/>
        <v>1</v>
      </c>
      <c r="AC231" s="22">
        <f t="shared" si="50"/>
        <v>1</v>
      </c>
      <c r="AD231" s="22">
        <f t="shared" si="51"/>
        <v>1</v>
      </c>
      <c r="AE231" s="22">
        <f t="shared" si="52"/>
        <v>1</v>
      </c>
      <c r="AF231" s="22">
        <f t="shared" si="53"/>
        <v>1</v>
      </c>
      <c r="AG231" s="22">
        <f t="shared" si="54"/>
        <v>1</v>
      </c>
      <c r="AH231" s="22">
        <f t="shared" si="55"/>
        <v>1</v>
      </c>
      <c r="AI231" s="22">
        <f t="shared" si="56"/>
        <v>0</v>
      </c>
      <c r="AJ231" s="22">
        <f t="shared" si="57"/>
        <v>1</v>
      </c>
      <c r="AK231" s="22">
        <f t="shared" si="58"/>
        <v>0</v>
      </c>
      <c r="AL231" s="22">
        <f t="shared" si="59"/>
        <v>0</v>
      </c>
    </row>
    <row r="232" spans="1:38" hidden="1" x14ac:dyDescent="0.25">
      <c r="A232" s="27" t="s">
        <v>403</v>
      </c>
      <c r="B232" s="22">
        <v>2030</v>
      </c>
      <c r="C232" s="22">
        <v>3</v>
      </c>
      <c r="D232" s="28">
        <v>-39.061021823239102</v>
      </c>
      <c r="E232" s="28">
        <v>65.167227568931807</v>
      </c>
      <c r="F232" s="28">
        <v>-46.493555926378797</v>
      </c>
      <c r="G232" s="28">
        <v>91.920106651579005</v>
      </c>
      <c r="H232" s="28">
        <v>103.96132492602899</v>
      </c>
      <c r="I232" s="28">
        <v>-23.8114636955526</v>
      </c>
      <c r="J232" s="28">
        <f t="shared" si="45"/>
        <v>124.90689540475208</v>
      </c>
      <c r="K232" s="28">
        <f t="shared" si="46"/>
        <v>128.31962269580893</v>
      </c>
      <c r="L232" s="22">
        <v>2.94</v>
      </c>
      <c r="M232" s="22">
        <v>60</v>
      </c>
      <c r="N232" s="22">
        <v>2</v>
      </c>
      <c r="O232" s="29">
        <v>48.003969959999999</v>
      </c>
      <c r="P232" s="28">
        <v>1.3599999999999999E-8</v>
      </c>
      <c r="Q232" s="28">
        <v>44.035999160000003</v>
      </c>
      <c r="R232" s="28">
        <v>46.224001260000001</v>
      </c>
      <c r="S232" s="28">
        <v>51.96499927</v>
      </c>
      <c r="T232" s="28">
        <v>1800.0000050000001</v>
      </c>
      <c r="U232" s="28">
        <v>44.471080299999997</v>
      </c>
      <c r="V232" s="28">
        <v>22.442514549999999</v>
      </c>
      <c r="W232" s="28">
        <v>734.26258280000002</v>
      </c>
      <c r="X232" s="30">
        <v>0.68451291000000003</v>
      </c>
      <c r="Y232" s="31">
        <v>3.5512274000000003E-2</v>
      </c>
      <c r="Z232" s="32">
        <f t="shared" si="47"/>
        <v>38.794097357097186</v>
      </c>
      <c r="AA232" s="22">
        <f t="shared" si="48"/>
        <v>0</v>
      </c>
      <c r="AB232" s="22">
        <f t="shared" si="49"/>
        <v>1</v>
      </c>
      <c r="AC232" s="22">
        <f t="shared" si="50"/>
        <v>0</v>
      </c>
      <c r="AD232" s="22">
        <f t="shared" si="51"/>
        <v>1</v>
      </c>
      <c r="AE232" s="22">
        <f t="shared" si="52"/>
        <v>1</v>
      </c>
      <c r="AF232" s="22">
        <f t="shared" si="53"/>
        <v>0</v>
      </c>
      <c r="AG232" s="22">
        <f t="shared" si="54"/>
        <v>1</v>
      </c>
      <c r="AH232" s="22">
        <f t="shared" si="55"/>
        <v>1</v>
      </c>
      <c r="AI232" s="22">
        <f t="shared" si="56"/>
        <v>0</v>
      </c>
      <c r="AJ232" s="22">
        <f t="shared" si="57"/>
        <v>1</v>
      </c>
      <c r="AK232" s="22">
        <f t="shared" si="58"/>
        <v>0</v>
      </c>
      <c r="AL232" s="22">
        <f t="shared" si="59"/>
        <v>0</v>
      </c>
    </row>
    <row r="233" spans="1:38" hidden="1" x14ac:dyDescent="0.25">
      <c r="A233" s="27" t="s">
        <v>404</v>
      </c>
      <c r="B233" s="22">
        <v>2035</v>
      </c>
      <c r="C233" s="22">
        <v>4</v>
      </c>
      <c r="D233" s="28">
        <v>-56.521644934510597</v>
      </c>
      <c r="E233" s="28">
        <v>16.291661875860299</v>
      </c>
      <c r="F233" s="28">
        <v>-8.0709083821791392</v>
      </c>
      <c r="G233" s="28">
        <v>161.87572085870701</v>
      </c>
      <c r="H233" s="28">
        <v>144.86644319719201</v>
      </c>
      <c r="I233" s="28">
        <v>83.9082826238362</v>
      </c>
      <c r="J233" s="28">
        <f t="shared" si="45"/>
        <v>135.59038249616867</v>
      </c>
      <c r="K233" s="28">
        <f t="shared" si="46"/>
        <v>140.66180643596897</v>
      </c>
      <c r="L233" s="22">
        <v>2.64</v>
      </c>
      <c r="M233" s="22">
        <v>100</v>
      </c>
      <c r="N233" s="22">
        <v>2</v>
      </c>
      <c r="O233" s="29">
        <v>33.660611260000003</v>
      </c>
      <c r="P233" s="28">
        <v>0</v>
      </c>
      <c r="Q233" s="28">
        <v>0</v>
      </c>
      <c r="R233" s="28">
        <v>30.385000000000002</v>
      </c>
      <c r="S233" s="28">
        <v>70.13</v>
      </c>
      <c r="T233" s="28">
        <v>186.42</v>
      </c>
      <c r="U233" s="28">
        <v>35.297469329999998</v>
      </c>
      <c r="V233" s="28">
        <v>0.48247121700000001</v>
      </c>
      <c r="W233" s="28">
        <v>-0.94542885300000001</v>
      </c>
      <c r="X233" s="30">
        <v>0.59971658900000002</v>
      </c>
      <c r="Y233" s="31">
        <v>7.4610049999999997E-2</v>
      </c>
      <c r="Z233" s="32">
        <f t="shared" si="47"/>
        <v>60.958160573355812</v>
      </c>
      <c r="AA233" s="22">
        <f t="shared" si="48"/>
        <v>0</v>
      </c>
      <c r="AB233" s="22">
        <f t="shared" si="49"/>
        <v>1</v>
      </c>
      <c r="AC233" s="22">
        <f t="shared" si="50"/>
        <v>0</v>
      </c>
      <c r="AD233" s="22">
        <f t="shared" si="51"/>
        <v>1</v>
      </c>
      <c r="AE233" s="22">
        <f t="shared" si="52"/>
        <v>1</v>
      </c>
      <c r="AF233" s="22">
        <f t="shared" si="53"/>
        <v>1</v>
      </c>
      <c r="AG233" s="22">
        <f t="shared" si="54"/>
        <v>1</v>
      </c>
      <c r="AH233" s="22">
        <f t="shared" si="55"/>
        <v>1</v>
      </c>
      <c r="AI233" s="22">
        <f t="shared" si="56"/>
        <v>0</v>
      </c>
      <c r="AJ233" s="22">
        <f t="shared" si="57"/>
        <v>0</v>
      </c>
      <c r="AK233" s="22">
        <f t="shared" si="58"/>
        <v>0</v>
      </c>
      <c r="AL233" s="22">
        <f t="shared" si="59"/>
        <v>1</v>
      </c>
    </row>
    <row r="234" spans="1:38" hidden="1" x14ac:dyDescent="0.25">
      <c r="A234" t="s">
        <v>404</v>
      </c>
      <c r="B234" s="22">
        <v>2035</v>
      </c>
      <c r="C234" s="22">
        <v>4</v>
      </c>
      <c r="D234" s="34">
        <v>-55.7335471127722</v>
      </c>
      <c r="E234" s="34">
        <v>18.5091321857895</v>
      </c>
      <c r="F234" s="34">
        <v>-96.894300279010807</v>
      </c>
      <c r="G234" s="34">
        <v>85.728877217742493</v>
      </c>
      <c r="H234" s="34">
        <v>55.966856791905101</v>
      </c>
      <c r="I234" s="34">
        <v>-4.2429773827130699</v>
      </c>
      <c r="J234" s="28">
        <f t="shared" si="45"/>
        <v>-22.089617505021778</v>
      </c>
      <c r="K234" s="28">
        <f t="shared" si="46"/>
        <v>-17.018193566391382</v>
      </c>
      <c r="L234" s="33">
        <v>2.64</v>
      </c>
      <c r="M234" s="33">
        <v>100</v>
      </c>
      <c r="N234" s="33">
        <v>1</v>
      </c>
      <c r="O234" s="36">
        <v>33.6606112637362</v>
      </c>
      <c r="P234" s="34">
        <v>0</v>
      </c>
      <c r="Q234" s="34">
        <v>0</v>
      </c>
      <c r="R234" s="34">
        <v>30.385000000000002</v>
      </c>
      <c r="S234" s="34">
        <v>70.13</v>
      </c>
      <c r="T234" s="34">
        <v>186.42</v>
      </c>
      <c r="U234" s="34">
        <v>35.297469325567199</v>
      </c>
      <c r="V234" s="34">
        <v>0.48247121659937597</v>
      </c>
      <c r="W234" s="34">
        <v>-0.945428853040299</v>
      </c>
      <c r="X234" s="35">
        <v>0.59971658851874099</v>
      </c>
      <c r="Y234" s="38">
        <v>7.4610049527671904E-2</v>
      </c>
      <c r="Z234" s="32">
        <f t="shared" si="47"/>
        <v>37.457724606115605</v>
      </c>
      <c r="AA234" s="22">
        <f t="shared" si="48"/>
        <v>0</v>
      </c>
      <c r="AB234" s="22">
        <f t="shared" si="49"/>
        <v>1</v>
      </c>
      <c r="AC234" s="22">
        <f t="shared" si="50"/>
        <v>0</v>
      </c>
      <c r="AD234" s="22">
        <f t="shared" si="51"/>
        <v>1</v>
      </c>
      <c r="AE234" s="22">
        <f t="shared" si="52"/>
        <v>1</v>
      </c>
      <c r="AF234" s="22">
        <f t="shared" si="53"/>
        <v>0</v>
      </c>
      <c r="AG234" s="22">
        <f t="shared" si="54"/>
        <v>0</v>
      </c>
      <c r="AH234" s="22">
        <f t="shared" si="55"/>
        <v>0</v>
      </c>
      <c r="AI234" s="22">
        <f t="shared" si="56"/>
        <v>0</v>
      </c>
      <c r="AJ234" s="22">
        <f t="shared" si="57"/>
        <v>0</v>
      </c>
      <c r="AK234" s="22">
        <f t="shared" si="58"/>
        <v>0</v>
      </c>
      <c r="AL234" s="22">
        <f t="shared" si="59"/>
        <v>1</v>
      </c>
    </row>
    <row r="235" spans="1:38" hidden="1" x14ac:dyDescent="0.25">
      <c r="A235" t="s">
        <v>404</v>
      </c>
      <c r="B235" s="22">
        <v>2035</v>
      </c>
      <c r="C235" s="22">
        <v>4</v>
      </c>
      <c r="D235" s="34">
        <v>-55.7335471127722</v>
      </c>
      <c r="E235" s="34">
        <v>18.5091321857895</v>
      </c>
      <c r="F235" s="34">
        <v>-56.437049341733598</v>
      </c>
      <c r="G235" s="34">
        <v>122.55094163635199</v>
      </c>
      <c r="H235" s="34">
        <v>96.180888255563204</v>
      </c>
      <c r="I235" s="34">
        <v>37.098872928659503</v>
      </c>
      <c r="J235" s="28">
        <f t="shared" si="45"/>
        <v>56.750382494978226</v>
      </c>
      <c r="K235" s="28">
        <f t="shared" si="46"/>
        <v>61.821806433608636</v>
      </c>
      <c r="L235" s="33">
        <v>2.64</v>
      </c>
      <c r="M235" s="33">
        <v>100</v>
      </c>
      <c r="N235" s="33">
        <v>1.5</v>
      </c>
      <c r="O235" s="36">
        <v>33.6606112637362</v>
      </c>
      <c r="P235" s="34">
        <v>0</v>
      </c>
      <c r="Q235" s="34">
        <v>0</v>
      </c>
      <c r="R235" s="34">
        <v>30.385000000000002</v>
      </c>
      <c r="S235" s="34">
        <v>70.13</v>
      </c>
      <c r="T235" s="34">
        <v>186.42</v>
      </c>
      <c r="U235" s="34">
        <v>35.297469325567199</v>
      </c>
      <c r="V235" s="34">
        <v>0.48247121659937597</v>
      </c>
      <c r="W235" s="34">
        <v>-0.945428853040299</v>
      </c>
      <c r="X235" s="35">
        <v>0.59971658851874099</v>
      </c>
      <c r="Y235" s="38">
        <v>7.4610049527671904E-2</v>
      </c>
      <c r="Z235" s="32">
        <f t="shared" si="47"/>
        <v>59.082015326903701</v>
      </c>
      <c r="AA235" s="22">
        <f t="shared" si="48"/>
        <v>0</v>
      </c>
      <c r="AB235" s="22">
        <f t="shared" si="49"/>
        <v>1</v>
      </c>
      <c r="AC235" s="22">
        <f t="shared" si="50"/>
        <v>0</v>
      </c>
      <c r="AD235" s="22">
        <f t="shared" si="51"/>
        <v>1</v>
      </c>
      <c r="AE235" s="22">
        <f t="shared" si="52"/>
        <v>1</v>
      </c>
      <c r="AF235" s="22">
        <f t="shared" si="53"/>
        <v>1</v>
      </c>
      <c r="AG235" s="22">
        <f t="shared" si="54"/>
        <v>1</v>
      </c>
      <c r="AH235" s="22">
        <f t="shared" si="55"/>
        <v>1</v>
      </c>
      <c r="AI235" s="22">
        <f t="shared" si="56"/>
        <v>0</v>
      </c>
      <c r="AJ235" s="22">
        <f t="shared" si="57"/>
        <v>0</v>
      </c>
      <c r="AK235" s="22">
        <f t="shared" si="58"/>
        <v>0</v>
      </c>
      <c r="AL235" s="22">
        <f t="shared" si="59"/>
        <v>1</v>
      </c>
    </row>
    <row r="236" spans="1:38" hidden="1" x14ac:dyDescent="0.25">
      <c r="A236" t="s">
        <v>404</v>
      </c>
      <c r="B236" s="22">
        <v>2035</v>
      </c>
      <c r="C236" s="22">
        <v>4</v>
      </c>
      <c r="D236" s="34">
        <v>-55.7335471127722</v>
      </c>
      <c r="E236" s="34">
        <v>18.5091321857895</v>
      </c>
      <c r="F236" s="34">
        <v>44.0849221143284</v>
      </c>
      <c r="G236" s="34">
        <v>205.77784700371799</v>
      </c>
      <c r="H236" s="34">
        <v>196.41273561109</v>
      </c>
      <c r="I236" s="34">
        <v>139.57002594314801</v>
      </c>
      <c r="J236" s="28">
        <f t="shared" si="45"/>
        <v>214.43038249497815</v>
      </c>
      <c r="K236" s="28">
        <f t="shared" si="46"/>
        <v>219.50180643360866</v>
      </c>
      <c r="L236" s="33">
        <v>2.64</v>
      </c>
      <c r="M236" s="33">
        <v>100</v>
      </c>
      <c r="N236" s="33">
        <v>2.5</v>
      </c>
      <c r="O236" s="36">
        <v>33.6606112637362</v>
      </c>
      <c r="P236" s="34">
        <v>0</v>
      </c>
      <c r="Q236" s="34">
        <v>0</v>
      </c>
      <c r="R236" s="34">
        <v>30.385000000000002</v>
      </c>
      <c r="S236" s="34">
        <v>70.13</v>
      </c>
      <c r="T236" s="34">
        <v>186.42</v>
      </c>
      <c r="U236" s="34">
        <v>35.297469325567199</v>
      </c>
      <c r="V236" s="34">
        <v>0.48247121659937597</v>
      </c>
      <c r="W236" s="34">
        <v>-0.945428853040299</v>
      </c>
      <c r="X236" s="35">
        <v>0.59971658851874099</v>
      </c>
      <c r="Y236" s="38">
        <v>7.4610049527671904E-2</v>
      </c>
      <c r="Z236" s="32">
        <f t="shared" si="47"/>
        <v>56.842709667941989</v>
      </c>
      <c r="AA236" s="22">
        <f t="shared" si="48"/>
        <v>0</v>
      </c>
      <c r="AB236" s="22">
        <f t="shared" si="49"/>
        <v>1</v>
      </c>
      <c r="AC236" s="22">
        <f t="shared" si="50"/>
        <v>1</v>
      </c>
      <c r="AD236" s="22">
        <f t="shared" si="51"/>
        <v>1</v>
      </c>
      <c r="AE236" s="22">
        <f t="shared" si="52"/>
        <v>1</v>
      </c>
      <c r="AF236" s="22">
        <f t="shared" si="53"/>
        <v>1</v>
      </c>
      <c r="AG236" s="22">
        <f t="shared" si="54"/>
        <v>1</v>
      </c>
      <c r="AH236" s="22">
        <f t="shared" si="55"/>
        <v>1</v>
      </c>
      <c r="AI236" s="22">
        <f t="shared" si="56"/>
        <v>0</v>
      </c>
      <c r="AJ236" s="22">
        <f t="shared" si="57"/>
        <v>0</v>
      </c>
      <c r="AK236" s="22">
        <f t="shared" si="58"/>
        <v>0</v>
      </c>
      <c r="AL236" s="22">
        <f t="shared" si="59"/>
        <v>1</v>
      </c>
    </row>
    <row r="237" spans="1:38" x14ac:dyDescent="0.25">
      <c r="A237" t="s">
        <v>404</v>
      </c>
      <c r="B237" s="22">
        <v>2035</v>
      </c>
      <c r="C237" s="22">
        <v>4</v>
      </c>
      <c r="D237" s="34">
        <v>-55.7335471127722</v>
      </c>
      <c r="E237" s="34">
        <v>18.5091321857895</v>
      </c>
      <c r="F237" s="34">
        <v>103.63992531388</v>
      </c>
      <c r="G237" s="34">
        <v>254.0462476747</v>
      </c>
      <c r="H237" s="34">
        <v>255.44481622740599</v>
      </c>
      <c r="I237" s="34">
        <v>201.462077767246</v>
      </c>
      <c r="J237" s="28">
        <f t="shared" si="45"/>
        <v>293.27038249497821</v>
      </c>
      <c r="K237" s="28">
        <f t="shared" si="46"/>
        <v>298.34180643360861</v>
      </c>
      <c r="L237" s="33">
        <v>2.64</v>
      </c>
      <c r="M237" s="33">
        <v>100</v>
      </c>
      <c r="N237" s="33">
        <v>3</v>
      </c>
      <c r="O237" s="36">
        <v>33.6606112637362</v>
      </c>
      <c r="P237" s="34">
        <v>0</v>
      </c>
      <c r="Q237" s="34">
        <v>0</v>
      </c>
      <c r="R237" s="34">
        <v>30.385000000000002</v>
      </c>
      <c r="S237" s="34">
        <v>70.13</v>
      </c>
      <c r="T237" s="34">
        <v>186.42</v>
      </c>
      <c r="U237" s="34">
        <v>35.297469325567199</v>
      </c>
      <c r="V237" s="34">
        <v>0.48247121659937597</v>
      </c>
      <c r="W237" s="34">
        <v>-0.945428853040299</v>
      </c>
      <c r="X237" s="35">
        <v>0.59971658851874099</v>
      </c>
      <c r="Y237" s="38">
        <v>7.4610049527671904E-2</v>
      </c>
      <c r="Z237" s="32">
        <f t="shared" si="47"/>
        <v>53.982738460159993</v>
      </c>
      <c r="AA237" s="22">
        <f t="shared" si="48"/>
        <v>0</v>
      </c>
      <c r="AB237" s="22">
        <f t="shared" si="49"/>
        <v>1</v>
      </c>
      <c r="AC237" s="22">
        <f t="shared" si="50"/>
        <v>1</v>
      </c>
      <c r="AD237" s="22">
        <f t="shared" si="51"/>
        <v>1</v>
      </c>
      <c r="AE237" s="22">
        <f t="shared" si="52"/>
        <v>1</v>
      </c>
      <c r="AF237" s="22">
        <f t="shared" si="53"/>
        <v>1</v>
      </c>
      <c r="AG237" s="22">
        <f t="shared" si="54"/>
        <v>1</v>
      </c>
      <c r="AH237" s="22">
        <f t="shared" si="55"/>
        <v>1</v>
      </c>
      <c r="AI237" s="22">
        <f t="shared" si="56"/>
        <v>0</v>
      </c>
      <c r="AJ237" s="22">
        <f t="shared" si="57"/>
        <v>0</v>
      </c>
      <c r="AK237" s="22">
        <f t="shared" si="58"/>
        <v>0</v>
      </c>
      <c r="AL237" s="22">
        <f t="shared" si="59"/>
        <v>1</v>
      </c>
    </row>
    <row r="238" spans="1:38" hidden="1" x14ac:dyDescent="0.25">
      <c r="A238" s="27" t="s">
        <v>405</v>
      </c>
      <c r="B238" s="22">
        <v>2035</v>
      </c>
      <c r="C238" s="22">
        <v>4</v>
      </c>
      <c r="D238" s="28">
        <v>-27.512379589839501</v>
      </c>
      <c r="E238" s="28">
        <v>42.9089469830027</v>
      </c>
      <c r="F238" s="28">
        <v>28.913808849705799</v>
      </c>
      <c r="G238" s="28">
        <v>187.66006910616099</v>
      </c>
      <c r="H238" s="28">
        <v>169.827187892024</v>
      </c>
      <c r="I238" s="28">
        <v>77.914076410905096</v>
      </c>
      <c r="J238" s="28">
        <f t="shared" si="45"/>
        <v>162.96901970255118</v>
      </c>
      <c r="K238" s="28">
        <f t="shared" si="46"/>
        <v>165.90921020654821</v>
      </c>
      <c r="L238" s="22">
        <v>1.69</v>
      </c>
      <c r="M238" s="22">
        <v>100</v>
      </c>
      <c r="N238" s="22">
        <v>2</v>
      </c>
      <c r="O238" s="29">
        <v>35.123514190000002</v>
      </c>
      <c r="P238" s="28">
        <v>0</v>
      </c>
      <c r="Q238" s="28">
        <v>0</v>
      </c>
      <c r="R238" s="28">
        <v>42.12</v>
      </c>
      <c r="S238" s="28">
        <v>69.239999999999995</v>
      </c>
      <c r="T238" s="28">
        <v>145.07</v>
      </c>
      <c r="U238" s="28">
        <v>34.446926679999997</v>
      </c>
      <c r="V238" s="28">
        <v>0.142891078</v>
      </c>
      <c r="W238" s="28">
        <v>-1.714727084</v>
      </c>
      <c r="X238" s="30">
        <v>0.79329476899999996</v>
      </c>
      <c r="Y238" s="31">
        <v>0.10022201999999999</v>
      </c>
      <c r="Z238" s="32">
        <f t="shared" si="47"/>
        <v>91.913111481118904</v>
      </c>
      <c r="AA238" s="22">
        <f t="shared" si="48"/>
        <v>0</v>
      </c>
      <c r="AB238" s="22">
        <f t="shared" si="49"/>
        <v>1</v>
      </c>
      <c r="AC238" s="22">
        <f t="shared" si="50"/>
        <v>1</v>
      </c>
      <c r="AD238" s="22">
        <f t="shared" si="51"/>
        <v>1</v>
      </c>
      <c r="AE238" s="22">
        <f t="shared" si="52"/>
        <v>1</v>
      </c>
      <c r="AF238" s="22">
        <f t="shared" si="53"/>
        <v>1</v>
      </c>
      <c r="AG238" s="22">
        <f t="shared" si="54"/>
        <v>1</v>
      </c>
      <c r="AH238" s="22">
        <f t="shared" si="55"/>
        <v>1</v>
      </c>
      <c r="AI238" s="22">
        <f t="shared" si="56"/>
        <v>0</v>
      </c>
      <c r="AJ238" s="22">
        <f t="shared" si="57"/>
        <v>0</v>
      </c>
      <c r="AK238" s="22">
        <f t="shared" si="58"/>
        <v>0</v>
      </c>
      <c r="AL238" s="22">
        <f t="shared" si="59"/>
        <v>1</v>
      </c>
    </row>
    <row r="239" spans="1:38" hidden="1" x14ac:dyDescent="0.25">
      <c r="A239" t="s">
        <v>405</v>
      </c>
      <c r="B239" s="22">
        <v>2035</v>
      </c>
      <c r="C239" s="22">
        <v>4</v>
      </c>
      <c r="D239" s="34">
        <v>-27.1757132074016</v>
      </c>
      <c r="E239" s="34">
        <v>44.048113224145098</v>
      </c>
      <c r="F239" s="34">
        <v>-49.5991964891507</v>
      </c>
      <c r="G239" s="34">
        <v>111.074463210638</v>
      </c>
      <c r="H239" s="34">
        <v>91.081478206781895</v>
      </c>
      <c r="I239" s="34">
        <v>1.5597506465690201</v>
      </c>
      <c r="J239" s="28">
        <f t="shared" si="45"/>
        <v>5.2890197012323394</v>
      </c>
      <c r="K239" s="28">
        <f t="shared" si="46"/>
        <v>8.2292102039332349</v>
      </c>
      <c r="L239" s="33">
        <v>1.69</v>
      </c>
      <c r="M239" s="33">
        <v>100</v>
      </c>
      <c r="N239" s="33">
        <v>1</v>
      </c>
      <c r="O239" s="36">
        <v>35.123514194139098</v>
      </c>
      <c r="P239" s="34">
        <v>0</v>
      </c>
      <c r="Q239" s="34">
        <v>0</v>
      </c>
      <c r="R239" s="34">
        <v>42.12</v>
      </c>
      <c r="S239" s="34">
        <v>69.239999999999995</v>
      </c>
      <c r="T239" s="34">
        <v>145.07</v>
      </c>
      <c r="U239" s="34">
        <v>34.446926676129699</v>
      </c>
      <c r="V239" s="34">
        <v>0.14289107774971899</v>
      </c>
      <c r="W239" s="34">
        <v>-1.71472708423362</v>
      </c>
      <c r="X239" s="35">
        <v>0.79329476850997105</v>
      </c>
      <c r="Y239" s="38">
        <v>0.100222019866608</v>
      </c>
      <c r="Z239" s="32">
        <f t="shared" si="47"/>
        <v>47.033364982636797</v>
      </c>
      <c r="AA239" s="22">
        <f t="shared" si="48"/>
        <v>0</v>
      </c>
      <c r="AB239" s="22">
        <f t="shared" si="49"/>
        <v>1</v>
      </c>
      <c r="AC239" s="22">
        <f t="shared" si="50"/>
        <v>0</v>
      </c>
      <c r="AD239" s="22">
        <f t="shared" si="51"/>
        <v>1</v>
      </c>
      <c r="AE239" s="22">
        <f t="shared" si="52"/>
        <v>1</v>
      </c>
      <c r="AF239" s="22">
        <f t="shared" si="53"/>
        <v>1</v>
      </c>
      <c r="AG239" s="22">
        <f t="shared" si="54"/>
        <v>1</v>
      </c>
      <c r="AH239" s="22">
        <f t="shared" si="55"/>
        <v>1</v>
      </c>
      <c r="AI239" s="22">
        <f t="shared" si="56"/>
        <v>0</v>
      </c>
      <c r="AJ239" s="22">
        <f t="shared" si="57"/>
        <v>0</v>
      </c>
      <c r="AK239" s="22">
        <f t="shared" si="58"/>
        <v>0</v>
      </c>
      <c r="AL239" s="22">
        <f t="shared" si="59"/>
        <v>1</v>
      </c>
    </row>
    <row r="240" spans="1:38" hidden="1" x14ac:dyDescent="0.25">
      <c r="A240" t="s">
        <v>405</v>
      </c>
      <c r="B240" s="22">
        <v>2035</v>
      </c>
      <c r="C240" s="22">
        <v>4</v>
      </c>
      <c r="D240" s="34">
        <v>-27.1757132074016</v>
      </c>
      <c r="E240" s="34">
        <v>44.048113224145098</v>
      </c>
      <c r="F240" s="34">
        <v>-11.507334681600501</v>
      </c>
      <c r="G240" s="34">
        <v>149.10658986589499</v>
      </c>
      <c r="H240" s="34">
        <v>129.163680416483</v>
      </c>
      <c r="I240" s="34">
        <v>40.093994573120803</v>
      </c>
      <c r="J240" s="28">
        <f t="shared" si="45"/>
        <v>84.129019701232352</v>
      </c>
      <c r="K240" s="28">
        <f t="shared" si="46"/>
        <v>87.069210203933267</v>
      </c>
      <c r="L240" s="33">
        <v>1.69</v>
      </c>
      <c r="M240" s="33">
        <v>100</v>
      </c>
      <c r="N240" s="33">
        <v>1.5</v>
      </c>
      <c r="O240" s="36">
        <v>35.123514194139098</v>
      </c>
      <c r="P240" s="34">
        <v>0</v>
      </c>
      <c r="Q240" s="34">
        <v>0</v>
      </c>
      <c r="R240" s="34">
        <v>42.12</v>
      </c>
      <c r="S240" s="34">
        <v>69.239999999999995</v>
      </c>
      <c r="T240" s="34">
        <v>145.07</v>
      </c>
      <c r="U240" s="34">
        <v>34.446926676129699</v>
      </c>
      <c r="V240" s="34">
        <v>0.14289107774971899</v>
      </c>
      <c r="W240" s="34">
        <v>-1.71472708423362</v>
      </c>
      <c r="X240" s="35">
        <v>0.79329476850997105</v>
      </c>
      <c r="Y240" s="38">
        <v>0.100222019866608</v>
      </c>
      <c r="Z240" s="32">
        <f t="shared" si="47"/>
        <v>85.115567192337906</v>
      </c>
      <c r="AA240" s="22">
        <f t="shared" si="48"/>
        <v>0</v>
      </c>
      <c r="AB240" s="22">
        <f t="shared" si="49"/>
        <v>1</v>
      </c>
      <c r="AC240" s="22">
        <f t="shared" si="50"/>
        <v>0</v>
      </c>
      <c r="AD240" s="22">
        <f t="shared" si="51"/>
        <v>1</v>
      </c>
      <c r="AE240" s="22">
        <f t="shared" si="52"/>
        <v>1</v>
      </c>
      <c r="AF240" s="22">
        <f t="shared" si="53"/>
        <v>1</v>
      </c>
      <c r="AG240" s="22">
        <f t="shared" si="54"/>
        <v>1</v>
      </c>
      <c r="AH240" s="22">
        <f t="shared" si="55"/>
        <v>1</v>
      </c>
      <c r="AI240" s="22">
        <f t="shared" si="56"/>
        <v>0</v>
      </c>
      <c r="AJ240" s="22">
        <f t="shared" si="57"/>
        <v>0</v>
      </c>
      <c r="AK240" s="22">
        <f t="shared" si="58"/>
        <v>0</v>
      </c>
      <c r="AL240" s="22">
        <f t="shared" si="59"/>
        <v>1</v>
      </c>
    </row>
    <row r="241" spans="1:38" hidden="1" x14ac:dyDescent="0.25">
      <c r="A241" t="s">
        <v>405</v>
      </c>
      <c r="B241" s="22">
        <v>2035</v>
      </c>
      <c r="C241" s="22">
        <v>4</v>
      </c>
      <c r="D241" s="34">
        <v>-27.1757132074016</v>
      </c>
      <c r="E241" s="34">
        <v>44.048113224145098</v>
      </c>
      <c r="F241" s="34">
        <v>76.476666917830698</v>
      </c>
      <c r="G241" s="34">
        <v>225.28295490517999</v>
      </c>
      <c r="H241" s="34">
        <v>216.65539468148199</v>
      </c>
      <c r="I241" s="34">
        <v>126.79917799195201</v>
      </c>
      <c r="J241" s="28">
        <f t="shared" si="45"/>
        <v>241.80901970123233</v>
      </c>
      <c r="K241" s="28">
        <f t="shared" si="46"/>
        <v>244.7492102039333</v>
      </c>
      <c r="L241" s="33">
        <v>1.69</v>
      </c>
      <c r="M241" s="33">
        <v>100</v>
      </c>
      <c r="N241" s="33">
        <v>2.5</v>
      </c>
      <c r="O241" s="36">
        <v>35.123514194139098</v>
      </c>
      <c r="P241" s="34">
        <v>0</v>
      </c>
      <c r="Q241" s="34">
        <v>0</v>
      </c>
      <c r="R241" s="34">
        <v>42.12</v>
      </c>
      <c r="S241" s="34">
        <v>69.239999999999995</v>
      </c>
      <c r="T241" s="34">
        <v>145.07</v>
      </c>
      <c r="U241" s="34">
        <v>34.446926676129699</v>
      </c>
      <c r="V241" s="34">
        <v>0.14289107774971899</v>
      </c>
      <c r="W241" s="34">
        <v>-1.71472708423362</v>
      </c>
      <c r="X241" s="35">
        <v>0.79329476850997105</v>
      </c>
      <c r="Y241" s="38">
        <v>0.100222019866608</v>
      </c>
      <c r="Z241" s="32">
        <f t="shared" si="47"/>
        <v>89.856216689529987</v>
      </c>
      <c r="AA241" s="22">
        <f t="shared" si="48"/>
        <v>0</v>
      </c>
      <c r="AB241" s="22">
        <f t="shared" si="49"/>
        <v>1</v>
      </c>
      <c r="AC241" s="22">
        <f t="shared" si="50"/>
        <v>1</v>
      </c>
      <c r="AD241" s="22">
        <f t="shared" si="51"/>
        <v>1</v>
      </c>
      <c r="AE241" s="22">
        <f t="shared" si="52"/>
        <v>1</v>
      </c>
      <c r="AF241" s="22">
        <f t="shared" si="53"/>
        <v>1</v>
      </c>
      <c r="AG241" s="22">
        <f t="shared" si="54"/>
        <v>1</v>
      </c>
      <c r="AH241" s="22">
        <f t="shared" si="55"/>
        <v>1</v>
      </c>
      <c r="AI241" s="22">
        <f t="shared" si="56"/>
        <v>0</v>
      </c>
      <c r="AJ241" s="22">
        <f t="shared" si="57"/>
        <v>0</v>
      </c>
      <c r="AK241" s="22">
        <f t="shared" si="58"/>
        <v>0</v>
      </c>
      <c r="AL241" s="22">
        <f t="shared" si="59"/>
        <v>1</v>
      </c>
    </row>
    <row r="242" spans="1:38" x14ac:dyDescent="0.25">
      <c r="A242" t="s">
        <v>405</v>
      </c>
      <c r="B242" s="22">
        <v>2035</v>
      </c>
      <c r="C242" s="22">
        <v>4</v>
      </c>
      <c r="D242" s="34">
        <v>-27.1757132074016</v>
      </c>
      <c r="E242" s="34">
        <v>44.048113224145098</v>
      </c>
      <c r="F242" s="34">
        <v>136.78228954003001</v>
      </c>
      <c r="G242" s="34">
        <v>264.53294259447603</v>
      </c>
      <c r="H242" s="34">
        <v>276.22461348599802</v>
      </c>
      <c r="I242" s="34">
        <v>188.00384312896699</v>
      </c>
      <c r="J242" s="28">
        <f t="shared" si="45"/>
        <v>320.64901970123231</v>
      </c>
      <c r="K242" s="28">
        <f t="shared" si="46"/>
        <v>323.58921020393325</v>
      </c>
      <c r="L242" s="33">
        <v>1.69</v>
      </c>
      <c r="M242" s="33">
        <v>100</v>
      </c>
      <c r="N242" s="33">
        <v>3</v>
      </c>
      <c r="O242" s="36">
        <v>35.123514194139098</v>
      </c>
      <c r="P242" s="34">
        <v>0</v>
      </c>
      <c r="Q242" s="34">
        <v>0</v>
      </c>
      <c r="R242" s="34">
        <v>42.12</v>
      </c>
      <c r="S242" s="34">
        <v>69.239999999999995</v>
      </c>
      <c r="T242" s="34">
        <v>145.07</v>
      </c>
      <c r="U242" s="34">
        <v>34.446926676129699</v>
      </c>
      <c r="V242" s="34">
        <v>0.14289107774971899</v>
      </c>
      <c r="W242" s="34">
        <v>-1.71472708423362</v>
      </c>
      <c r="X242" s="35">
        <v>0.79329476850997105</v>
      </c>
      <c r="Y242" s="38">
        <v>0.100222019866608</v>
      </c>
      <c r="Z242" s="32">
        <f t="shared" si="47"/>
        <v>88.220770357031029</v>
      </c>
      <c r="AA242" s="22">
        <f t="shared" si="48"/>
        <v>0</v>
      </c>
      <c r="AB242" s="22">
        <f t="shared" si="49"/>
        <v>1</v>
      </c>
      <c r="AC242" s="22">
        <f t="shared" si="50"/>
        <v>1</v>
      </c>
      <c r="AD242" s="22">
        <f t="shared" si="51"/>
        <v>1</v>
      </c>
      <c r="AE242" s="22">
        <f t="shared" si="52"/>
        <v>1</v>
      </c>
      <c r="AF242" s="22">
        <f t="shared" si="53"/>
        <v>1</v>
      </c>
      <c r="AG242" s="22">
        <f t="shared" si="54"/>
        <v>1</v>
      </c>
      <c r="AH242" s="22">
        <f t="shared" si="55"/>
        <v>1</v>
      </c>
      <c r="AI242" s="22">
        <f t="shared" si="56"/>
        <v>0</v>
      </c>
      <c r="AJ242" s="22">
        <f t="shared" si="57"/>
        <v>0</v>
      </c>
      <c r="AK242" s="22">
        <f t="shared" si="58"/>
        <v>0</v>
      </c>
      <c r="AL242" s="22">
        <f t="shared" si="59"/>
        <v>1</v>
      </c>
    </row>
    <row r="243" spans="1:38" hidden="1" x14ac:dyDescent="0.25">
      <c r="A243" s="27" t="s">
        <v>406</v>
      </c>
      <c r="B243" s="22">
        <v>2035</v>
      </c>
      <c r="C243" s="22">
        <v>4</v>
      </c>
      <c r="D243" s="28">
        <v>-8.9900626074488308</v>
      </c>
      <c r="E243" s="28">
        <v>56.044379642534402</v>
      </c>
      <c r="F243" s="28">
        <v>73.124913609442402</v>
      </c>
      <c r="G243" s="28">
        <v>224.00338676323301</v>
      </c>
      <c r="H243" s="28">
        <v>207.82051056654899</v>
      </c>
      <c r="I243" s="28">
        <v>92.886344257208904</v>
      </c>
      <c r="J243" s="28">
        <f t="shared" si="45"/>
        <v>179.64550727371696</v>
      </c>
      <c r="K243" s="28">
        <f t="shared" si="46"/>
        <v>181.55194412741105</v>
      </c>
      <c r="L243" s="22">
        <v>1.1200000000000001</v>
      </c>
      <c r="M243" s="22">
        <v>100</v>
      </c>
      <c r="N243" s="22">
        <v>2</v>
      </c>
      <c r="O243" s="29">
        <v>35.21884386</v>
      </c>
      <c r="P243" s="28">
        <v>0</v>
      </c>
      <c r="Q243" s="28">
        <v>0</v>
      </c>
      <c r="R243" s="28">
        <v>1.41</v>
      </c>
      <c r="S243" s="28">
        <v>74.662499999999994</v>
      </c>
      <c r="T243" s="28">
        <v>182.14</v>
      </c>
      <c r="U243" s="28">
        <v>40.058294250000003</v>
      </c>
      <c r="V243" s="28">
        <v>0.487903694</v>
      </c>
      <c r="W243" s="28">
        <v>-1.1952480430000001</v>
      </c>
      <c r="X243" s="30">
        <v>0.68560303700000003</v>
      </c>
      <c r="Y243" s="31">
        <v>0.114545578</v>
      </c>
      <c r="Z243" s="32">
        <f t="shared" si="47"/>
        <v>114.93416630934009</v>
      </c>
      <c r="AA243" s="22">
        <f t="shared" si="48"/>
        <v>0</v>
      </c>
      <c r="AB243" s="22">
        <f t="shared" si="49"/>
        <v>1</v>
      </c>
      <c r="AC243" s="22">
        <f t="shared" si="50"/>
        <v>1</v>
      </c>
      <c r="AD243" s="22">
        <f t="shared" si="51"/>
        <v>1</v>
      </c>
      <c r="AE243" s="22">
        <f t="shared" si="52"/>
        <v>1</v>
      </c>
      <c r="AF243" s="22">
        <f t="shared" si="53"/>
        <v>1</v>
      </c>
      <c r="AG243" s="22">
        <f t="shared" si="54"/>
        <v>1</v>
      </c>
      <c r="AH243" s="22">
        <f t="shared" si="55"/>
        <v>1</v>
      </c>
      <c r="AI243" s="22">
        <f t="shared" si="56"/>
        <v>0</v>
      </c>
      <c r="AJ243" s="22">
        <f t="shared" si="57"/>
        <v>0</v>
      </c>
      <c r="AK243" s="22">
        <f t="shared" si="58"/>
        <v>0</v>
      </c>
      <c r="AL243" s="22">
        <f t="shared" si="59"/>
        <v>1</v>
      </c>
    </row>
    <row r="244" spans="1:38" hidden="1" x14ac:dyDescent="0.25">
      <c r="A244" t="s">
        <v>406</v>
      </c>
      <c r="B244" s="22">
        <v>2035</v>
      </c>
      <c r="C244" s="22">
        <v>4</v>
      </c>
      <c r="D244" s="34">
        <v>-8.5658122989352794</v>
      </c>
      <c r="E244" s="34">
        <v>56.644868396938399</v>
      </c>
      <c r="F244" s="34">
        <v>-14.318499155513701</v>
      </c>
      <c r="G244" s="34">
        <v>136.496688235552</v>
      </c>
      <c r="H244" s="34">
        <v>120.027589864093</v>
      </c>
      <c r="I244" s="34">
        <v>8.1999707162903004</v>
      </c>
      <c r="J244" s="28">
        <f t="shared" si="45"/>
        <v>21.965507272293056</v>
      </c>
      <c r="K244" s="28">
        <f t="shared" si="46"/>
        <v>23.871944124587849</v>
      </c>
      <c r="L244" s="33">
        <v>1.1200000000000001</v>
      </c>
      <c r="M244" s="33">
        <v>100</v>
      </c>
      <c r="N244" s="33">
        <v>1</v>
      </c>
      <c r="O244" s="36">
        <v>35.218843864468802</v>
      </c>
      <c r="P244" s="34">
        <v>0</v>
      </c>
      <c r="Q244" s="34">
        <v>0</v>
      </c>
      <c r="R244" s="34">
        <v>1.41</v>
      </c>
      <c r="S244" s="34">
        <v>74.662499999999994</v>
      </c>
      <c r="T244" s="34">
        <v>182.14</v>
      </c>
      <c r="U244" s="34">
        <v>40.058294245480397</v>
      </c>
      <c r="V244" s="34">
        <v>0.48790369416562102</v>
      </c>
      <c r="W244" s="34">
        <v>-1.1952480425649801</v>
      </c>
      <c r="X244" s="35">
        <v>0.68560303717514803</v>
      </c>
      <c r="Y244" s="38">
        <v>0.114545578087244</v>
      </c>
      <c r="Z244" s="32">
        <f t="shared" si="47"/>
        <v>63.382721467154603</v>
      </c>
      <c r="AA244" s="22">
        <f t="shared" si="48"/>
        <v>0</v>
      </c>
      <c r="AB244" s="22">
        <f t="shared" si="49"/>
        <v>1</v>
      </c>
      <c r="AC244" s="22">
        <f t="shared" si="50"/>
        <v>0</v>
      </c>
      <c r="AD244" s="22">
        <f t="shared" si="51"/>
        <v>1</v>
      </c>
      <c r="AE244" s="22">
        <f t="shared" si="52"/>
        <v>1</v>
      </c>
      <c r="AF244" s="22">
        <f t="shared" si="53"/>
        <v>1</v>
      </c>
      <c r="AG244" s="22">
        <f t="shared" si="54"/>
        <v>1</v>
      </c>
      <c r="AH244" s="22">
        <f t="shared" si="55"/>
        <v>1</v>
      </c>
      <c r="AI244" s="22">
        <f t="shared" si="56"/>
        <v>0</v>
      </c>
      <c r="AJ244" s="22">
        <f t="shared" si="57"/>
        <v>0</v>
      </c>
      <c r="AK244" s="22">
        <f t="shared" si="58"/>
        <v>0</v>
      </c>
      <c r="AL244" s="22">
        <f t="shared" si="59"/>
        <v>1</v>
      </c>
    </row>
    <row r="245" spans="1:38" hidden="1" x14ac:dyDescent="0.25">
      <c r="A245" t="s">
        <v>406</v>
      </c>
      <c r="B245" s="22">
        <v>2035</v>
      </c>
      <c r="C245" s="22">
        <v>4</v>
      </c>
      <c r="D245" s="34">
        <v>-8.5658122989352794</v>
      </c>
      <c r="E245" s="34">
        <v>56.644868396938399</v>
      </c>
      <c r="F245" s="34">
        <v>29.157042796070701</v>
      </c>
      <c r="G245" s="34">
        <v>179.93968823555201</v>
      </c>
      <c r="H245" s="34">
        <v>163.50121973849801</v>
      </c>
      <c r="I245" s="34">
        <v>51.001798411330697</v>
      </c>
      <c r="J245" s="28">
        <f t="shared" si="45"/>
        <v>100.80550727229306</v>
      </c>
      <c r="K245" s="28">
        <f t="shared" si="46"/>
        <v>102.71194412458786</v>
      </c>
      <c r="L245" s="33">
        <v>1.1200000000000001</v>
      </c>
      <c r="M245" s="33">
        <v>100</v>
      </c>
      <c r="N245" s="33">
        <v>1.5</v>
      </c>
      <c r="O245" s="36">
        <v>35.218843864468802</v>
      </c>
      <c r="P245" s="34">
        <v>0</v>
      </c>
      <c r="Q245" s="34">
        <v>0</v>
      </c>
      <c r="R245" s="34">
        <v>1.41</v>
      </c>
      <c r="S245" s="34">
        <v>74.662499999999994</v>
      </c>
      <c r="T245" s="34">
        <v>182.14</v>
      </c>
      <c r="U245" s="34">
        <v>40.058294245480397</v>
      </c>
      <c r="V245" s="34">
        <v>0.48790369416562102</v>
      </c>
      <c r="W245" s="34">
        <v>-1.1952480425649801</v>
      </c>
      <c r="X245" s="35">
        <v>0.68560303717514803</v>
      </c>
      <c r="Y245" s="38">
        <v>0.114545578087244</v>
      </c>
      <c r="Z245" s="32">
        <f t="shared" si="47"/>
        <v>106.85635134155962</v>
      </c>
      <c r="AA245" s="22">
        <f t="shared" si="48"/>
        <v>0</v>
      </c>
      <c r="AB245" s="22">
        <f t="shared" si="49"/>
        <v>1</v>
      </c>
      <c r="AC245" s="22">
        <f t="shared" si="50"/>
        <v>1</v>
      </c>
      <c r="AD245" s="22">
        <f t="shared" si="51"/>
        <v>1</v>
      </c>
      <c r="AE245" s="22">
        <f t="shared" si="52"/>
        <v>1</v>
      </c>
      <c r="AF245" s="22">
        <f t="shared" si="53"/>
        <v>1</v>
      </c>
      <c r="AG245" s="22">
        <f t="shared" si="54"/>
        <v>1</v>
      </c>
      <c r="AH245" s="22">
        <f t="shared" si="55"/>
        <v>1</v>
      </c>
      <c r="AI245" s="22">
        <f t="shared" si="56"/>
        <v>0</v>
      </c>
      <c r="AJ245" s="22">
        <f t="shared" si="57"/>
        <v>0</v>
      </c>
      <c r="AK245" s="22">
        <f t="shared" si="58"/>
        <v>0</v>
      </c>
      <c r="AL245" s="22">
        <f t="shared" si="59"/>
        <v>1</v>
      </c>
    </row>
    <row r="246" spans="1:38" hidden="1" x14ac:dyDescent="0.25">
      <c r="A246" t="s">
        <v>406</v>
      </c>
      <c r="B246" s="22">
        <v>2035</v>
      </c>
      <c r="C246" s="22">
        <v>4</v>
      </c>
      <c r="D246" s="34">
        <v>-8.5658122989352794</v>
      </c>
      <c r="E246" s="34">
        <v>56.644868396938399</v>
      </c>
      <c r="F246" s="34">
        <v>118.637716032669</v>
      </c>
      <c r="G246" s="34">
        <v>266.87195825880502</v>
      </c>
      <c r="H246" s="34">
        <v>252.829337955054</v>
      </c>
      <c r="I246" s="34">
        <v>143.154159085354</v>
      </c>
      <c r="J246" s="28">
        <f t="shared" si="45"/>
        <v>258.48550727229309</v>
      </c>
      <c r="K246" s="28">
        <f t="shared" si="46"/>
        <v>260.39194412458789</v>
      </c>
      <c r="L246" s="33">
        <v>1.1200000000000001</v>
      </c>
      <c r="M246" s="33">
        <v>100</v>
      </c>
      <c r="N246" s="33">
        <v>2.5</v>
      </c>
      <c r="O246" s="36">
        <v>35.218843864468802</v>
      </c>
      <c r="P246" s="34">
        <v>0</v>
      </c>
      <c r="Q246" s="34">
        <v>0</v>
      </c>
      <c r="R246" s="34">
        <v>1.41</v>
      </c>
      <c r="S246" s="34">
        <v>74.662499999999994</v>
      </c>
      <c r="T246" s="34">
        <v>182.14</v>
      </c>
      <c r="U246" s="34">
        <v>40.058294245480397</v>
      </c>
      <c r="V246" s="34">
        <v>0.48790369416562102</v>
      </c>
      <c r="W246" s="34">
        <v>-1.1952480425649801</v>
      </c>
      <c r="X246" s="35">
        <v>0.68560303717514803</v>
      </c>
      <c r="Y246" s="38">
        <v>0.114545578087244</v>
      </c>
      <c r="Z246" s="32">
        <f t="shared" si="47"/>
        <v>109.67517886970001</v>
      </c>
      <c r="AA246" s="22">
        <f t="shared" si="48"/>
        <v>0</v>
      </c>
      <c r="AB246" s="22">
        <f t="shared" si="49"/>
        <v>1</v>
      </c>
      <c r="AC246" s="22">
        <f t="shared" si="50"/>
        <v>1</v>
      </c>
      <c r="AD246" s="22">
        <f t="shared" si="51"/>
        <v>1</v>
      </c>
      <c r="AE246" s="22">
        <f t="shared" si="52"/>
        <v>1</v>
      </c>
      <c r="AF246" s="22">
        <f t="shared" si="53"/>
        <v>1</v>
      </c>
      <c r="AG246" s="22">
        <f t="shared" si="54"/>
        <v>1</v>
      </c>
      <c r="AH246" s="22">
        <f t="shared" si="55"/>
        <v>1</v>
      </c>
      <c r="AI246" s="22">
        <f t="shared" si="56"/>
        <v>0</v>
      </c>
      <c r="AJ246" s="22">
        <f t="shared" si="57"/>
        <v>0</v>
      </c>
      <c r="AK246" s="22">
        <f t="shared" si="58"/>
        <v>0</v>
      </c>
      <c r="AL246" s="22">
        <f t="shared" si="59"/>
        <v>1</v>
      </c>
    </row>
    <row r="247" spans="1:38" x14ac:dyDescent="0.25">
      <c r="A247" t="s">
        <v>406</v>
      </c>
      <c r="B247" s="22">
        <v>2035</v>
      </c>
      <c r="C247" s="22">
        <v>4</v>
      </c>
      <c r="D247" s="34">
        <v>-8.5658122989352794</v>
      </c>
      <c r="E247" s="34">
        <v>56.644868396938399</v>
      </c>
      <c r="F247" s="34">
        <v>171.73887768729099</v>
      </c>
      <c r="G247" s="34">
        <v>310.45714925373602</v>
      </c>
      <c r="H247" s="34">
        <v>305.36772571517599</v>
      </c>
      <c r="I247" s="34">
        <v>197.90324979398099</v>
      </c>
      <c r="J247" s="28">
        <f t="shared" si="45"/>
        <v>337.32550727229295</v>
      </c>
      <c r="K247" s="28">
        <f t="shared" si="46"/>
        <v>339.23194412458793</v>
      </c>
      <c r="L247" s="33">
        <v>1.1200000000000001</v>
      </c>
      <c r="M247" s="33">
        <v>100</v>
      </c>
      <c r="N247" s="33">
        <v>3</v>
      </c>
      <c r="O247" s="36">
        <v>35.218843864468802</v>
      </c>
      <c r="P247" s="34">
        <v>0</v>
      </c>
      <c r="Q247" s="34">
        <v>0</v>
      </c>
      <c r="R247" s="34">
        <v>1.41</v>
      </c>
      <c r="S247" s="34">
        <v>74.662499999999994</v>
      </c>
      <c r="T247" s="34">
        <v>182.14</v>
      </c>
      <c r="U247" s="34">
        <v>40.058294245480397</v>
      </c>
      <c r="V247" s="34">
        <v>0.48790369416562102</v>
      </c>
      <c r="W247" s="34">
        <v>-1.1952480425649801</v>
      </c>
      <c r="X247" s="35">
        <v>0.68560303717514803</v>
      </c>
      <c r="Y247" s="38">
        <v>0.114545578087244</v>
      </c>
      <c r="Z247" s="32">
        <f t="shared" si="47"/>
        <v>107.464475921195</v>
      </c>
      <c r="AA247" s="22">
        <f t="shared" si="48"/>
        <v>0</v>
      </c>
      <c r="AB247" s="22">
        <f t="shared" si="49"/>
        <v>1</v>
      </c>
      <c r="AC247" s="22">
        <f t="shared" si="50"/>
        <v>1</v>
      </c>
      <c r="AD247" s="22">
        <f t="shared" si="51"/>
        <v>1</v>
      </c>
      <c r="AE247" s="22">
        <f t="shared" si="52"/>
        <v>1</v>
      </c>
      <c r="AF247" s="22">
        <f t="shared" si="53"/>
        <v>1</v>
      </c>
      <c r="AG247" s="22">
        <f t="shared" si="54"/>
        <v>1</v>
      </c>
      <c r="AH247" s="22">
        <f t="shared" si="55"/>
        <v>1</v>
      </c>
      <c r="AI247" s="22">
        <f t="shared" si="56"/>
        <v>0</v>
      </c>
      <c r="AJ247" s="22">
        <f t="shared" si="57"/>
        <v>0</v>
      </c>
      <c r="AK247" s="22">
        <f t="shared" si="58"/>
        <v>0</v>
      </c>
      <c r="AL247" s="22">
        <f t="shared" si="59"/>
        <v>1</v>
      </c>
    </row>
    <row r="248" spans="1:38" hidden="1" x14ac:dyDescent="0.25">
      <c r="A248" t="s">
        <v>407</v>
      </c>
      <c r="B248" s="22">
        <v>2035</v>
      </c>
      <c r="C248" s="22">
        <v>4</v>
      </c>
      <c r="D248" s="34">
        <v>32.0509853948735</v>
      </c>
      <c r="E248" s="34">
        <v>111.552739649079</v>
      </c>
      <c r="F248" s="34">
        <v>4.5836452177621299</v>
      </c>
      <c r="G248" s="34">
        <v>147.63201960433901</v>
      </c>
      <c r="H248" s="34">
        <v>144.60357894207101</v>
      </c>
      <c r="I248" s="34">
        <v>-34.350648695267502</v>
      </c>
      <c r="J248" s="28">
        <f t="shared" si="45"/>
        <v>9.0961517043983218</v>
      </c>
      <c r="K248" s="28">
        <f t="shared" si="46"/>
        <v>7.5253047364336361</v>
      </c>
      <c r="L248" s="33">
        <v>1.42</v>
      </c>
      <c r="M248" s="33">
        <v>100</v>
      </c>
      <c r="N248" s="33">
        <v>1</v>
      </c>
      <c r="O248" s="36">
        <v>48.011686126373597</v>
      </c>
      <c r="P248" s="34">
        <v>0</v>
      </c>
      <c r="Q248" s="34">
        <v>8.06</v>
      </c>
      <c r="R248" s="34">
        <v>63.575000000000003</v>
      </c>
      <c r="S248" s="34">
        <v>76.902500000000003</v>
      </c>
      <c r="T248" s="34">
        <v>172.29</v>
      </c>
      <c r="U248" s="34">
        <v>33.473620793368603</v>
      </c>
      <c r="V248" s="34">
        <v>-0.32504087760724498</v>
      </c>
      <c r="W248" s="34">
        <v>-1.42697176473392</v>
      </c>
      <c r="X248" s="35">
        <v>0.70242073434615804</v>
      </c>
      <c r="Y248" s="38">
        <v>0.11682312361339101</v>
      </c>
      <c r="Z248" s="32">
        <f t="shared" si="47"/>
        <v>33.050839292992009</v>
      </c>
      <c r="AA248" s="22">
        <f t="shared" si="48"/>
        <v>1</v>
      </c>
      <c r="AB248" s="22">
        <f t="shared" si="49"/>
        <v>1</v>
      </c>
      <c r="AC248" s="22">
        <f t="shared" si="50"/>
        <v>1</v>
      </c>
      <c r="AD248" s="22">
        <f t="shared" si="51"/>
        <v>1</v>
      </c>
      <c r="AE248" s="22">
        <f t="shared" si="52"/>
        <v>1</v>
      </c>
      <c r="AF248" s="22">
        <f t="shared" si="53"/>
        <v>0</v>
      </c>
      <c r="AG248" s="22">
        <f t="shared" si="54"/>
        <v>1</v>
      </c>
      <c r="AH248" s="22">
        <f t="shared" si="55"/>
        <v>1</v>
      </c>
      <c r="AI248" s="22">
        <f t="shared" si="56"/>
        <v>0</v>
      </c>
      <c r="AJ248" s="22">
        <f t="shared" si="57"/>
        <v>0</v>
      </c>
      <c r="AK248" s="22">
        <f t="shared" si="58"/>
        <v>0</v>
      </c>
      <c r="AL248" s="22">
        <f t="shared" si="59"/>
        <v>1</v>
      </c>
    </row>
    <row r="249" spans="1:38" hidden="1" x14ac:dyDescent="0.25">
      <c r="A249" t="s">
        <v>407</v>
      </c>
      <c r="B249" s="22">
        <v>2035</v>
      </c>
      <c r="C249" s="22">
        <v>4</v>
      </c>
      <c r="D249" s="34">
        <v>32.0509853948735</v>
      </c>
      <c r="E249" s="34">
        <v>111.552739649079</v>
      </c>
      <c r="F249" s="34">
        <v>32.680213748473001</v>
      </c>
      <c r="G249" s="34">
        <v>173.88968332911199</v>
      </c>
      <c r="H249" s="34">
        <v>172.661161941628</v>
      </c>
      <c r="I249" s="34">
        <v>-5.89911070637649</v>
      </c>
      <c r="J249" s="28">
        <f t="shared" si="45"/>
        <v>87.936151704398313</v>
      </c>
      <c r="K249" s="28">
        <f t="shared" si="46"/>
        <v>86.365304736433615</v>
      </c>
      <c r="L249" s="33">
        <v>1.42</v>
      </c>
      <c r="M249" s="33">
        <v>100</v>
      </c>
      <c r="N249" s="33">
        <v>1.5</v>
      </c>
      <c r="O249" s="36">
        <v>48.011686126373597</v>
      </c>
      <c r="P249" s="34">
        <v>0</v>
      </c>
      <c r="Q249" s="34">
        <v>8.06</v>
      </c>
      <c r="R249" s="34">
        <v>63.575000000000003</v>
      </c>
      <c r="S249" s="34">
        <v>76.902500000000003</v>
      </c>
      <c r="T249" s="34">
        <v>172.29</v>
      </c>
      <c r="U249" s="34">
        <v>33.473620793368603</v>
      </c>
      <c r="V249" s="34">
        <v>-0.32504087760724498</v>
      </c>
      <c r="W249" s="34">
        <v>-1.42697176473392</v>
      </c>
      <c r="X249" s="35">
        <v>0.70242073434615804</v>
      </c>
      <c r="Y249" s="38">
        <v>0.11682312361339101</v>
      </c>
      <c r="Z249" s="32">
        <f t="shared" si="47"/>
        <v>61.108422292548994</v>
      </c>
      <c r="AA249" s="22">
        <f t="shared" si="48"/>
        <v>1</v>
      </c>
      <c r="AB249" s="22">
        <f t="shared" si="49"/>
        <v>1</v>
      </c>
      <c r="AC249" s="22">
        <f t="shared" si="50"/>
        <v>1</v>
      </c>
      <c r="AD249" s="22">
        <f t="shared" si="51"/>
        <v>1</v>
      </c>
      <c r="AE249" s="22">
        <f t="shared" si="52"/>
        <v>1</v>
      </c>
      <c r="AF249" s="22">
        <f t="shared" si="53"/>
        <v>0</v>
      </c>
      <c r="AG249" s="22">
        <f t="shared" si="54"/>
        <v>1</v>
      </c>
      <c r="AH249" s="22">
        <f t="shared" si="55"/>
        <v>1</v>
      </c>
      <c r="AI249" s="22">
        <f t="shared" si="56"/>
        <v>0</v>
      </c>
      <c r="AJ249" s="22">
        <f t="shared" si="57"/>
        <v>0</v>
      </c>
      <c r="AK249" s="22">
        <f t="shared" si="58"/>
        <v>0</v>
      </c>
      <c r="AL249" s="22">
        <f t="shared" si="59"/>
        <v>1</v>
      </c>
    </row>
    <row r="250" spans="1:38" hidden="1" x14ac:dyDescent="0.25">
      <c r="A250" t="s">
        <v>407</v>
      </c>
      <c r="B250" s="22">
        <v>2035</v>
      </c>
      <c r="C250" s="22">
        <v>4</v>
      </c>
      <c r="D250" s="34">
        <v>32.0509853948735</v>
      </c>
      <c r="E250" s="34">
        <v>111.552739649079</v>
      </c>
      <c r="F250" s="34">
        <v>99.928423699901003</v>
      </c>
      <c r="G250" s="34">
        <v>229.83113022216199</v>
      </c>
      <c r="H250" s="34">
        <v>239.575203998945</v>
      </c>
      <c r="I250" s="34">
        <v>62.413015787523797</v>
      </c>
      <c r="J250" s="28">
        <f t="shared" si="45"/>
        <v>245.61615170439833</v>
      </c>
      <c r="K250" s="28">
        <f t="shared" si="46"/>
        <v>244.04530473643368</v>
      </c>
      <c r="L250" s="33">
        <v>1.42</v>
      </c>
      <c r="M250" s="33">
        <v>100</v>
      </c>
      <c r="N250" s="33">
        <v>2.5</v>
      </c>
      <c r="O250" s="36">
        <v>48.011686126373597</v>
      </c>
      <c r="P250" s="34">
        <v>0</v>
      </c>
      <c r="Q250" s="34">
        <v>8.06</v>
      </c>
      <c r="R250" s="34">
        <v>63.575000000000003</v>
      </c>
      <c r="S250" s="34">
        <v>76.902500000000003</v>
      </c>
      <c r="T250" s="34">
        <v>172.29</v>
      </c>
      <c r="U250" s="34">
        <v>33.473620793368603</v>
      </c>
      <c r="V250" s="34">
        <v>-0.32504087760724498</v>
      </c>
      <c r="W250" s="34">
        <v>-1.42697176473392</v>
      </c>
      <c r="X250" s="35">
        <v>0.70242073434615804</v>
      </c>
      <c r="Y250" s="38">
        <v>0.11682312361339101</v>
      </c>
      <c r="Z250" s="32">
        <f t="shared" si="47"/>
        <v>128.022464349866</v>
      </c>
      <c r="AA250" s="22">
        <f t="shared" si="48"/>
        <v>1</v>
      </c>
      <c r="AB250" s="22">
        <f t="shared" si="49"/>
        <v>1</v>
      </c>
      <c r="AC250" s="22">
        <f t="shared" si="50"/>
        <v>1</v>
      </c>
      <c r="AD250" s="22">
        <f t="shared" si="51"/>
        <v>1</v>
      </c>
      <c r="AE250" s="22">
        <f t="shared" si="52"/>
        <v>1</v>
      </c>
      <c r="AF250" s="22">
        <f t="shared" si="53"/>
        <v>1</v>
      </c>
      <c r="AG250" s="22">
        <f t="shared" si="54"/>
        <v>1</v>
      </c>
      <c r="AH250" s="22">
        <f t="shared" si="55"/>
        <v>1</v>
      </c>
      <c r="AI250" s="22">
        <f t="shared" si="56"/>
        <v>0</v>
      </c>
      <c r="AJ250" s="22">
        <f t="shared" si="57"/>
        <v>0</v>
      </c>
      <c r="AK250" s="22">
        <f t="shared" si="58"/>
        <v>0</v>
      </c>
      <c r="AL250" s="22">
        <f t="shared" si="59"/>
        <v>1</v>
      </c>
    </row>
    <row r="251" spans="1:38" x14ac:dyDescent="0.25">
      <c r="A251" t="s">
        <v>407</v>
      </c>
      <c r="B251" s="22">
        <v>2035</v>
      </c>
      <c r="C251" s="22">
        <v>4</v>
      </c>
      <c r="D251" s="34">
        <v>32.0509853948735</v>
      </c>
      <c r="E251" s="34">
        <v>111.552739649079</v>
      </c>
      <c r="F251" s="34">
        <v>145.81647125949399</v>
      </c>
      <c r="G251" s="34">
        <v>259.85308164803001</v>
      </c>
      <c r="H251" s="34">
        <v>284.66409466176401</v>
      </c>
      <c r="I251" s="34">
        <v>111.7117061167</v>
      </c>
      <c r="J251" s="28">
        <f t="shared" si="45"/>
        <v>324.45615170439828</v>
      </c>
      <c r="K251" s="28">
        <f t="shared" si="46"/>
        <v>322.88530473643374</v>
      </c>
      <c r="L251" s="33">
        <v>1.42</v>
      </c>
      <c r="M251" s="33">
        <v>100</v>
      </c>
      <c r="N251" s="33">
        <v>3</v>
      </c>
      <c r="O251" s="36">
        <v>48.011686126373597</v>
      </c>
      <c r="P251" s="34">
        <v>0</v>
      </c>
      <c r="Q251" s="34">
        <v>8.06</v>
      </c>
      <c r="R251" s="34">
        <v>63.575000000000003</v>
      </c>
      <c r="S251" s="34">
        <v>76.902500000000003</v>
      </c>
      <c r="T251" s="34">
        <v>172.29</v>
      </c>
      <c r="U251" s="34">
        <v>33.473620793368603</v>
      </c>
      <c r="V251" s="34">
        <v>-0.32504087760724498</v>
      </c>
      <c r="W251" s="34">
        <v>-1.42697176473392</v>
      </c>
      <c r="X251" s="35">
        <v>0.70242073434615804</v>
      </c>
      <c r="Y251" s="38">
        <v>0.11682312361339101</v>
      </c>
      <c r="Z251" s="32">
        <f t="shared" si="47"/>
        <v>172.95238854506403</v>
      </c>
      <c r="AA251" s="22">
        <f t="shared" si="48"/>
        <v>1</v>
      </c>
      <c r="AB251" s="22">
        <f t="shared" si="49"/>
        <v>1</v>
      </c>
      <c r="AC251" s="22">
        <f t="shared" si="50"/>
        <v>1</v>
      </c>
      <c r="AD251" s="22">
        <f t="shared" si="51"/>
        <v>1</v>
      </c>
      <c r="AE251" s="22">
        <f t="shared" si="52"/>
        <v>1</v>
      </c>
      <c r="AF251" s="22">
        <f t="shared" si="53"/>
        <v>1</v>
      </c>
      <c r="AG251" s="22">
        <f t="shared" si="54"/>
        <v>1</v>
      </c>
      <c r="AH251" s="22">
        <f t="shared" si="55"/>
        <v>1</v>
      </c>
      <c r="AI251" s="22">
        <f t="shared" si="56"/>
        <v>0</v>
      </c>
      <c r="AJ251" s="22">
        <f t="shared" si="57"/>
        <v>0</v>
      </c>
      <c r="AK251" s="22">
        <f t="shared" si="58"/>
        <v>0</v>
      </c>
      <c r="AL251" s="22">
        <f t="shared" si="59"/>
        <v>1</v>
      </c>
    </row>
    <row r="252" spans="1:38" hidden="1" x14ac:dyDescent="0.25">
      <c r="A252" s="27" t="s">
        <v>407</v>
      </c>
      <c r="B252" s="22">
        <v>2035</v>
      </c>
      <c r="C252" s="22">
        <v>4</v>
      </c>
      <c r="D252" s="28">
        <v>31.701330354749501</v>
      </c>
      <c r="E252" s="28">
        <v>111.859203219544</v>
      </c>
      <c r="F252" s="28">
        <v>64.054566824413399</v>
      </c>
      <c r="G252" s="28">
        <v>201.90199834263899</v>
      </c>
      <c r="H252" s="28">
        <v>204.29993593506899</v>
      </c>
      <c r="I252" s="28">
        <v>22.478096780942799</v>
      </c>
      <c r="J252" s="28">
        <f t="shared" si="45"/>
        <v>166.77615170324276</v>
      </c>
      <c r="K252" s="28">
        <f t="shared" si="46"/>
        <v>165.20530473414266</v>
      </c>
      <c r="L252" s="22">
        <v>1.42</v>
      </c>
      <c r="M252" s="22">
        <v>100</v>
      </c>
      <c r="N252" s="22">
        <v>2</v>
      </c>
      <c r="O252" s="29">
        <v>48.011686130000001</v>
      </c>
      <c r="P252" s="28">
        <v>0</v>
      </c>
      <c r="Q252" s="28">
        <v>8.06</v>
      </c>
      <c r="R252" s="28">
        <v>63.575000000000003</v>
      </c>
      <c r="S252" s="28">
        <v>76.902500000000003</v>
      </c>
      <c r="T252" s="28">
        <v>172.29</v>
      </c>
      <c r="U252" s="28">
        <v>33.473620789999998</v>
      </c>
      <c r="V252" s="28">
        <v>-0.32504087799999998</v>
      </c>
      <c r="W252" s="28">
        <v>-1.426971765</v>
      </c>
      <c r="X252" s="30">
        <v>0.70242073400000005</v>
      </c>
      <c r="Y252" s="31">
        <v>0.116823124</v>
      </c>
      <c r="Z252" s="32">
        <f t="shared" si="47"/>
        <v>92.440732715524987</v>
      </c>
      <c r="AA252" s="22">
        <f t="shared" si="48"/>
        <v>1</v>
      </c>
      <c r="AB252" s="22">
        <f t="shared" si="49"/>
        <v>1</v>
      </c>
      <c r="AC252" s="22">
        <f t="shared" si="50"/>
        <v>1</v>
      </c>
      <c r="AD252" s="22">
        <f t="shared" si="51"/>
        <v>1</v>
      </c>
      <c r="AE252" s="22">
        <f t="shared" si="52"/>
        <v>1</v>
      </c>
      <c r="AF252" s="22">
        <f t="shared" si="53"/>
        <v>1</v>
      </c>
      <c r="AG252" s="22">
        <f t="shared" si="54"/>
        <v>1</v>
      </c>
      <c r="AH252" s="22">
        <f t="shared" si="55"/>
        <v>1</v>
      </c>
      <c r="AI252" s="22">
        <f t="shared" si="56"/>
        <v>0</v>
      </c>
      <c r="AJ252" s="22">
        <f t="shared" si="57"/>
        <v>0</v>
      </c>
      <c r="AK252" s="22">
        <f t="shared" si="58"/>
        <v>0</v>
      </c>
      <c r="AL252" s="22">
        <f t="shared" si="59"/>
        <v>1</v>
      </c>
    </row>
    <row r="253" spans="1:38" hidden="1" x14ac:dyDescent="0.25">
      <c r="A253" s="27" t="s">
        <v>408</v>
      </c>
      <c r="B253" s="22">
        <v>2035</v>
      </c>
      <c r="C253" s="22">
        <v>4</v>
      </c>
      <c r="D253" s="28">
        <v>51.364447965889198</v>
      </c>
      <c r="E253" s="28">
        <v>129.691078142865</v>
      </c>
      <c r="F253" s="28">
        <v>77.746332244112295</v>
      </c>
      <c r="G253" s="28">
        <v>246.815013819624</v>
      </c>
      <c r="H253" s="28">
        <v>234.112859116659</v>
      </c>
      <c r="I253" s="28">
        <v>36.920612615156401</v>
      </c>
      <c r="J253" s="28">
        <f t="shared" si="45"/>
        <v>140.57478927330027</v>
      </c>
      <c r="K253" s="28">
        <f t="shared" si="46"/>
        <v>138.93004181234613</v>
      </c>
      <c r="L253" s="22">
        <v>2.2599999999999998</v>
      </c>
      <c r="M253" s="22">
        <v>100</v>
      </c>
      <c r="N253" s="22">
        <v>2</v>
      </c>
      <c r="O253" s="29">
        <v>52.972576689999997</v>
      </c>
      <c r="P253" s="28">
        <v>0</v>
      </c>
      <c r="Q253" s="28">
        <v>1.17</v>
      </c>
      <c r="R253" s="28">
        <v>73.584999999999994</v>
      </c>
      <c r="S253" s="28">
        <v>91.23</v>
      </c>
      <c r="T253" s="28">
        <v>178.28</v>
      </c>
      <c r="U253" s="28">
        <v>43.719070639999998</v>
      </c>
      <c r="V253" s="28">
        <v>-0.199731517</v>
      </c>
      <c r="W253" s="28">
        <v>-1.5682622559999999</v>
      </c>
      <c r="X253" s="30">
        <v>0.72579260499999998</v>
      </c>
      <c r="Y253" s="31">
        <v>0.15673509599999999</v>
      </c>
      <c r="Z253" s="32">
        <f t="shared" si="47"/>
        <v>104.421780973794</v>
      </c>
      <c r="AA253" s="22">
        <f t="shared" si="48"/>
        <v>1</v>
      </c>
      <c r="AB253" s="22">
        <f t="shared" si="49"/>
        <v>1</v>
      </c>
      <c r="AC253" s="22">
        <f t="shared" si="50"/>
        <v>1</v>
      </c>
      <c r="AD253" s="22">
        <f t="shared" si="51"/>
        <v>1</v>
      </c>
      <c r="AE253" s="22">
        <f t="shared" si="52"/>
        <v>1</v>
      </c>
      <c r="AF253" s="22">
        <f t="shared" si="53"/>
        <v>1</v>
      </c>
      <c r="AG253" s="22">
        <f t="shared" si="54"/>
        <v>1</v>
      </c>
      <c r="AH253" s="22">
        <f t="shared" si="55"/>
        <v>1</v>
      </c>
      <c r="AI253" s="22">
        <f t="shared" si="56"/>
        <v>0</v>
      </c>
      <c r="AJ253" s="22">
        <f t="shared" si="57"/>
        <v>0</v>
      </c>
      <c r="AK253" s="22">
        <f t="shared" si="58"/>
        <v>0</v>
      </c>
      <c r="AL253" s="22">
        <f t="shared" si="59"/>
        <v>1</v>
      </c>
    </row>
    <row r="254" spans="1:38" hidden="1" x14ac:dyDescent="0.25">
      <c r="A254" t="s">
        <v>408</v>
      </c>
      <c r="B254" s="22">
        <v>2035</v>
      </c>
      <c r="C254" s="22">
        <v>4</v>
      </c>
      <c r="D254" s="34">
        <v>51.866189450914099</v>
      </c>
      <c r="E254" s="34">
        <v>130.84383012055599</v>
      </c>
      <c r="F254" s="34">
        <v>15.4175290877469</v>
      </c>
      <c r="G254" s="34">
        <v>184.47286090415801</v>
      </c>
      <c r="H254" s="34">
        <v>171.382133954431</v>
      </c>
      <c r="I254" s="34">
        <v>-25.289057027283</v>
      </c>
      <c r="J254" s="28">
        <f t="shared" si="45"/>
        <v>-17.105210728018548</v>
      </c>
      <c r="K254" s="28">
        <f t="shared" si="46"/>
        <v>-18.749958190268792</v>
      </c>
      <c r="L254" s="33">
        <v>2.2599999999999998</v>
      </c>
      <c r="M254" s="33">
        <v>100</v>
      </c>
      <c r="N254" s="33">
        <v>1</v>
      </c>
      <c r="O254" s="36">
        <v>52.9725766941391</v>
      </c>
      <c r="P254" s="34">
        <v>0</v>
      </c>
      <c r="Q254" s="34">
        <v>1.17</v>
      </c>
      <c r="R254" s="34">
        <v>73.584999999999994</v>
      </c>
      <c r="S254" s="34">
        <v>91.23</v>
      </c>
      <c r="T254" s="34">
        <v>178.28</v>
      </c>
      <c r="U254" s="34">
        <v>43.719070644718002</v>
      </c>
      <c r="V254" s="34">
        <v>-0.19973151655377899</v>
      </c>
      <c r="W254" s="34">
        <v>-1.5682622560091199</v>
      </c>
      <c r="X254" s="35">
        <v>0.72579260535589396</v>
      </c>
      <c r="Y254" s="38">
        <v>0.15673509609290401</v>
      </c>
      <c r="Z254" s="32">
        <f t="shared" si="47"/>
        <v>40.538303833875005</v>
      </c>
      <c r="AA254" s="22">
        <f t="shared" si="48"/>
        <v>1</v>
      </c>
      <c r="AB254" s="22">
        <f t="shared" si="49"/>
        <v>1</v>
      </c>
      <c r="AC254" s="22">
        <f t="shared" si="50"/>
        <v>1</v>
      </c>
      <c r="AD254" s="22">
        <f t="shared" si="51"/>
        <v>1</v>
      </c>
      <c r="AE254" s="22">
        <f t="shared" si="52"/>
        <v>1</v>
      </c>
      <c r="AF254" s="22">
        <f t="shared" si="53"/>
        <v>0</v>
      </c>
      <c r="AG254" s="22">
        <f t="shared" si="54"/>
        <v>0</v>
      </c>
      <c r="AH254" s="22">
        <f t="shared" si="55"/>
        <v>0</v>
      </c>
      <c r="AI254" s="22">
        <f t="shared" si="56"/>
        <v>0</v>
      </c>
      <c r="AJ254" s="22">
        <f t="shared" si="57"/>
        <v>0</v>
      </c>
      <c r="AK254" s="22">
        <f t="shared" si="58"/>
        <v>0</v>
      </c>
      <c r="AL254" s="22">
        <f t="shared" si="59"/>
        <v>1</v>
      </c>
    </row>
    <row r="255" spans="1:38" hidden="1" x14ac:dyDescent="0.25">
      <c r="A255" t="s">
        <v>408</v>
      </c>
      <c r="B255" s="22">
        <v>2035</v>
      </c>
      <c r="C255" s="22">
        <v>4</v>
      </c>
      <c r="D255" s="34">
        <v>51.866189450914099</v>
      </c>
      <c r="E255" s="34">
        <v>130.84383012055599</v>
      </c>
      <c r="F255" s="34">
        <v>46.307322837971498</v>
      </c>
      <c r="G255" s="34">
        <v>215.278244496643</v>
      </c>
      <c r="H255" s="34">
        <v>202.27005994749399</v>
      </c>
      <c r="I255" s="34">
        <v>8.1295895946405601</v>
      </c>
      <c r="J255" s="28">
        <f t="shared" si="45"/>
        <v>61.734789271981441</v>
      </c>
      <c r="K255" s="28">
        <f t="shared" si="46"/>
        <v>60.09004180973124</v>
      </c>
      <c r="L255" s="33">
        <v>2.2599999999999998</v>
      </c>
      <c r="M255" s="33">
        <v>100</v>
      </c>
      <c r="N255" s="33">
        <v>1.5</v>
      </c>
      <c r="O255" s="36">
        <v>52.9725766941391</v>
      </c>
      <c r="P255" s="34">
        <v>0</v>
      </c>
      <c r="Q255" s="34">
        <v>1.17</v>
      </c>
      <c r="R255" s="34">
        <v>73.584999999999994</v>
      </c>
      <c r="S255" s="34">
        <v>91.23</v>
      </c>
      <c r="T255" s="34">
        <v>178.28</v>
      </c>
      <c r="U255" s="34">
        <v>43.719070644718002</v>
      </c>
      <c r="V255" s="34">
        <v>-0.19973151655377899</v>
      </c>
      <c r="W255" s="34">
        <v>-1.5682622560091199</v>
      </c>
      <c r="X255" s="35">
        <v>0.72579260535589396</v>
      </c>
      <c r="Y255" s="38">
        <v>0.15673509609290401</v>
      </c>
      <c r="Z255" s="32">
        <f t="shared" si="47"/>
        <v>71.426229826937998</v>
      </c>
      <c r="AA255" s="22">
        <f t="shared" si="48"/>
        <v>1</v>
      </c>
      <c r="AB255" s="22">
        <f t="shared" si="49"/>
        <v>1</v>
      </c>
      <c r="AC255" s="22">
        <f t="shared" si="50"/>
        <v>1</v>
      </c>
      <c r="AD255" s="22">
        <f t="shared" si="51"/>
        <v>1</v>
      </c>
      <c r="AE255" s="22">
        <f t="shared" si="52"/>
        <v>1</v>
      </c>
      <c r="AF255" s="22">
        <f t="shared" si="53"/>
        <v>1</v>
      </c>
      <c r="AG255" s="22">
        <f t="shared" si="54"/>
        <v>1</v>
      </c>
      <c r="AH255" s="22">
        <f t="shared" si="55"/>
        <v>1</v>
      </c>
      <c r="AI255" s="22">
        <f t="shared" si="56"/>
        <v>0</v>
      </c>
      <c r="AJ255" s="22">
        <f t="shared" si="57"/>
        <v>0</v>
      </c>
      <c r="AK255" s="22">
        <f t="shared" si="58"/>
        <v>0</v>
      </c>
      <c r="AL255" s="22">
        <f t="shared" si="59"/>
        <v>1</v>
      </c>
    </row>
    <row r="256" spans="1:38" hidden="1" x14ac:dyDescent="0.25">
      <c r="A256" t="s">
        <v>408</v>
      </c>
      <c r="B256" s="22">
        <v>2035</v>
      </c>
      <c r="C256" s="22">
        <v>4</v>
      </c>
      <c r="D256" s="34">
        <v>51.866189450914099</v>
      </c>
      <c r="E256" s="34">
        <v>130.84383012055599</v>
      </c>
      <c r="F256" s="34">
        <v>110.233046630402</v>
      </c>
      <c r="G256" s="34">
        <v>277.07098987534403</v>
      </c>
      <c r="H256" s="34">
        <v>266.07676135714098</v>
      </c>
      <c r="I256" s="34">
        <v>74.230597755277103</v>
      </c>
      <c r="J256" s="28">
        <f t="shared" si="45"/>
        <v>219.41478927198139</v>
      </c>
      <c r="K256" s="28">
        <f t="shared" si="46"/>
        <v>217.77004180973123</v>
      </c>
      <c r="L256" s="33">
        <v>2.2599999999999998</v>
      </c>
      <c r="M256" s="33">
        <v>100</v>
      </c>
      <c r="N256" s="33">
        <v>2.5</v>
      </c>
      <c r="O256" s="36">
        <v>52.9725766941391</v>
      </c>
      <c r="P256" s="34">
        <v>0</v>
      </c>
      <c r="Q256" s="34">
        <v>1.17</v>
      </c>
      <c r="R256" s="34">
        <v>73.584999999999994</v>
      </c>
      <c r="S256" s="34">
        <v>91.23</v>
      </c>
      <c r="T256" s="34">
        <v>178.28</v>
      </c>
      <c r="U256" s="34">
        <v>43.719070644718002</v>
      </c>
      <c r="V256" s="34">
        <v>-0.19973151655377899</v>
      </c>
      <c r="W256" s="34">
        <v>-1.5682622560091199</v>
      </c>
      <c r="X256" s="35">
        <v>0.72579260535589396</v>
      </c>
      <c r="Y256" s="38">
        <v>0.15673509609290401</v>
      </c>
      <c r="Z256" s="32">
        <f t="shared" si="47"/>
        <v>135.23293123658499</v>
      </c>
      <c r="AA256" s="22">
        <f t="shared" si="48"/>
        <v>1</v>
      </c>
      <c r="AB256" s="22">
        <f t="shared" si="49"/>
        <v>1</v>
      </c>
      <c r="AC256" s="22">
        <f t="shared" si="50"/>
        <v>1</v>
      </c>
      <c r="AD256" s="22">
        <f t="shared" si="51"/>
        <v>1</v>
      </c>
      <c r="AE256" s="22">
        <f t="shared" si="52"/>
        <v>1</v>
      </c>
      <c r="AF256" s="22">
        <f t="shared" si="53"/>
        <v>1</v>
      </c>
      <c r="AG256" s="22">
        <f t="shared" si="54"/>
        <v>1</v>
      </c>
      <c r="AH256" s="22">
        <f t="shared" si="55"/>
        <v>1</v>
      </c>
      <c r="AI256" s="22">
        <f t="shared" si="56"/>
        <v>0</v>
      </c>
      <c r="AJ256" s="22">
        <f t="shared" si="57"/>
        <v>0</v>
      </c>
      <c r="AK256" s="22">
        <f t="shared" si="58"/>
        <v>0</v>
      </c>
      <c r="AL256" s="22">
        <f t="shared" si="59"/>
        <v>1</v>
      </c>
    </row>
    <row r="257" spans="1:38" x14ac:dyDescent="0.25">
      <c r="A257" t="s">
        <v>408</v>
      </c>
      <c r="B257" s="22">
        <v>2035</v>
      </c>
      <c r="C257" s="22">
        <v>4</v>
      </c>
      <c r="D257" s="34">
        <v>51.866189450914099</v>
      </c>
      <c r="E257" s="34">
        <v>130.84383012055599</v>
      </c>
      <c r="F257" s="34">
        <v>147.39020386849899</v>
      </c>
      <c r="G257" s="34">
        <v>308.18356248052999</v>
      </c>
      <c r="H257" s="34">
        <v>302.86988583176202</v>
      </c>
      <c r="I257" s="34">
        <v>113.64971433148</v>
      </c>
      <c r="J257" s="28">
        <f t="shared" si="45"/>
        <v>298.25478927198145</v>
      </c>
      <c r="K257" s="28">
        <f t="shared" si="46"/>
        <v>296.61004180973129</v>
      </c>
      <c r="L257" s="33">
        <v>2.2599999999999998</v>
      </c>
      <c r="M257" s="33">
        <v>100</v>
      </c>
      <c r="N257" s="33">
        <v>3</v>
      </c>
      <c r="O257" s="36">
        <v>52.9725766941391</v>
      </c>
      <c r="P257" s="34">
        <v>0</v>
      </c>
      <c r="Q257" s="34">
        <v>1.17</v>
      </c>
      <c r="R257" s="34">
        <v>73.584999999999994</v>
      </c>
      <c r="S257" s="34">
        <v>91.23</v>
      </c>
      <c r="T257" s="34">
        <v>178.28</v>
      </c>
      <c r="U257" s="34">
        <v>43.719070644718002</v>
      </c>
      <c r="V257" s="34">
        <v>-0.19973151655377899</v>
      </c>
      <c r="W257" s="34">
        <v>-1.5682622560091199</v>
      </c>
      <c r="X257" s="35">
        <v>0.72579260535589396</v>
      </c>
      <c r="Y257" s="38">
        <v>0.15673509609290401</v>
      </c>
      <c r="Z257" s="32">
        <f t="shared" si="47"/>
        <v>172.02605571120603</v>
      </c>
      <c r="AA257" s="22">
        <f t="shared" si="48"/>
        <v>1</v>
      </c>
      <c r="AB257" s="22">
        <f t="shared" si="49"/>
        <v>1</v>
      </c>
      <c r="AC257" s="22">
        <f t="shared" si="50"/>
        <v>1</v>
      </c>
      <c r="AD257" s="22">
        <f t="shared" si="51"/>
        <v>1</v>
      </c>
      <c r="AE257" s="22">
        <f t="shared" si="52"/>
        <v>1</v>
      </c>
      <c r="AF257" s="22">
        <f t="shared" si="53"/>
        <v>1</v>
      </c>
      <c r="AG257" s="22">
        <f t="shared" si="54"/>
        <v>1</v>
      </c>
      <c r="AH257" s="22">
        <f t="shared" si="55"/>
        <v>1</v>
      </c>
      <c r="AI257" s="22">
        <f t="shared" si="56"/>
        <v>0</v>
      </c>
      <c r="AJ257" s="22">
        <f t="shared" si="57"/>
        <v>0</v>
      </c>
      <c r="AK257" s="22">
        <f t="shared" si="58"/>
        <v>0</v>
      </c>
      <c r="AL257" s="22">
        <f t="shared" si="59"/>
        <v>1</v>
      </c>
    </row>
    <row r="258" spans="1:38" hidden="1" x14ac:dyDescent="0.25">
      <c r="A258" s="27" t="s">
        <v>409</v>
      </c>
      <c r="B258" s="22">
        <v>2035</v>
      </c>
      <c r="C258" s="22">
        <v>4</v>
      </c>
      <c r="D258" s="28">
        <v>-53.489563140894802</v>
      </c>
      <c r="E258" s="28">
        <v>8.9030215782727407</v>
      </c>
      <c r="F258" s="28">
        <v>32.565959800473003</v>
      </c>
      <c r="G258" s="28">
        <v>209.23765596548199</v>
      </c>
      <c r="H258" s="28">
        <v>177.710829140123</v>
      </c>
      <c r="I258" s="28">
        <v>133.007581603245</v>
      </c>
      <c r="J258" s="28">
        <f t="shared" si="45"/>
        <v>152.46750134533372</v>
      </c>
      <c r="K258" s="28">
        <f t="shared" si="46"/>
        <v>155.28026940385342</v>
      </c>
      <c r="L258" s="22">
        <v>2.0099999999999998</v>
      </c>
      <c r="M258" s="22">
        <v>150</v>
      </c>
      <c r="N258" s="22">
        <v>2</v>
      </c>
      <c r="O258" s="29">
        <v>28.1322516</v>
      </c>
      <c r="P258" s="28">
        <v>0</v>
      </c>
      <c r="Q258" s="28">
        <v>0</v>
      </c>
      <c r="R258" s="28">
        <v>0.25</v>
      </c>
      <c r="S258" s="28">
        <v>70.010000000000005</v>
      </c>
      <c r="T258" s="28">
        <v>162.06</v>
      </c>
      <c r="U258" s="28">
        <v>40.389262879999997</v>
      </c>
      <c r="V258" s="28">
        <v>0.91972579700000001</v>
      </c>
      <c r="W258" s="28">
        <v>-0.92404743199999995</v>
      </c>
      <c r="X258" s="30">
        <v>0.88873880000000005</v>
      </c>
      <c r="Y258" s="31">
        <v>6.1314675999999999E-2</v>
      </c>
      <c r="Z258" s="32">
        <f t="shared" si="47"/>
        <v>44.703247536877996</v>
      </c>
      <c r="AA258" s="22">
        <f t="shared" si="48"/>
        <v>0</v>
      </c>
      <c r="AB258" s="22">
        <f t="shared" si="49"/>
        <v>1</v>
      </c>
      <c r="AC258" s="22">
        <f t="shared" si="50"/>
        <v>1</v>
      </c>
      <c r="AD258" s="22">
        <f t="shared" si="51"/>
        <v>1</v>
      </c>
      <c r="AE258" s="22">
        <f t="shared" si="52"/>
        <v>1</v>
      </c>
      <c r="AF258" s="22">
        <f t="shared" si="53"/>
        <v>1</v>
      </c>
      <c r="AG258" s="22">
        <f t="shared" si="54"/>
        <v>1</v>
      </c>
      <c r="AH258" s="22">
        <f t="shared" si="55"/>
        <v>1</v>
      </c>
      <c r="AI258" s="22">
        <f t="shared" si="56"/>
        <v>0</v>
      </c>
      <c r="AJ258" s="22">
        <f t="shared" si="57"/>
        <v>0</v>
      </c>
      <c r="AK258" s="22">
        <f t="shared" si="58"/>
        <v>0</v>
      </c>
      <c r="AL258" s="22">
        <f t="shared" si="59"/>
        <v>1</v>
      </c>
    </row>
    <row r="259" spans="1:38" hidden="1" x14ac:dyDescent="0.25">
      <c r="A259" t="s">
        <v>409</v>
      </c>
      <c r="B259" s="22">
        <v>2035</v>
      </c>
      <c r="C259" s="22">
        <v>4</v>
      </c>
      <c r="D259" s="34">
        <v>-53.106318392563601</v>
      </c>
      <c r="E259" s="34">
        <v>10.386699738332201</v>
      </c>
      <c r="F259" s="34">
        <v>-73.902663764754905</v>
      </c>
      <c r="G259" s="34">
        <v>102.446402113536</v>
      </c>
      <c r="H259" s="34">
        <v>70.860688750371295</v>
      </c>
      <c r="I259" s="34">
        <v>30.326460118303601</v>
      </c>
      <c r="J259" s="28">
        <f t="shared" ref="J259:J307" si="60">(N259-0.15*0.9/1*5.59/5*(5/5.59)^0.8-0.33*0.9/1*5.59/5*(5/5.59)^0.8-0.82161*L259/4.42-0.14489*O259/71.7-0.0971)*5*60*60*24*365/10^6-66998*M259/1000000</f>
        <v>-5.2124986554832908</v>
      </c>
      <c r="K259" s="28">
        <f t="shared" ref="K259:K307" si="61">(N259-0.11*0.9/1*7.64/5*(5/7.64)^0.8-0.26*0.9/1*7.64/5*(5/7.64)^0.8-0.77224*L259/4.42-0.28727*O259/71.7-0.07033)*5*60*60*24*365/10^6-124600*M259/1000000</f>
        <v>-2.3997305977665064</v>
      </c>
      <c r="L259" s="33">
        <v>2.0099999999999998</v>
      </c>
      <c r="M259" s="33">
        <v>150</v>
      </c>
      <c r="N259" s="33">
        <v>1</v>
      </c>
      <c r="O259" s="36">
        <v>28.1322516025641</v>
      </c>
      <c r="P259" s="34">
        <v>0</v>
      </c>
      <c r="Q259" s="34">
        <v>0</v>
      </c>
      <c r="R259" s="34">
        <v>0.25</v>
      </c>
      <c r="S259" s="34">
        <v>70.010000000000005</v>
      </c>
      <c r="T259" s="34">
        <v>162.06</v>
      </c>
      <c r="U259" s="34">
        <v>40.389262880403201</v>
      </c>
      <c r="V259" s="34">
        <v>0.91972579656968401</v>
      </c>
      <c r="W259" s="34">
        <v>-0.92404743200172901</v>
      </c>
      <c r="X259" s="35">
        <v>0.88873880046185105</v>
      </c>
      <c r="Y259" s="38">
        <v>6.13146764635518E-2</v>
      </c>
      <c r="Z259" s="32">
        <f t="shared" ref="Z259:Z307" si="62">H259-MAX(E259,I259)</f>
        <v>40.534228632067695</v>
      </c>
      <c r="AA259" s="22">
        <f t="shared" ref="AA259:AA307" si="63">IF(D259&gt;0,1,0)</f>
        <v>0</v>
      </c>
      <c r="AB259" s="22">
        <f t="shared" ref="AB259:AB307" si="64">IF(E259&gt;0,1,0)</f>
        <v>1</v>
      </c>
      <c r="AC259" s="22">
        <f t="shared" ref="AC259:AC307" si="65">IF(F259&gt;0,1,0)</f>
        <v>0</v>
      </c>
      <c r="AD259" s="22">
        <f t="shared" ref="AD259:AD307" si="66">IF(G259&gt;0,1,0)</f>
        <v>1</v>
      </c>
      <c r="AE259" s="22">
        <f t="shared" ref="AE259:AE307" si="67">IF(H259&gt;0,1,0)</f>
        <v>1</v>
      </c>
      <c r="AF259" s="22">
        <f t="shared" ref="AF259:AF307" si="68">IF(I259&gt;0,1,0)</f>
        <v>1</v>
      </c>
      <c r="AG259" s="22">
        <f t="shared" ref="AG259:AG307" si="69">IF(J259&gt;0,1,0)</f>
        <v>0</v>
      </c>
      <c r="AH259" s="22">
        <f t="shared" ref="AH259:AH307" si="70">IF(K259&gt;0,1,0)</f>
        <v>0</v>
      </c>
      <c r="AI259" s="22">
        <f t="shared" ref="AI259:AI307" si="71">IF(AND(X259&lt;0.555,Y259&lt;0.05),1,0)</f>
        <v>0</v>
      </c>
      <c r="AJ259" s="22">
        <f t="shared" ref="AJ259:AJ307" si="72">IF(AND(X259&gt;0.555,Y259&lt;0.05),1,0)</f>
        <v>0</v>
      </c>
      <c r="AK259" s="22">
        <f t="shared" ref="AK259:AK307" si="73">IF(AND(X259&lt;0.555,Y259&gt;0.05),1,0)</f>
        <v>0</v>
      </c>
      <c r="AL259" s="22">
        <f t="shared" ref="AL259:AL307" si="74">IF(AND(X259&gt;0.555,Y259&gt;0.05),1,0)</f>
        <v>1</v>
      </c>
    </row>
    <row r="260" spans="1:38" hidden="1" x14ac:dyDescent="0.25">
      <c r="A260" t="s">
        <v>409</v>
      </c>
      <c r="B260" s="22">
        <v>2035</v>
      </c>
      <c r="C260" s="22">
        <v>4</v>
      </c>
      <c r="D260" s="34">
        <v>-53.106318392563601</v>
      </c>
      <c r="E260" s="34">
        <v>10.386699738332201</v>
      </c>
      <c r="F260" s="34">
        <v>-20.793663764749201</v>
      </c>
      <c r="G260" s="34">
        <v>155.55540211353301</v>
      </c>
      <c r="H260" s="34">
        <v>123.96968875037</v>
      </c>
      <c r="I260" s="34">
        <v>83.566256482640298</v>
      </c>
      <c r="J260" s="28">
        <f t="shared" si="60"/>
        <v>73.627501344516702</v>
      </c>
      <c r="K260" s="28">
        <f t="shared" si="61"/>
        <v>76.440269402233525</v>
      </c>
      <c r="L260" s="33">
        <v>2.0099999999999998</v>
      </c>
      <c r="M260" s="33">
        <v>150</v>
      </c>
      <c r="N260" s="33">
        <v>1.5</v>
      </c>
      <c r="O260" s="36">
        <v>28.1322516025641</v>
      </c>
      <c r="P260" s="34">
        <v>0</v>
      </c>
      <c r="Q260" s="34">
        <v>0</v>
      </c>
      <c r="R260" s="34">
        <v>0.25</v>
      </c>
      <c r="S260" s="34">
        <v>70.010000000000005</v>
      </c>
      <c r="T260" s="34">
        <v>162.06</v>
      </c>
      <c r="U260" s="34">
        <v>40.389262880403201</v>
      </c>
      <c r="V260" s="34">
        <v>0.91972579656968401</v>
      </c>
      <c r="W260" s="34">
        <v>-0.92404743200172901</v>
      </c>
      <c r="X260" s="35">
        <v>0.88873880046185105</v>
      </c>
      <c r="Y260" s="38">
        <v>6.13146764635518E-2</v>
      </c>
      <c r="Z260" s="32">
        <f t="shared" si="62"/>
        <v>40.403432267729698</v>
      </c>
      <c r="AA260" s="22">
        <f t="shared" si="63"/>
        <v>0</v>
      </c>
      <c r="AB260" s="22">
        <f t="shared" si="64"/>
        <v>1</v>
      </c>
      <c r="AC260" s="22">
        <f t="shared" si="65"/>
        <v>0</v>
      </c>
      <c r="AD260" s="22">
        <f t="shared" si="66"/>
        <v>1</v>
      </c>
      <c r="AE260" s="22">
        <f t="shared" si="67"/>
        <v>1</v>
      </c>
      <c r="AF260" s="22">
        <f t="shared" si="68"/>
        <v>1</v>
      </c>
      <c r="AG260" s="22">
        <f t="shared" si="69"/>
        <v>1</v>
      </c>
      <c r="AH260" s="22">
        <f t="shared" si="70"/>
        <v>1</v>
      </c>
      <c r="AI260" s="22">
        <f t="shared" si="71"/>
        <v>0</v>
      </c>
      <c r="AJ260" s="22">
        <f t="shared" si="72"/>
        <v>0</v>
      </c>
      <c r="AK260" s="22">
        <f t="shared" si="73"/>
        <v>0</v>
      </c>
      <c r="AL260" s="22">
        <f t="shared" si="74"/>
        <v>1</v>
      </c>
    </row>
    <row r="261" spans="1:38" hidden="1" x14ac:dyDescent="0.25">
      <c r="A261" t="s">
        <v>409</v>
      </c>
      <c r="B261" s="22">
        <v>2035</v>
      </c>
      <c r="C261" s="22">
        <v>4</v>
      </c>
      <c r="D261" s="34">
        <v>-53.106318392563601</v>
      </c>
      <c r="E261" s="34">
        <v>10.386699738332201</v>
      </c>
      <c r="F261" s="34">
        <v>87.319130504578396</v>
      </c>
      <c r="G261" s="34">
        <v>261.77340211350599</v>
      </c>
      <c r="H261" s="34">
        <v>231.95600675964999</v>
      </c>
      <c r="I261" s="34">
        <v>191.159595530785</v>
      </c>
      <c r="J261" s="28">
        <f t="shared" si="60"/>
        <v>231.30750134451668</v>
      </c>
      <c r="K261" s="28">
        <f t="shared" si="61"/>
        <v>234.1202694022335</v>
      </c>
      <c r="L261" s="33">
        <v>2.0099999999999998</v>
      </c>
      <c r="M261" s="33">
        <v>150</v>
      </c>
      <c r="N261" s="33">
        <v>2.5</v>
      </c>
      <c r="O261" s="36">
        <v>28.1322516025641</v>
      </c>
      <c r="P261" s="34">
        <v>0</v>
      </c>
      <c r="Q261" s="34">
        <v>0</v>
      </c>
      <c r="R261" s="34">
        <v>0.25</v>
      </c>
      <c r="S261" s="34">
        <v>70.010000000000005</v>
      </c>
      <c r="T261" s="34">
        <v>162.06</v>
      </c>
      <c r="U261" s="34">
        <v>40.389262880403201</v>
      </c>
      <c r="V261" s="34">
        <v>0.91972579656968401</v>
      </c>
      <c r="W261" s="34">
        <v>-0.92404743200172901</v>
      </c>
      <c r="X261" s="35">
        <v>0.88873880046185105</v>
      </c>
      <c r="Y261" s="38">
        <v>6.13146764635518E-2</v>
      </c>
      <c r="Z261" s="32">
        <f t="shared" si="62"/>
        <v>40.796411228864997</v>
      </c>
      <c r="AA261" s="22">
        <f t="shared" si="63"/>
        <v>0</v>
      </c>
      <c r="AB261" s="22">
        <f t="shared" si="64"/>
        <v>1</v>
      </c>
      <c r="AC261" s="22">
        <f t="shared" si="65"/>
        <v>1</v>
      </c>
      <c r="AD261" s="22">
        <f t="shared" si="66"/>
        <v>1</v>
      </c>
      <c r="AE261" s="22">
        <f t="shared" si="67"/>
        <v>1</v>
      </c>
      <c r="AF261" s="22">
        <f t="shared" si="68"/>
        <v>1</v>
      </c>
      <c r="AG261" s="22">
        <f t="shared" si="69"/>
        <v>1</v>
      </c>
      <c r="AH261" s="22">
        <f t="shared" si="70"/>
        <v>1</v>
      </c>
      <c r="AI261" s="22">
        <f t="shared" si="71"/>
        <v>0</v>
      </c>
      <c r="AJ261" s="22">
        <f t="shared" si="72"/>
        <v>0</v>
      </c>
      <c r="AK261" s="22">
        <f t="shared" si="73"/>
        <v>0</v>
      </c>
      <c r="AL261" s="22">
        <f t="shared" si="74"/>
        <v>1</v>
      </c>
    </row>
    <row r="262" spans="1:38" x14ac:dyDescent="0.25">
      <c r="A262" t="s">
        <v>409</v>
      </c>
      <c r="B262" s="22">
        <v>2035</v>
      </c>
      <c r="C262" s="22">
        <v>4</v>
      </c>
      <c r="D262" s="34">
        <v>-53.106318392563601</v>
      </c>
      <c r="E262" s="34">
        <v>10.386699738332201</v>
      </c>
      <c r="F262" s="34">
        <v>146.24600919342001</v>
      </c>
      <c r="G262" s="34">
        <v>314.95844795955202</v>
      </c>
      <c r="H262" s="34">
        <v>290.67007484837899</v>
      </c>
      <c r="I262" s="34">
        <v>250.31967649938699</v>
      </c>
      <c r="J262" s="28">
        <f t="shared" si="60"/>
        <v>310.14750134451668</v>
      </c>
      <c r="K262" s="28">
        <f t="shared" si="61"/>
        <v>312.96026940223351</v>
      </c>
      <c r="L262" s="33">
        <v>2.0099999999999998</v>
      </c>
      <c r="M262" s="33">
        <v>150</v>
      </c>
      <c r="N262" s="33">
        <v>3</v>
      </c>
      <c r="O262" s="36">
        <v>28.1322516025641</v>
      </c>
      <c r="P262" s="34">
        <v>0</v>
      </c>
      <c r="Q262" s="34">
        <v>0</v>
      </c>
      <c r="R262" s="34">
        <v>0.25</v>
      </c>
      <c r="S262" s="34">
        <v>70.010000000000005</v>
      </c>
      <c r="T262" s="34">
        <v>162.06</v>
      </c>
      <c r="U262" s="34">
        <v>40.389262880403201</v>
      </c>
      <c r="V262" s="34">
        <v>0.91972579656968401</v>
      </c>
      <c r="W262" s="34">
        <v>-0.92404743200172901</v>
      </c>
      <c r="X262" s="35">
        <v>0.88873880046185105</v>
      </c>
      <c r="Y262" s="38">
        <v>6.13146764635518E-2</v>
      </c>
      <c r="Z262" s="32">
        <f t="shared" si="62"/>
        <v>40.350398348992002</v>
      </c>
      <c r="AA262" s="22">
        <f t="shared" si="63"/>
        <v>0</v>
      </c>
      <c r="AB262" s="22">
        <f t="shared" si="64"/>
        <v>1</v>
      </c>
      <c r="AC262" s="22">
        <f t="shared" si="65"/>
        <v>1</v>
      </c>
      <c r="AD262" s="22">
        <f t="shared" si="66"/>
        <v>1</v>
      </c>
      <c r="AE262" s="22">
        <f t="shared" si="67"/>
        <v>1</v>
      </c>
      <c r="AF262" s="22">
        <f t="shared" si="68"/>
        <v>1</v>
      </c>
      <c r="AG262" s="22">
        <f t="shared" si="69"/>
        <v>1</v>
      </c>
      <c r="AH262" s="22">
        <f t="shared" si="70"/>
        <v>1</v>
      </c>
      <c r="AI262" s="22">
        <f t="shared" si="71"/>
        <v>0</v>
      </c>
      <c r="AJ262" s="22">
        <f t="shared" si="72"/>
        <v>0</v>
      </c>
      <c r="AK262" s="22">
        <f t="shared" si="73"/>
        <v>0</v>
      </c>
      <c r="AL262" s="22">
        <f t="shared" si="74"/>
        <v>1</v>
      </c>
    </row>
    <row r="263" spans="1:38" hidden="1" x14ac:dyDescent="0.25">
      <c r="A263" t="s">
        <v>410</v>
      </c>
      <c r="B263" s="22">
        <v>2035</v>
      </c>
      <c r="C263" s="22">
        <v>4</v>
      </c>
      <c r="D263" s="34">
        <v>-8.2822075364679701</v>
      </c>
      <c r="E263" s="34">
        <v>52.421281590463202</v>
      </c>
      <c r="F263" s="34">
        <v>-5.3878398754579004</v>
      </c>
      <c r="G263" s="34">
        <v>149.58928801163799</v>
      </c>
      <c r="H263" s="34">
        <v>130.02493705173799</v>
      </c>
      <c r="I263" s="34">
        <v>26.0357980556584</v>
      </c>
      <c r="J263" s="28">
        <f t="shared" si="60"/>
        <v>18.522157093493803</v>
      </c>
      <c r="K263" s="28">
        <f t="shared" si="61"/>
        <v>18.067937959029873</v>
      </c>
      <c r="L263" s="33">
        <v>1.1399999999999999</v>
      </c>
      <c r="M263" s="33">
        <v>150</v>
      </c>
      <c r="N263" s="33">
        <v>1</v>
      </c>
      <c r="O263" s="36">
        <v>33.672394688644602</v>
      </c>
      <c r="P263" s="34">
        <v>0</v>
      </c>
      <c r="Q263" s="34">
        <v>0</v>
      </c>
      <c r="R263" s="34">
        <v>0.27</v>
      </c>
      <c r="S263" s="34">
        <v>92.62</v>
      </c>
      <c r="T263" s="34">
        <v>229.17</v>
      </c>
      <c r="U263" s="34">
        <v>48.604176127243797</v>
      </c>
      <c r="V263" s="34">
        <v>0.901800383187077</v>
      </c>
      <c r="W263" s="34">
        <v>-0.82216733967566102</v>
      </c>
      <c r="X263" s="35">
        <v>0.83219720727816304</v>
      </c>
      <c r="Y263" s="38">
        <v>8.6154364188123306E-2</v>
      </c>
      <c r="Z263" s="32">
        <f t="shared" si="62"/>
        <v>77.603655461274798</v>
      </c>
      <c r="AA263" s="22">
        <f t="shared" si="63"/>
        <v>0</v>
      </c>
      <c r="AB263" s="22">
        <f t="shared" si="64"/>
        <v>1</v>
      </c>
      <c r="AC263" s="22">
        <f t="shared" si="65"/>
        <v>0</v>
      </c>
      <c r="AD263" s="22">
        <f t="shared" si="66"/>
        <v>1</v>
      </c>
      <c r="AE263" s="22">
        <f t="shared" si="67"/>
        <v>1</v>
      </c>
      <c r="AF263" s="22">
        <f t="shared" si="68"/>
        <v>1</v>
      </c>
      <c r="AG263" s="22">
        <f t="shared" si="69"/>
        <v>1</v>
      </c>
      <c r="AH263" s="22">
        <f t="shared" si="70"/>
        <v>1</v>
      </c>
      <c r="AI263" s="22">
        <f t="shared" si="71"/>
        <v>0</v>
      </c>
      <c r="AJ263" s="22">
        <f t="shared" si="72"/>
        <v>0</v>
      </c>
      <c r="AK263" s="22">
        <f t="shared" si="73"/>
        <v>0</v>
      </c>
      <c r="AL263" s="22">
        <f t="shared" si="74"/>
        <v>1</v>
      </c>
    </row>
    <row r="264" spans="1:38" hidden="1" x14ac:dyDescent="0.25">
      <c r="A264" t="s">
        <v>410</v>
      </c>
      <c r="B264" s="22">
        <v>2035</v>
      </c>
      <c r="C264" s="22">
        <v>4</v>
      </c>
      <c r="D264" s="34">
        <v>-8.2822075364679701</v>
      </c>
      <c r="E264" s="34">
        <v>52.421281590463202</v>
      </c>
      <c r="F264" s="34">
        <v>47.3170262330448</v>
      </c>
      <c r="G264" s="34">
        <v>202.28120678869999</v>
      </c>
      <c r="H264" s="34">
        <v>182.72957171035199</v>
      </c>
      <c r="I264" s="34">
        <v>79.932679135325401</v>
      </c>
      <c r="J264" s="28">
        <f t="shared" si="60"/>
        <v>97.362157093493792</v>
      </c>
      <c r="K264" s="28">
        <f t="shared" si="61"/>
        <v>96.90793795902988</v>
      </c>
      <c r="L264" s="33">
        <v>1.1399999999999999</v>
      </c>
      <c r="M264" s="33">
        <v>150</v>
      </c>
      <c r="N264" s="33">
        <v>1.5</v>
      </c>
      <c r="O264" s="36">
        <v>33.672394688644602</v>
      </c>
      <c r="P264" s="34">
        <v>0</v>
      </c>
      <c r="Q264" s="34">
        <v>0</v>
      </c>
      <c r="R264" s="34">
        <v>0.27</v>
      </c>
      <c r="S264" s="34">
        <v>92.62</v>
      </c>
      <c r="T264" s="34">
        <v>229.17</v>
      </c>
      <c r="U264" s="34">
        <v>48.604176127243797</v>
      </c>
      <c r="V264" s="34">
        <v>0.901800383187077</v>
      </c>
      <c r="W264" s="34">
        <v>-0.82216733967566102</v>
      </c>
      <c r="X264" s="35">
        <v>0.83219720727816304</v>
      </c>
      <c r="Y264" s="38">
        <v>8.6154364188123306E-2</v>
      </c>
      <c r="Z264" s="32">
        <f t="shared" si="62"/>
        <v>102.79689257502659</v>
      </c>
      <c r="AA264" s="22">
        <f t="shared" si="63"/>
        <v>0</v>
      </c>
      <c r="AB264" s="22">
        <f t="shared" si="64"/>
        <v>1</v>
      </c>
      <c r="AC264" s="22">
        <f t="shared" si="65"/>
        <v>1</v>
      </c>
      <c r="AD264" s="22">
        <f t="shared" si="66"/>
        <v>1</v>
      </c>
      <c r="AE264" s="22">
        <f t="shared" si="67"/>
        <v>1</v>
      </c>
      <c r="AF264" s="22">
        <f t="shared" si="68"/>
        <v>1</v>
      </c>
      <c r="AG264" s="22">
        <f t="shared" si="69"/>
        <v>1</v>
      </c>
      <c r="AH264" s="22">
        <f t="shared" si="70"/>
        <v>1</v>
      </c>
      <c r="AI264" s="22">
        <f t="shared" si="71"/>
        <v>0</v>
      </c>
      <c r="AJ264" s="22">
        <f t="shared" si="72"/>
        <v>0</v>
      </c>
      <c r="AK264" s="22">
        <f t="shared" si="73"/>
        <v>0</v>
      </c>
      <c r="AL264" s="22">
        <f t="shared" si="74"/>
        <v>1</v>
      </c>
    </row>
    <row r="265" spans="1:38" hidden="1" x14ac:dyDescent="0.25">
      <c r="A265" t="s">
        <v>410</v>
      </c>
      <c r="B265" s="22">
        <v>2035</v>
      </c>
      <c r="C265" s="22">
        <v>4</v>
      </c>
      <c r="D265" s="34">
        <v>-8.2822075364679701</v>
      </c>
      <c r="E265" s="34">
        <v>52.421281590463202</v>
      </c>
      <c r="F265" s="34">
        <v>152.837992907619</v>
      </c>
      <c r="G265" s="34">
        <v>307.68937725824298</v>
      </c>
      <c r="H265" s="34">
        <v>288.24177046775901</v>
      </c>
      <c r="I265" s="34">
        <v>186.54043133034</v>
      </c>
      <c r="J265" s="28">
        <f t="shared" si="60"/>
        <v>255.04215709349384</v>
      </c>
      <c r="K265" s="28">
        <f t="shared" si="61"/>
        <v>254.58793795902994</v>
      </c>
      <c r="L265" s="33">
        <v>1.1399999999999999</v>
      </c>
      <c r="M265" s="33">
        <v>150</v>
      </c>
      <c r="N265" s="33">
        <v>2.5</v>
      </c>
      <c r="O265" s="36">
        <v>33.672394688644602</v>
      </c>
      <c r="P265" s="34">
        <v>0</v>
      </c>
      <c r="Q265" s="34">
        <v>0</v>
      </c>
      <c r="R265" s="34">
        <v>0.27</v>
      </c>
      <c r="S265" s="34">
        <v>92.62</v>
      </c>
      <c r="T265" s="34">
        <v>229.17</v>
      </c>
      <c r="U265" s="34">
        <v>48.604176127243797</v>
      </c>
      <c r="V265" s="34">
        <v>0.901800383187077</v>
      </c>
      <c r="W265" s="34">
        <v>-0.82216733967566102</v>
      </c>
      <c r="X265" s="35">
        <v>0.83219720727816304</v>
      </c>
      <c r="Y265" s="38">
        <v>8.6154364188123306E-2</v>
      </c>
      <c r="Z265" s="32">
        <f t="shared" si="62"/>
        <v>101.70133913741901</v>
      </c>
      <c r="AA265" s="22">
        <f t="shared" si="63"/>
        <v>0</v>
      </c>
      <c r="AB265" s="22">
        <f t="shared" si="64"/>
        <v>1</v>
      </c>
      <c r="AC265" s="22">
        <f t="shared" si="65"/>
        <v>1</v>
      </c>
      <c r="AD265" s="22">
        <f t="shared" si="66"/>
        <v>1</v>
      </c>
      <c r="AE265" s="22">
        <f t="shared" si="67"/>
        <v>1</v>
      </c>
      <c r="AF265" s="22">
        <f t="shared" si="68"/>
        <v>1</v>
      </c>
      <c r="AG265" s="22">
        <f t="shared" si="69"/>
        <v>1</v>
      </c>
      <c r="AH265" s="22">
        <f t="shared" si="70"/>
        <v>1</v>
      </c>
      <c r="AI265" s="22">
        <f t="shared" si="71"/>
        <v>0</v>
      </c>
      <c r="AJ265" s="22">
        <f t="shared" si="72"/>
        <v>0</v>
      </c>
      <c r="AK265" s="22">
        <f t="shared" si="73"/>
        <v>0</v>
      </c>
      <c r="AL265" s="22">
        <f t="shared" si="74"/>
        <v>1</v>
      </c>
    </row>
    <row r="266" spans="1:38" x14ac:dyDescent="0.25">
      <c r="A266" t="s">
        <v>410</v>
      </c>
      <c r="B266" s="22">
        <v>2035</v>
      </c>
      <c r="C266" s="22">
        <v>4</v>
      </c>
      <c r="D266" s="34">
        <v>-8.2822075364679701</v>
      </c>
      <c r="E266" s="34">
        <v>52.421281590463202</v>
      </c>
      <c r="F266" s="34">
        <v>206.16806371158199</v>
      </c>
      <c r="G266" s="34">
        <v>360.40237725824198</v>
      </c>
      <c r="H266" s="34">
        <v>341.50797224208799</v>
      </c>
      <c r="I266" s="34">
        <v>240.27805171921599</v>
      </c>
      <c r="J266" s="28">
        <f t="shared" si="60"/>
        <v>333.88215709349379</v>
      </c>
      <c r="K266" s="28">
        <f t="shared" si="61"/>
        <v>333.42793795902992</v>
      </c>
      <c r="L266" s="33">
        <v>1.1399999999999999</v>
      </c>
      <c r="M266" s="33">
        <v>150</v>
      </c>
      <c r="N266" s="33">
        <v>3</v>
      </c>
      <c r="O266" s="36">
        <v>33.672394688644602</v>
      </c>
      <c r="P266" s="34">
        <v>0</v>
      </c>
      <c r="Q266" s="34">
        <v>0</v>
      </c>
      <c r="R266" s="34">
        <v>0.27</v>
      </c>
      <c r="S266" s="34">
        <v>92.62</v>
      </c>
      <c r="T266" s="34">
        <v>229.17</v>
      </c>
      <c r="U266" s="34">
        <v>48.604176127243797</v>
      </c>
      <c r="V266" s="34">
        <v>0.901800383187077</v>
      </c>
      <c r="W266" s="34">
        <v>-0.82216733967566102</v>
      </c>
      <c r="X266" s="35">
        <v>0.83219720727816304</v>
      </c>
      <c r="Y266" s="38">
        <v>8.6154364188123306E-2</v>
      </c>
      <c r="Z266" s="32">
        <f t="shared" si="62"/>
        <v>101.22992052287199</v>
      </c>
      <c r="AA266" s="22">
        <f t="shared" si="63"/>
        <v>0</v>
      </c>
      <c r="AB266" s="22">
        <f t="shared" si="64"/>
        <v>1</v>
      </c>
      <c r="AC266" s="22">
        <f t="shared" si="65"/>
        <v>1</v>
      </c>
      <c r="AD266" s="22">
        <f t="shared" si="66"/>
        <v>1</v>
      </c>
      <c r="AE266" s="22">
        <f t="shared" si="67"/>
        <v>1</v>
      </c>
      <c r="AF266" s="22">
        <f t="shared" si="68"/>
        <v>1</v>
      </c>
      <c r="AG266" s="22">
        <f t="shared" si="69"/>
        <v>1</v>
      </c>
      <c r="AH266" s="22">
        <f t="shared" si="70"/>
        <v>1</v>
      </c>
      <c r="AI266" s="22">
        <f t="shared" si="71"/>
        <v>0</v>
      </c>
      <c r="AJ266" s="22">
        <f t="shared" si="72"/>
        <v>0</v>
      </c>
      <c r="AK266" s="22">
        <f t="shared" si="73"/>
        <v>0</v>
      </c>
      <c r="AL266" s="22">
        <f t="shared" si="74"/>
        <v>1</v>
      </c>
    </row>
    <row r="267" spans="1:38" hidden="1" x14ac:dyDescent="0.25">
      <c r="A267" s="27" t="s">
        <v>410</v>
      </c>
      <c r="B267" s="22">
        <v>2035</v>
      </c>
      <c r="C267" s="22">
        <v>4</v>
      </c>
      <c r="D267" s="28">
        <v>-8.6318765132165094</v>
      </c>
      <c r="E267" s="28">
        <v>50.801047542634798</v>
      </c>
      <c r="F267" s="28">
        <v>100.304868054096</v>
      </c>
      <c r="G267" s="28">
        <v>255.685715598549</v>
      </c>
      <c r="H267" s="28">
        <v>236.08939196230199</v>
      </c>
      <c r="I267" s="28">
        <v>127.93996885111299</v>
      </c>
      <c r="J267" s="28">
        <f t="shared" si="60"/>
        <v>176.20215709306191</v>
      </c>
      <c r="K267" s="28">
        <f t="shared" si="61"/>
        <v>175.74793795817359</v>
      </c>
      <c r="L267" s="22">
        <v>1.1399999999999999</v>
      </c>
      <c r="M267" s="22">
        <v>150</v>
      </c>
      <c r="N267" s="22">
        <v>2</v>
      </c>
      <c r="O267" s="29">
        <v>33.672394689999997</v>
      </c>
      <c r="P267" s="28">
        <v>0</v>
      </c>
      <c r="Q267" s="28">
        <v>0</v>
      </c>
      <c r="R267" s="28">
        <v>0.27</v>
      </c>
      <c r="S267" s="28">
        <v>92.62</v>
      </c>
      <c r="T267" s="28">
        <v>229.17</v>
      </c>
      <c r="U267" s="28">
        <v>48.604176129999999</v>
      </c>
      <c r="V267" s="28">
        <v>0.90180038299999998</v>
      </c>
      <c r="W267" s="28">
        <v>-0.82216734000000002</v>
      </c>
      <c r="X267" s="30">
        <v>0.83219720699999999</v>
      </c>
      <c r="Y267" s="31">
        <v>8.6154363999999997E-2</v>
      </c>
      <c r="Z267" s="32">
        <f t="shared" si="62"/>
        <v>108.14942311118899</v>
      </c>
      <c r="AA267" s="22">
        <f t="shared" si="63"/>
        <v>0</v>
      </c>
      <c r="AB267" s="22">
        <f t="shared" si="64"/>
        <v>1</v>
      </c>
      <c r="AC267" s="22">
        <f t="shared" si="65"/>
        <v>1</v>
      </c>
      <c r="AD267" s="22">
        <f t="shared" si="66"/>
        <v>1</v>
      </c>
      <c r="AE267" s="22">
        <f t="shared" si="67"/>
        <v>1</v>
      </c>
      <c r="AF267" s="22">
        <f t="shared" si="68"/>
        <v>1</v>
      </c>
      <c r="AG267" s="22">
        <f t="shared" si="69"/>
        <v>1</v>
      </c>
      <c r="AH267" s="22">
        <f t="shared" si="70"/>
        <v>1</v>
      </c>
      <c r="AI267" s="22">
        <f t="shared" si="71"/>
        <v>0</v>
      </c>
      <c r="AJ267" s="22">
        <f t="shared" si="72"/>
        <v>0</v>
      </c>
      <c r="AK267" s="22">
        <f t="shared" si="73"/>
        <v>0</v>
      </c>
      <c r="AL267" s="22">
        <f t="shared" si="74"/>
        <v>1</v>
      </c>
    </row>
    <row r="268" spans="1:38" hidden="1" x14ac:dyDescent="0.25">
      <c r="A268" t="s">
        <v>411</v>
      </c>
      <c r="B268" s="22">
        <v>2035</v>
      </c>
      <c r="C268" s="22">
        <v>4</v>
      </c>
      <c r="D268" s="34">
        <v>-23.281303795660499</v>
      </c>
      <c r="E268" s="34">
        <v>45.596501856267302</v>
      </c>
      <c r="F268" s="34">
        <v>-62.353206434377903</v>
      </c>
      <c r="G268" s="34">
        <v>128.84635181388199</v>
      </c>
      <c r="H268" s="34">
        <v>95.577942776565394</v>
      </c>
      <c r="I268" s="34">
        <v>16.750400774854999</v>
      </c>
      <c r="J268" s="28">
        <f t="shared" si="60"/>
        <v>-26.243667892257172</v>
      </c>
      <c r="K268" s="28">
        <f t="shared" si="61"/>
        <v>-24.84256365225729</v>
      </c>
      <c r="L268" s="33">
        <v>2.64</v>
      </c>
      <c r="M268" s="33">
        <v>150</v>
      </c>
      <c r="N268" s="33">
        <v>1</v>
      </c>
      <c r="O268" s="36">
        <v>36.184332646520097</v>
      </c>
      <c r="P268" s="34">
        <v>0</v>
      </c>
      <c r="Q268" s="34">
        <v>0</v>
      </c>
      <c r="R268" s="34">
        <v>0.18</v>
      </c>
      <c r="S268" s="34">
        <v>92.95</v>
      </c>
      <c r="T268" s="34">
        <v>204.49</v>
      </c>
      <c r="U268" s="34">
        <v>46.601581746309101</v>
      </c>
      <c r="V268" s="34">
        <v>0.66046462166409103</v>
      </c>
      <c r="W268" s="34">
        <v>-1.3137646778521499</v>
      </c>
      <c r="X268" s="35">
        <v>0.85120755805978898</v>
      </c>
      <c r="Y268" s="38">
        <v>9.5942041319639598E-2</v>
      </c>
      <c r="Z268" s="32">
        <f t="shared" si="62"/>
        <v>49.981440920298091</v>
      </c>
      <c r="AA268" s="22">
        <f t="shared" si="63"/>
        <v>0</v>
      </c>
      <c r="AB268" s="22">
        <f t="shared" si="64"/>
        <v>1</v>
      </c>
      <c r="AC268" s="22">
        <f t="shared" si="65"/>
        <v>0</v>
      </c>
      <c r="AD268" s="22">
        <f t="shared" si="66"/>
        <v>1</v>
      </c>
      <c r="AE268" s="22">
        <f t="shared" si="67"/>
        <v>1</v>
      </c>
      <c r="AF268" s="22">
        <f t="shared" si="68"/>
        <v>1</v>
      </c>
      <c r="AG268" s="22">
        <f t="shared" si="69"/>
        <v>0</v>
      </c>
      <c r="AH268" s="22">
        <f t="shared" si="70"/>
        <v>0</v>
      </c>
      <c r="AI268" s="22">
        <f t="shared" si="71"/>
        <v>0</v>
      </c>
      <c r="AJ268" s="22">
        <f t="shared" si="72"/>
        <v>0</v>
      </c>
      <c r="AK268" s="22">
        <f t="shared" si="73"/>
        <v>0</v>
      </c>
      <c r="AL268" s="22">
        <f t="shared" si="74"/>
        <v>1</v>
      </c>
    </row>
    <row r="269" spans="1:38" hidden="1" x14ac:dyDescent="0.25">
      <c r="A269" t="s">
        <v>411</v>
      </c>
      <c r="B269" s="22">
        <v>2035</v>
      </c>
      <c r="C269" s="22">
        <v>4</v>
      </c>
      <c r="D269" s="34">
        <v>-23.281303795660499</v>
      </c>
      <c r="E269" s="34">
        <v>45.596501856267302</v>
      </c>
      <c r="F269" s="34">
        <v>-13.9734201646384</v>
      </c>
      <c r="G269" s="34">
        <v>175.74406353932801</v>
      </c>
      <c r="H269" s="34">
        <v>143.88257857546901</v>
      </c>
      <c r="I269" s="34">
        <v>63.708842577508101</v>
      </c>
      <c r="J269" s="28">
        <f t="shared" si="60"/>
        <v>52.596332107742818</v>
      </c>
      <c r="K269" s="28">
        <f t="shared" si="61"/>
        <v>53.99743634774272</v>
      </c>
      <c r="L269" s="33">
        <v>2.64</v>
      </c>
      <c r="M269" s="33">
        <v>150</v>
      </c>
      <c r="N269" s="33">
        <v>1.5</v>
      </c>
      <c r="O269" s="36">
        <v>36.184332646520097</v>
      </c>
      <c r="P269" s="34">
        <v>0</v>
      </c>
      <c r="Q269" s="34">
        <v>0</v>
      </c>
      <c r="R269" s="34">
        <v>0.18</v>
      </c>
      <c r="S269" s="34">
        <v>92.95</v>
      </c>
      <c r="T269" s="34">
        <v>204.49</v>
      </c>
      <c r="U269" s="34">
        <v>46.601581746309101</v>
      </c>
      <c r="V269" s="34">
        <v>0.66046462166409103</v>
      </c>
      <c r="W269" s="34">
        <v>-1.3137646778521499</v>
      </c>
      <c r="X269" s="35">
        <v>0.85120755805978898</v>
      </c>
      <c r="Y269" s="38">
        <v>9.5942041319639598E-2</v>
      </c>
      <c r="Z269" s="32">
        <f t="shared" si="62"/>
        <v>80.173735997960904</v>
      </c>
      <c r="AA269" s="22">
        <f t="shared" si="63"/>
        <v>0</v>
      </c>
      <c r="AB269" s="22">
        <f t="shared" si="64"/>
        <v>1</v>
      </c>
      <c r="AC269" s="22">
        <f t="shared" si="65"/>
        <v>0</v>
      </c>
      <c r="AD269" s="22">
        <f t="shared" si="66"/>
        <v>1</v>
      </c>
      <c r="AE269" s="22">
        <f t="shared" si="67"/>
        <v>1</v>
      </c>
      <c r="AF269" s="22">
        <f t="shared" si="68"/>
        <v>1</v>
      </c>
      <c r="AG269" s="22">
        <f t="shared" si="69"/>
        <v>1</v>
      </c>
      <c r="AH269" s="22">
        <f t="shared" si="70"/>
        <v>1</v>
      </c>
      <c r="AI269" s="22">
        <f t="shared" si="71"/>
        <v>0</v>
      </c>
      <c r="AJ269" s="22">
        <f t="shared" si="72"/>
        <v>0</v>
      </c>
      <c r="AK269" s="22">
        <f t="shared" si="73"/>
        <v>0</v>
      </c>
      <c r="AL269" s="22">
        <f t="shared" si="74"/>
        <v>1</v>
      </c>
    </row>
    <row r="270" spans="1:38" hidden="1" x14ac:dyDescent="0.25">
      <c r="A270" t="s">
        <v>411</v>
      </c>
      <c r="B270" s="22">
        <v>2035</v>
      </c>
      <c r="C270" s="22">
        <v>4</v>
      </c>
      <c r="D270" s="34">
        <v>-23.281303795660499</v>
      </c>
      <c r="E270" s="34">
        <v>45.596501856267302</v>
      </c>
      <c r="F270" s="34">
        <v>87.600915848008597</v>
      </c>
      <c r="G270" s="34">
        <v>273.21125741431399</v>
      </c>
      <c r="H270" s="34">
        <v>245.401650769138</v>
      </c>
      <c r="I270" s="34">
        <v>163.67786758265299</v>
      </c>
      <c r="J270" s="28">
        <f t="shared" si="60"/>
        <v>210.2763321077428</v>
      </c>
      <c r="K270" s="28">
        <f t="shared" si="61"/>
        <v>211.67743634774277</v>
      </c>
      <c r="L270" s="33">
        <v>2.64</v>
      </c>
      <c r="M270" s="33">
        <v>150</v>
      </c>
      <c r="N270" s="33">
        <v>2.5</v>
      </c>
      <c r="O270" s="36">
        <v>36.184332646520097</v>
      </c>
      <c r="P270" s="34">
        <v>0</v>
      </c>
      <c r="Q270" s="34">
        <v>0</v>
      </c>
      <c r="R270" s="34">
        <v>0.18</v>
      </c>
      <c r="S270" s="34">
        <v>92.95</v>
      </c>
      <c r="T270" s="34">
        <v>204.49</v>
      </c>
      <c r="U270" s="34">
        <v>46.601581746309101</v>
      </c>
      <c r="V270" s="34">
        <v>0.66046462166409103</v>
      </c>
      <c r="W270" s="34">
        <v>-1.3137646778521499</v>
      </c>
      <c r="X270" s="35">
        <v>0.85120755805978898</v>
      </c>
      <c r="Y270" s="38">
        <v>9.5942041319639598E-2</v>
      </c>
      <c r="Z270" s="32">
        <f t="shared" si="62"/>
        <v>81.723783186485008</v>
      </c>
      <c r="AA270" s="22">
        <f t="shared" si="63"/>
        <v>0</v>
      </c>
      <c r="AB270" s="22">
        <f t="shared" si="64"/>
        <v>1</v>
      </c>
      <c r="AC270" s="22">
        <f t="shared" si="65"/>
        <v>1</v>
      </c>
      <c r="AD270" s="22">
        <f t="shared" si="66"/>
        <v>1</v>
      </c>
      <c r="AE270" s="22">
        <f t="shared" si="67"/>
        <v>1</v>
      </c>
      <c r="AF270" s="22">
        <f t="shared" si="68"/>
        <v>1</v>
      </c>
      <c r="AG270" s="22">
        <f t="shared" si="69"/>
        <v>1</v>
      </c>
      <c r="AH270" s="22">
        <f t="shared" si="70"/>
        <v>1</v>
      </c>
      <c r="AI270" s="22">
        <f t="shared" si="71"/>
        <v>0</v>
      </c>
      <c r="AJ270" s="22">
        <f t="shared" si="72"/>
        <v>0</v>
      </c>
      <c r="AK270" s="22">
        <f t="shared" si="73"/>
        <v>0</v>
      </c>
      <c r="AL270" s="22">
        <f t="shared" si="74"/>
        <v>1</v>
      </c>
    </row>
    <row r="271" spans="1:38" x14ac:dyDescent="0.25">
      <c r="A271" t="s">
        <v>411</v>
      </c>
      <c r="B271" s="22">
        <v>2035</v>
      </c>
      <c r="C271" s="22">
        <v>4</v>
      </c>
      <c r="D271" s="34">
        <v>-23.281303795660499</v>
      </c>
      <c r="E271" s="34">
        <v>45.596501856267302</v>
      </c>
      <c r="F271" s="34">
        <v>139.764300743295</v>
      </c>
      <c r="G271" s="34">
        <v>323.59776983609902</v>
      </c>
      <c r="H271" s="34">
        <v>297.51962010922102</v>
      </c>
      <c r="I271" s="34">
        <v>218.418468087598</v>
      </c>
      <c r="J271" s="28">
        <f t="shared" si="60"/>
        <v>289.11633210774283</v>
      </c>
      <c r="K271" s="28">
        <f t="shared" si="61"/>
        <v>290.51743634774272</v>
      </c>
      <c r="L271" s="33">
        <v>2.64</v>
      </c>
      <c r="M271" s="33">
        <v>150</v>
      </c>
      <c r="N271" s="33">
        <v>3</v>
      </c>
      <c r="O271" s="36">
        <v>36.184332646520097</v>
      </c>
      <c r="P271" s="34">
        <v>0</v>
      </c>
      <c r="Q271" s="34">
        <v>0</v>
      </c>
      <c r="R271" s="34">
        <v>0.18</v>
      </c>
      <c r="S271" s="34">
        <v>92.95</v>
      </c>
      <c r="T271" s="34">
        <v>204.49</v>
      </c>
      <c r="U271" s="34">
        <v>46.601581746309101</v>
      </c>
      <c r="V271" s="34">
        <v>0.66046462166409103</v>
      </c>
      <c r="W271" s="34">
        <v>-1.3137646778521499</v>
      </c>
      <c r="X271" s="35">
        <v>0.85120755805978898</v>
      </c>
      <c r="Y271" s="38">
        <v>9.5942041319639598E-2</v>
      </c>
      <c r="Z271" s="32">
        <f t="shared" si="62"/>
        <v>79.101152021623022</v>
      </c>
      <c r="AA271" s="22">
        <f t="shared" si="63"/>
        <v>0</v>
      </c>
      <c r="AB271" s="22">
        <f t="shared" si="64"/>
        <v>1</v>
      </c>
      <c r="AC271" s="22">
        <f t="shared" si="65"/>
        <v>1</v>
      </c>
      <c r="AD271" s="22">
        <f t="shared" si="66"/>
        <v>1</v>
      </c>
      <c r="AE271" s="22">
        <f t="shared" si="67"/>
        <v>1</v>
      </c>
      <c r="AF271" s="22">
        <f t="shared" si="68"/>
        <v>1</v>
      </c>
      <c r="AG271" s="22">
        <f t="shared" si="69"/>
        <v>1</v>
      </c>
      <c r="AH271" s="22">
        <f t="shared" si="70"/>
        <v>1</v>
      </c>
      <c r="AI271" s="22">
        <f t="shared" si="71"/>
        <v>0</v>
      </c>
      <c r="AJ271" s="22">
        <f t="shared" si="72"/>
        <v>0</v>
      </c>
      <c r="AK271" s="22">
        <f t="shared" si="73"/>
        <v>0</v>
      </c>
      <c r="AL271" s="22">
        <f t="shared" si="74"/>
        <v>1</v>
      </c>
    </row>
    <row r="272" spans="1:38" hidden="1" x14ac:dyDescent="0.25">
      <c r="A272" s="27" t="s">
        <v>411</v>
      </c>
      <c r="B272" s="22">
        <v>2035</v>
      </c>
      <c r="C272" s="22">
        <v>4</v>
      </c>
      <c r="D272" s="28">
        <v>-23.715156828066199</v>
      </c>
      <c r="E272" s="28">
        <v>41.941234347630697</v>
      </c>
      <c r="F272" s="28">
        <v>36.571698992103002</v>
      </c>
      <c r="G272" s="28">
        <v>224.16093174122301</v>
      </c>
      <c r="H272" s="28">
        <v>194.833075989842</v>
      </c>
      <c r="I272" s="28">
        <v>107.890222778457</v>
      </c>
      <c r="J272" s="28">
        <f t="shared" si="60"/>
        <v>131.43633210663398</v>
      </c>
      <c r="K272" s="28">
        <f t="shared" si="61"/>
        <v>132.83743634554429</v>
      </c>
      <c r="L272" s="22">
        <v>2.64</v>
      </c>
      <c r="M272" s="22">
        <v>150</v>
      </c>
      <c r="N272" s="22">
        <v>2</v>
      </c>
      <c r="O272" s="29">
        <v>36.184332650000002</v>
      </c>
      <c r="P272" s="28">
        <v>0</v>
      </c>
      <c r="Q272" s="28">
        <v>0</v>
      </c>
      <c r="R272" s="28">
        <v>0.18</v>
      </c>
      <c r="S272" s="28">
        <v>92.95</v>
      </c>
      <c r="T272" s="28">
        <v>204.49</v>
      </c>
      <c r="U272" s="28">
        <v>46.601581750000001</v>
      </c>
      <c r="V272" s="28">
        <v>0.660464622</v>
      </c>
      <c r="W272" s="28">
        <v>-1.3137646780000001</v>
      </c>
      <c r="X272" s="30">
        <v>0.85120755800000003</v>
      </c>
      <c r="Y272" s="31">
        <v>9.5942041000000006E-2</v>
      </c>
      <c r="Z272" s="32">
        <f t="shared" si="62"/>
        <v>86.942853211385</v>
      </c>
      <c r="AA272" s="22">
        <f t="shared" si="63"/>
        <v>0</v>
      </c>
      <c r="AB272" s="22">
        <f t="shared" si="64"/>
        <v>1</v>
      </c>
      <c r="AC272" s="22">
        <f t="shared" si="65"/>
        <v>1</v>
      </c>
      <c r="AD272" s="22">
        <f t="shared" si="66"/>
        <v>1</v>
      </c>
      <c r="AE272" s="22">
        <f t="shared" si="67"/>
        <v>1</v>
      </c>
      <c r="AF272" s="22">
        <f t="shared" si="68"/>
        <v>1</v>
      </c>
      <c r="AG272" s="22">
        <f t="shared" si="69"/>
        <v>1</v>
      </c>
      <c r="AH272" s="22">
        <f t="shared" si="70"/>
        <v>1</v>
      </c>
      <c r="AI272" s="22">
        <f t="shared" si="71"/>
        <v>0</v>
      </c>
      <c r="AJ272" s="22">
        <f t="shared" si="72"/>
        <v>0</v>
      </c>
      <c r="AK272" s="22">
        <f t="shared" si="73"/>
        <v>0</v>
      </c>
      <c r="AL272" s="22">
        <f t="shared" si="74"/>
        <v>1</v>
      </c>
    </row>
    <row r="273" spans="1:38" hidden="1" x14ac:dyDescent="0.25">
      <c r="A273" s="27" t="s">
        <v>412</v>
      </c>
      <c r="B273" s="22">
        <v>2035</v>
      </c>
      <c r="C273" s="22">
        <v>4</v>
      </c>
      <c r="D273" s="28">
        <v>31.020036632536002</v>
      </c>
      <c r="E273" s="28">
        <v>100.404802671882</v>
      </c>
      <c r="F273" s="28">
        <v>92.857428658712195</v>
      </c>
      <c r="G273" s="28">
        <v>272.32472184678102</v>
      </c>
      <c r="H273" s="28">
        <v>249.409337363151</v>
      </c>
      <c r="I273" s="28">
        <v>94.8751259933981</v>
      </c>
      <c r="J273" s="28">
        <f t="shared" si="60"/>
        <v>139.6548515962555</v>
      </c>
      <c r="K273" s="28">
        <f t="shared" si="61"/>
        <v>137.51787103807152</v>
      </c>
      <c r="L273" s="22">
        <v>2.2599999999999998</v>
      </c>
      <c r="M273" s="22">
        <v>150</v>
      </c>
      <c r="N273" s="22">
        <v>2</v>
      </c>
      <c r="O273" s="29">
        <v>45.34645604</v>
      </c>
      <c r="P273" s="28">
        <v>0</v>
      </c>
      <c r="Q273" s="28">
        <v>0</v>
      </c>
      <c r="R273" s="28">
        <v>1.53</v>
      </c>
      <c r="S273" s="28">
        <v>105.405</v>
      </c>
      <c r="T273" s="28">
        <v>203.01</v>
      </c>
      <c r="U273" s="28">
        <v>53.736387020000002</v>
      </c>
      <c r="V273" s="28">
        <v>0.44352037599999999</v>
      </c>
      <c r="W273" s="28">
        <v>-1.643399563</v>
      </c>
      <c r="X273" s="30">
        <v>0.88146947099999995</v>
      </c>
      <c r="Y273" s="31">
        <v>0.116924297</v>
      </c>
      <c r="Z273" s="32">
        <f t="shared" si="62"/>
        <v>149.00453469126899</v>
      </c>
      <c r="AA273" s="22">
        <f t="shared" si="63"/>
        <v>1</v>
      </c>
      <c r="AB273" s="22">
        <f t="shared" si="64"/>
        <v>1</v>
      </c>
      <c r="AC273" s="22">
        <f t="shared" si="65"/>
        <v>1</v>
      </c>
      <c r="AD273" s="22">
        <f t="shared" si="66"/>
        <v>1</v>
      </c>
      <c r="AE273" s="22">
        <f t="shared" si="67"/>
        <v>1</v>
      </c>
      <c r="AF273" s="22">
        <f t="shared" si="68"/>
        <v>1</v>
      </c>
      <c r="AG273" s="22">
        <f t="shared" si="69"/>
        <v>1</v>
      </c>
      <c r="AH273" s="22">
        <f t="shared" si="70"/>
        <v>1</v>
      </c>
      <c r="AI273" s="22">
        <f t="shared" si="71"/>
        <v>0</v>
      </c>
      <c r="AJ273" s="22">
        <f t="shared" si="72"/>
        <v>0</v>
      </c>
      <c r="AK273" s="22">
        <f t="shared" si="73"/>
        <v>0</v>
      </c>
      <c r="AL273" s="22">
        <f t="shared" si="74"/>
        <v>1</v>
      </c>
    </row>
    <row r="274" spans="1:38" hidden="1" x14ac:dyDescent="0.25">
      <c r="A274" t="s">
        <v>412</v>
      </c>
      <c r="B274" s="22">
        <v>2035</v>
      </c>
      <c r="C274" s="22">
        <v>4</v>
      </c>
      <c r="D274" s="34">
        <v>31.380780230803001</v>
      </c>
      <c r="E274" s="34">
        <v>101.135101020726</v>
      </c>
      <c r="F274" s="34">
        <v>0.88918712280411105</v>
      </c>
      <c r="G274" s="34">
        <v>180.07432756846299</v>
      </c>
      <c r="H274" s="34">
        <v>157.017237931419</v>
      </c>
      <c r="I274" s="34">
        <v>5.2637456025367397</v>
      </c>
      <c r="J274" s="28">
        <f t="shared" si="60"/>
        <v>-18.02514840500498</v>
      </c>
      <c r="K274" s="28">
        <f t="shared" si="61"/>
        <v>-20.162128964427755</v>
      </c>
      <c r="L274" s="33">
        <v>2.2599999999999998</v>
      </c>
      <c r="M274" s="33">
        <v>150</v>
      </c>
      <c r="N274" s="33">
        <v>1</v>
      </c>
      <c r="O274" s="36">
        <v>45.346456043956003</v>
      </c>
      <c r="P274" s="34">
        <v>0</v>
      </c>
      <c r="Q274" s="34">
        <v>0</v>
      </c>
      <c r="R274" s="34">
        <v>1.53</v>
      </c>
      <c r="S274" s="34">
        <v>105.405</v>
      </c>
      <c r="T274" s="34">
        <v>203.01</v>
      </c>
      <c r="U274" s="34">
        <v>53.736387023579098</v>
      </c>
      <c r="V274" s="34">
        <v>0.44352037564348901</v>
      </c>
      <c r="W274" s="34">
        <v>-1.6433995634334799</v>
      </c>
      <c r="X274" s="35">
        <v>0.88146947138346099</v>
      </c>
      <c r="Y274" s="38">
        <v>0.116924296739357</v>
      </c>
      <c r="Z274" s="32">
        <f t="shared" si="62"/>
        <v>55.882136910693006</v>
      </c>
      <c r="AA274" s="22">
        <f t="shared" si="63"/>
        <v>1</v>
      </c>
      <c r="AB274" s="22">
        <f t="shared" si="64"/>
        <v>1</v>
      </c>
      <c r="AC274" s="22">
        <f t="shared" si="65"/>
        <v>1</v>
      </c>
      <c r="AD274" s="22">
        <f t="shared" si="66"/>
        <v>1</v>
      </c>
      <c r="AE274" s="22">
        <f t="shared" si="67"/>
        <v>1</v>
      </c>
      <c r="AF274" s="22">
        <f t="shared" si="68"/>
        <v>1</v>
      </c>
      <c r="AG274" s="22">
        <f t="shared" si="69"/>
        <v>0</v>
      </c>
      <c r="AH274" s="22">
        <f t="shared" si="70"/>
        <v>0</v>
      </c>
      <c r="AI274" s="22">
        <f t="shared" si="71"/>
        <v>0</v>
      </c>
      <c r="AJ274" s="22">
        <f t="shared" si="72"/>
        <v>0</v>
      </c>
      <c r="AK274" s="22">
        <f t="shared" si="73"/>
        <v>0</v>
      </c>
      <c r="AL274" s="22">
        <f t="shared" si="74"/>
        <v>1</v>
      </c>
    </row>
    <row r="275" spans="1:38" hidden="1" x14ac:dyDescent="0.25">
      <c r="A275" t="s">
        <v>412</v>
      </c>
      <c r="B275" s="22">
        <v>2035</v>
      </c>
      <c r="C275" s="22">
        <v>4</v>
      </c>
      <c r="D275" s="34">
        <v>31.380780230803001</v>
      </c>
      <c r="E275" s="34">
        <v>101.135101020726</v>
      </c>
      <c r="F275" s="34">
        <v>46.670073198336397</v>
      </c>
      <c r="G275" s="34">
        <v>225.82132756846201</v>
      </c>
      <c r="H275" s="34">
        <v>202.794176288774</v>
      </c>
      <c r="I275" s="34">
        <v>51.556079959717202</v>
      </c>
      <c r="J275" s="28">
        <f t="shared" si="60"/>
        <v>60.814851594995005</v>
      </c>
      <c r="K275" s="28">
        <f t="shared" si="61"/>
        <v>58.677871035572267</v>
      </c>
      <c r="L275" s="33">
        <v>2.2599999999999998</v>
      </c>
      <c r="M275" s="33">
        <v>150</v>
      </c>
      <c r="N275" s="33">
        <v>1.5</v>
      </c>
      <c r="O275" s="36">
        <v>45.346456043956003</v>
      </c>
      <c r="P275" s="34">
        <v>0</v>
      </c>
      <c r="Q275" s="34">
        <v>0</v>
      </c>
      <c r="R275" s="34">
        <v>1.53</v>
      </c>
      <c r="S275" s="34">
        <v>105.405</v>
      </c>
      <c r="T275" s="34">
        <v>203.01</v>
      </c>
      <c r="U275" s="34">
        <v>53.736387023579098</v>
      </c>
      <c r="V275" s="34">
        <v>0.44352037564348901</v>
      </c>
      <c r="W275" s="34">
        <v>-1.6433995634334799</v>
      </c>
      <c r="X275" s="35">
        <v>0.88146947138346099</v>
      </c>
      <c r="Y275" s="38">
        <v>0.116924296739357</v>
      </c>
      <c r="Z275" s="32">
        <f t="shared" si="62"/>
        <v>101.659075268048</v>
      </c>
      <c r="AA275" s="22">
        <f t="shared" si="63"/>
        <v>1</v>
      </c>
      <c r="AB275" s="22">
        <f t="shared" si="64"/>
        <v>1</v>
      </c>
      <c r="AC275" s="22">
        <f t="shared" si="65"/>
        <v>1</v>
      </c>
      <c r="AD275" s="22">
        <f t="shared" si="66"/>
        <v>1</v>
      </c>
      <c r="AE275" s="22">
        <f t="shared" si="67"/>
        <v>1</v>
      </c>
      <c r="AF275" s="22">
        <f t="shared" si="68"/>
        <v>1</v>
      </c>
      <c r="AG275" s="22">
        <f t="shared" si="69"/>
        <v>1</v>
      </c>
      <c r="AH275" s="22">
        <f t="shared" si="70"/>
        <v>1</v>
      </c>
      <c r="AI275" s="22">
        <f t="shared" si="71"/>
        <v>0</v>
      </c>
      <c r="AJ275" s="22">
        <f t="shared" si="72"/>
        <v>0</v>
      </c>
      <c r="AK275" s="22">
        <f t="shared" si="73"/>
        <v>0</v>
      </c>
      <c r="AL275" s="22">
        <f t="shared" si="74"/>
        <v>1</v>
      </c>
    </row>
    <row r="276" spans="1:38" hidden="1" x14ac:dyDescent="0.25">
      <c r="A276" t="s">
        <v>412</v>
      </c>
      <c r="B276" s="22">
        <v>2035</v>
      </c>
      <c r="C276" s="22">
        <v>4</v>
      </c>
      <c r="D276" s="34">
        <v>31.380780230803001</v>
      </c>
      <c r="E276" s="34">
        <v>101.135101020726</v>
      </c>
      <c r="F276" s="34">
        <v>138.56080380546399</v>
      </c>
      <c r="G276" s="34">
        <v>317.40370788042799</v>
      </c>
      <c r="H276" s="34">
        <v>294.681054790058</v>
      </c>
      <c r="I276" s="34">
        <v>146.810878321876</v>
      </c>
      <c r="J276" s="28">
        <f t="shared" si="60"/>
        <v>218.49485159499497</v>
      </c>
      <c r="K276" s="28">
        <f t="shared" si="61"/>
        <v>216.35787103557229</v>
      </c>
      <c r="L276" s="33">
        <v>2.2599999999999998</v>
      </c>
      <c r="M276" s="33">
        <v>150</v>
      </c>
      <c r="N276" s="33">
        <v>2.5</v>
      </c>
      <c r="O276" s="36">
        <v>45.346456043956003</v>
      </c>
      <c r="P276" s="34">
        <v>0</v>
      </c>
      <c r="Q276" s="34">
        <v>0</v>
      </c>
      <c r="R276" s="34">
        <v>1.53</v>
      </c>
      <c r="S276" s="34">
        <v>105.405</v>
      </c>
      <c r="T276" s="34">
        <v>203.01</v>
      </c>
      <c r="U276" s="34">
        <v>53.736387023579098</v>
      </c>
      <c r="V276" s="34">
        <v>0.44352037564348901</v>
      </c>
      <c r="W276" s="34">
        <v>-1.6433995634334799</v>
      </c>
      <c r="X276" s="35">
        <v>0.88146947138346099</v>
      </c>
      <c r="Y276" s="38">
        <v>0.116924296739357</v>
      </c>
      <c r="Z276" s="32">
        <f t="shared" si="62"/>
        <v>147.870176468182</v>
      </c>
      <c r="AA276" s="22">
        <f t="shared" si="63"/>
        <v>1</v>
      </c>
      <c r="AB276" s="22">
        <f t="shared" si="64"/>
        <v>1</v>
      </c>
      <c r="AC276" s="22">
        <f t="shared" si="65"/>
        <v>1</v>
      </c>
      <c r="AD276" s="22">
        <f t="shared" si="66"/>
        <v>1</v>
      </c>
      <c r="AE276" s="22">
        <f t="shared" si="67"/>
        <v>1</v>
      </c>
      <c r="AF276" s="22">
        <f t="shared" si="68"/>
        <v>1</v>
      </c>
      <c r="AG276" s="22">
        <f t="shared" si="69"/>
        <v>1</v>
      </c>
      <c r="AH276" s="22">
        <f t="shared" si="70"/>
        <v>1</v>
      </c>
      <c r="AI276" s="22">
        <f t="shared" si="71"/>
        <v>0</v>
      </c>
      <c r="AJ276" s="22">
        <f t="shared" si="72"/>
        <v>0</v>
      </c>
      <c r="AK276" s="22">
        <f t="shared" si="73"/>
        <v>0</v>
      </c>
      <c r="AL276" s="22">
        <f t="shared" si="74"/>
        <v>1</v>
      </c>
    </row>
    <row r="277" spans="1:38" x14ac:dyDescent="0.25">
      <c r="A277" t="s">
        <v>412</v>
      </c>
      <c r="B277" s="22">
        <v>2035</v>
      </c>
      <c r="C277" s="22">
        <v>4</v>
      </c>
      <c r="D277" s="34">
        <v>31.380780230803001</v>
      </c>
      <c r="E277" s="34">
        <v>101.135101020726</v>
      </c>
      <c r="F277" s="34">
        <v>184.83106659682201</v>
      </c>
      <c r="G277" s="34">
        <v>363.338618746409</v>
      </c>
      <c r="H277" s="34">
        <v>340.91470385956399</v>
      </c>
      <c r="I277" s="34">
        <v>194.90027955202299</v>
      </c>
      <c r="J277" s="28">
        <f t="shared" si="60"/>
        <v>297.33485159499497</v>
      </c>
      <c r="K277" s="28">
        <f t="shared" si="61"/>
        <v>295.19787103557235</v>
      </c>
      <c r="L277" s="33">
        <v>2.2599999999999998</v>
      </c>
      <c r="M277" s="33">
        <v>150</v>
      </c>
      <c r="N277" s="33">
        <v>3</v>
      </c>
      <c r="O277" s="36">
        <v>45.346456043956003</v>
      </c>
      <c r="P277" s="34">
        <v>0</v>
      </c>
      <c r="Q277" s="34">
        <v>0</v>
      </c>
      <c r="R277" s="34">
        <v>1.53</v>
      </c>
      <c r="S277" s="34">
        <v>105.405</v>
      </c>
      <c r="T277" s="34">
        <v>203.01</v>
      </c>
      <c r="U277" s="34">
        <v>53.736387023579098</v>
      </c>
      <c r="V277" s="34">
        <v>0.44352037564348901</v>
      </c>
      <c r="W277" s="34">
        <v>-1.6433995634334799</v>
      </c>
      <c r="X277" s="35">
        <v>0.88146947138346099</v>
      </c>
      <c r="Y277" s="38">
        <v>0.116924296739357</v>
      </c>
      <c r="Z277" s="32">
        <f t="shared" si="62"/>
        <v>146.01442430754099</v>
      </c>
      <c r="AA277" s="22">
        <f t="shared" si="63"/>
        <v>1</v>
      </c>
      <c r="AB277" s="22">
        <f t="shared" si="64"/>
        <v>1</v>
      </c>
      <c r="AC277" s="22">
        <f t="shared" si="65"/>
        <v>1</v>
      </c>
      <c r="AD277" s="22">
        <f t="shared" si="66"/>
        <v>1</v>
      </c>
      <c r="AE277" s="22">
        <f t="shared" si="67"/>
        <v>1</v>
      </c>
      <c r="AF277" s="22">
        <f t="shared" si="68"/>
        <v>1</v>
      </c>
      <c r="AG277" s="22">
        <f t="shared" si="69"/>
        <v>1</v>
      </c>
      <c r="AH277" s="22">
        <f t="shared" si="70"/>
        <v>1</v>
      </c>
      <c r="AI277" s="22">
        <f t="shared" si="71"/>
        <v>0</v>
      </c>
      <c r="AJ277" s="22">
        <f t="shared" si="72"/>
        <v>0</v>
      </c>
      <c r="AK277" s="22">
        <f t="shared" si="73"/>
        <v>0</v>
      </c>
      <c r="AL277" s="22">
        <f t="shared" si="74"/>
        <v>1</v>
      </c>
    </row>
    <row r="278" spans="1:38" hidden="1" x14ac:dyDescent="0.25">
      <c r="A278" s="27" t="s">
        <v>413</v>
      </c>
      <c r="B278" s="22">
        <v>2035</v>
      </c>
      <c r="C278" s="22">
        <v>4</v>
      </c>
      <c r="D278" s="28">
        <v>52.310155842784297</v>
      </c>
      <c r="E278" s="28">
        <v>126.338812847436</v>
      </c>
      <c r="F278" s="28">
        <v>110.1862828636</v>
      </c>
      <c r="G278" s="28">
        <v>254.401255277041</v>
      </c>
      <c r="H278" s="28">
        <v>253.76129705322401</v>
      </c>
      <c r="I278" s="28">
        <v>57.612696645513402</v>
      </c>
      <c r="J278" s="28">
        <f t="shared" si="60"/>
        <v>162.55883819363945</v>
      </c>
      <c r="K278" s="28">
        <f t="shared" si="61"/>
        <v>157.56114199595669</v>
      </c>
      <c r="L278" s="22">
        <v>1.43</v>
      </c>
      <c r="M278" s="22">
        <v>150</v>
      </c>
      <c r="N278" s="22">
        <v>2</v>
      </c>
      <c r="O278" s="29">
        <v>49.814085390000002</v>
      </c>
      <c r="P278" s="28">
        <v>0</v>
      </c>
      <c r="Q278" s="28">
        <v>0.15</v>
      </c>
      <c r="R278" s="28">
        <v>47.84</v>
      </c>
      <c r="S278" s="28">
        <v>98.48</v>
      </c>
      <c r="T278" s="28">
        <v>181.06</v>
      </c>
      <c r="U278" s="28">
        <v>45.761399619999999</v>
      </c>
      <c r="V278" s="28">
        <v>0.106800672</v>
      </c>
      <c r="W278" s="28">
        <v>-1.7569594209999999</v>
      </c>
      <c r="X278" s="30">
        <v>0.81298111399999995</v>
      </c>
      <c r="Y278" s="31">
        <v>0.109772812</v>
      </c>
      <c r="Z278" s="32">
        <f t="shared" si="62"/>
        <v>127.42248420578801</v>
      </c>
      <c r="AA278" s="22">
        <f t="shared" si="63"/>
        <v>1</v>
      </c>
      <c r="AB278" s="22">
        <f t="shared" si="64"/>
        <v>1</v>
      </c>
      <c r="AC278" s="22">
        <f t="shared" si="65"/>
        <v>1</v>
      </c>
      <c r="AD278" s="22">
        <f t="shared" si="66"/>
        <v>1</v>
      </c>
      <c r="AE278" s="22">
        <f t="shared" si="67"/>
        <v>1</v>
      </c>
      <c r="AF278" s="22">
        <f t="shared" si="68"/>
        <v>1</v>
      </c>
      <c r="AG278" s="22">
        <f t="shared" si="69"/>
        <v>1</v>
      </c>
      <c r="AH278" s="22">
        <f t="shared" si="70"/>
        <v>1</v>
      </c>
      <c r="AI278" s="22">
        <f t="shared" si="71"/>
        <v>0</v>
      </c>
      <c r="AJ278" s="22">
        <f t="shared" si="72"/>
        <v>0</v>
      </c>
      <c r="AK278" s="22">
        <f t="shared" si="73"/>
        <v>0</v>
      </c>
      <c r="AL278" s="22">
        <f t="shared" si="74"/>
        <v>1</v>
      </c>
    </row>
    <row r="279" spans="1:38" hidden="1" x14ac:dyDescent="0.25">
      <c r="A279" t="s">
        <v>413</v>
      </c>
      <c r="B279" s="22">
        <v>2035</v>
      </c>
      <c r="C279" s="22">
        <v>4</v>
      </c>
      <c r="D279" s="34">
        <v>52.563386347324602</v>
      </c>
      <c r="E279" s="34">
        <v>126.74671411360799</v>
      </c>
      <c r="F279" s="34">
        <v>33.029436745176497</v>
      </c>
      <c r="G279" s="34">
        <v>180.372243239087</v>
      </c>
      <c r="H279" s="34">
        <v>176.27151394110501</v>
      </c>
      <c r="I279" s="34">
        <v>-13.827135830159101</v>
      </c>
      <c r="J279" s="28">
        <f t="shared" si="60"/>
        <v>4.8788381924372981</v>
      </c>
      <c r="K279" s="28">
        <f t="shared" si="61"/>
        <v>-0.11885800642687983</v>
      </c>
      <c r="L279" s="33">
        <v>1.43</v>
      </c>
      <c r="M279" s="33">
        <v>150</v>
      </c>
      <c r="N279" s="33">
        <v>1</v>
      </c>
      <c r="O279" s="36">
        <v>49.814085393772899</v>
      </c>
      <c r="P279" s="34">
        <v>0</v>
      </c>
      <c r="Q279" s="34">
        <v>0.15</v>
      </c>
      <c r="R279" s="34">
        <v>47.84</v>
      </c>
      <c r="S279" s="34">
        <v>98.48</v>
      </c>
      <c r="T279" s="34">
        <v>181.06</v>
      </c>
      <c r="U279" s="34">
        <v>45.761399618234101</v>
      </c>
      <c r="V279" s="34">
        <v>0.106800672414596</v>
      </c>
      <c r="W279" s="34">
        <v>-1.7569594212744</v>
      </c>
      <c r="X279" s="35">
        <v>0.81298111421645403</v>
      </c>
      <c r="Y279" s="38">
        <v>0.109772812478349</v>
      </c>
      <c r="Z279" s="32">
        <f t="shared" si="62"/>
        <v>49.52479982749702</v>
      </c>
      <c r="AA279" s="22">
        <f t="shared" si="63"/>
        <v>1</v>
      </c>
      <c r="AB279" s="22">
        <f t="shared" si="64"/>
        <v>1</v>
      </c>
      <c r="AC279" s="22">
        <f t="shared" si="65"/>
        <v>1</v>
      </c>
      <c r="AD279" s="22">
        <f t="shared" si="66"/>
        <v>1</v>
      </c>
      <c r="AE279" s="22">
        <f t="shared" si="67"/>
        <v>1</v>
      </c>
      <c r="AF279" s="22">
        <f t="shared" si="68"/>
        <v>0</v>
      </c>
      <c r="AG279" s="22">
        <f t="shared" si="69"/>
        <v>1</v>
      </c>
      <c r="AH279" s="22">
        <f t="shared" si="70"/>
        <v>0</v>
      </c>
      <c r="AI279" s="22">
        <f t="shared" si="71"/>
        <v>0</v>
      </c>
      <c r="AJ279" s="22">
        <f t="shared" si="72"/>
        <v>0</v>
      </c>
      <c r="AK279" s="22">
        <f t="shared" si="73"/>
        <v>0</v>
      </c>
      <c r="AL279" s="22">
        <f t="shared" si="74"/>
        <v>1</v>
      </c>
    </row>
    <row r="280" spans="1:38" hidden="1" x14ac:dyDescent="0.25">
      <c r="A280" t="s">
        <v>413</v>
      </c>
      <c r="B280" s="22">
        <v>2035</v>
      </c>
      <c r="C280" s="22">
        <v>4</v>
      </c>
      <c r="D280" s="34">
        <v>52.563386347324602</v>
      </c>
      <c r="E280" s="34">
        <v>126.74671411360799</v>
      </c>
      <c r="F280" s="34">
        <v>70.871192515153993</v>
      </c>
      <c r="G280" s="34">
        <v>216.34805804910499</v>
      </c>
      <c r="H280" s="34">
        <v>214.08721086429199</v>
      </c>
      <c r="I280" s="34">
        <v>24.674789610201</v>
      </c>
      <c r="J280" s="28">
        <f t="shared" si="60"/>
        <v>83.718838192437303</v>
      </c>
      <c r="K280" s="28">
        <f t="shared" si="61"/>
        <v>78.721141993573141</v>
      </c>
      <c r="L280" s="33">
        <v>1.43</v>
      </c>
      <c r="M280" s="33">
        <v>150</v>
      </c>
      <c r="N280" s="33">
        <v>1.5</v>
      </c>
      <c r="O280" s="36">
        <v>49.814085393772899</v>
      </c>
      <c r="P280" s="34">
        <v>0</v>
      </c>
      <c r="Q280" s="34">
        <v>0.15</v>
      </c>
      <c r="R280" s="34">
        <v>47.84</v>
      </c>
      <c r="S280" s="34">
        <v>98.48</v>
      </c>
      <c r="T280" s="34">
        <v>181.06</v>
      </c>
      <c r="U280" s="34">
        <v>45.761399618234101</v>
      </c>
      <c r="V280" s="34">
        <v>0.106800672414596</v>
      </c>
      <c r="W280" s="34">
        <v>-1.7569594212744</v>
      </c>
      <c r="X280" s="35">
        <v>0.81298111421645403</v>
      </c>
      <c r="Y280" s="38">
        <v>0.109772812478349</v>
      </c>
      <c r="Z280" s="32">
        <f t="shared" si="62"/>
        <v>87.340496750683997</v>
      </c>
      <c r="AA280" s="22">
        <f t="shared" si="63"/>
        <v>1</v>
      </c>
      <c r="AB280" s="22">
        <f t="shared" si="64"/>
        <v>1</v>
      </c>
      <c r="AC280" s="22">
        <f t="shared" si="65"/>
        <v>1</v>
      </c>
      <c r="AD280" s="22">
        <f t="shared" si="66"/>
        <v>1</v>
      </c>
      <c r="AE280" s="22">
        <f t="shared" si="67"/>
        <v>1</v>
      </c>
      <c r="AF280" s="22">
        <f t="shared" si="68"/>
        <v>1</v>
      </c>
      <c r="AG280" s="22">
        <f t="shared" si="69"/>
        <v>1</v>
      </c>
      <c r="AH280" s="22">
        <f t="shared" si="70"/>
        <v>1</v>
      </c>
      <c r="AI280" s="22">
        <f t="shared" si="71"/>
        <v>0</v>
      </c>
      <c r="AJ280" s="22">
        <f t="shared" si="72"/>
        <v>0</v>
      </c>
      <c r="AK280" s="22">
        <f t="shared" si="73"/>
        <v>0</v>
      </c>
      <c r="AL280" s="22">
        <f t="shared" si="74"/>
        <v>1</v>
      </c>
    </row>
    <row r="281" spans="1:38" hidden="1" x14ac:dyDescent="0.25">
      <c r="A281" t="s">
        <v>413</v>
      </c>
      <c r="B281" s="22">
        <v>2035</v>
      </c>
      <c r="C281" s="22">
        <v>4</v>
      </c>
      <c r="D281" s="34">
        <v>52.563386347324602</v>
      </c>
      <c r="E281" s="34">
        <v>126.74671411360799</v>
      </c>
      <c r="F281" s="34">
        <v>150.813247229577</v>
      </c>
      <c r="G281" s="34">
        <v>291.768610952171</v>
      </c>
      <c r="H281" s="34">
        <v>293.89954195617003</v>
      </c>
      <c r="I281" s="34">
        <v>104.18985464427099</v>
      </c>
      <c r="J281" s="28">
        <f t="shared" si="60"/>
        <v>241.39883819243732</v>
      </c>
      <c r="K281" s="28">
        <f t="shared" si="61"/>
        <v>236.40114199357319</v>
      </c>
      <c r="L281" s="33">
        <v>1.43</v>
      </c>
      <c r="M281" s="33">
        <v>150</v>
      </c>
      <c r="N281" s="33">
        <v>2.5</v>
      </c>
      <c r="O281" s="36">
        <v>49.814085393772899</v>
      </c>
      <c r="P281" s="34">
        <v>0</v>
      </c>
      <c r="Q281" s="34">
        <v>0.15</v>
      </c>
      <c r="R281" s="34">
        <v>47.84</v>
      </c>
      <c r="S281" s="34">
        <v>98.48</v>
      </c>
      <c r="T281" s="34">
        <v>181.06</v>
      </c>
      <c r="U281" s="34">
        <v>45.761399618234101</v>
      </c>
      <c r="V281" s="34">
        <v>0.106800672414596</v>
      </c>
      <c r="W281" s="34">
        <v>-1.7569594212744</v>
      </c>
      <c r="X281" s="35">
        <v>0.81298111421645403</v>
      </c>
      <c r="Y281" s="38">
        <v>0.109772812478349</v>
      </c>
      <c r="Z281" s="32">
        <f t="shared" si="62"/>
        <v>167.15282784256203</v>
      </c>
      <c r="AA281" s="22">
        <f t="shared" si="63"/>
        <v>1</v>
      </c>
      <c r="AB281" s="22">
        <f t="shared" si="64"/>
        <v>1</v>
      </c>
      <c r="AC281" s="22">
        <f t="shared" si="65"/>
        <v>1</v>
      </c>
      <c r="AD281" s="22">
        <f t="shared" si="66"/>
        <v>1</v>
      </c>
      <c r="AE281" s="22">
        <f t="shared" si="67"/>
        <v>1</v>
      </c>
      <c r="AF281" s="22">
        <f t="shared" si="68"/>
        <v>1</v>
      </c>
      <c r="AG281" s="22">
        <f t="shared" si="69"/>
        <v>1</v>
      </c>
      <c r="AH281" s="22">
        <f t="shared" si="70"/>
        <v>1</v>
      </c>
      <c r="AI281" s="22">
        <f t="shared" si="71"/>
        <v>0</v>
      </c>
      <c r="AJ281" s="22">
        <f t="shared" si="72"/>
        <v>0</v>
      </c>
      <c r="AK281" s="22">
        <f t="shared" si="73"/>
        <v>0</v>
      </c>
      <c r="AL281" s="22">
        <f t="shared" si="74"/>
        <v>1</v>
      </c>
    </row>
    <row r="282" spans="1:38" x14ac:dyDescent="0.25">
      <c r="A282" t="s">
        <v>413</v>
      </c>
      <c r="B282" s="22">
        <v>2035</v>
      </c>
      <c r="C282" s="22">
        <v>4</v>
      </c>
      <c r="D282" s="34">
        <v>52.563386347324602</v>
      </c>
      <c r="E282" s="34">
        <v>126.74671411360799</v>
      </c>
      <c r="F282" s="34">
        <v>194.54256778217101</v>
      </c>
      <c r="G282" s="34">
        <v>330.455466209902</v>
      </c>
      <c r="H282" s="34">
        <v>337.49960150260398</v>
      </c>
      <c r="I282" s="34">
        <v>146.46368703663401</v>
      </c>
      <c r="J282" s="28">
        <f t="shared" si="60"/>
        <v>320.2388381924373</v>
      </c>
      <c r="K282" s="28">
        <f t="shared" si="61"/>
        <v>315.24114199357325</v>
      </c>
      <c r="L282" s="33">
        <v>1.43</v>
      </c>
      <c r="M282" s="33">
        <v>150</v>
      </c>
      <c r="N282" s="33">
        <v>3</v>
      </c>
      <c r="O282" s="36">
        <v>49.814085393772899</v>
      </c>
      <c r="P282" s="34">
        <v>0</v>
      </c>
      <c r="Q282" s="34">
        <v>0.15</v>
      </c>
      <c r="R282" s="34">
        <v>47.84</v>
      </c>
      <c r="S282" s="34">
        <v>98.48</v>
      </c>
      <c r="T282" s="34">
        <v>181.06</v>
      </c>
      <c r="U282" s="34">
        <v>45.761399618234101</v>
      </c>
      <c r="V282" s="34">
        <v>0.106800672414596</v>
      </c>
      <c r="W282" s="34">
        <v>-1.7569594212744</v>
      </c>
      <c r="X282" s="35">
        <v>0.81298111421645403</v>
      </c>
      <c r="Y282" s="38">
        <v>0.109772812478349</v>
      </c>
      <c r="Z282" s="32">
        <f t="shared" si="62"/>
        <v>191.03591446596997</v>
      </c>
      <c r="AA282" s="22">
        <f t="shared" si="63"/>
        <v>1</v>
      </c>
      <c r="AB282" s="22">
        <f t="shared" si="64"/>
        <v>1</v>
      </c>
      <c r="AC282" s="22">
        <f t="shared" si="65"/>
        <v>1</v>
      </c>
      <c r="AD282" s="22">
        <f t="shared" si="66"/>
        <v>1</v>
      </c>
      <c r="AE282" s="22">
        <f t="shared" si="67"/>
        <v>1</v>
      </c>
      <c r="AF282" s="22">
        <f t="shared" si="68"/>
        <v>1</v>
      </c>
      <c r="AG282" s="22">
        <f t="shared" si="69"/>
        <v>1</v>
      </c>
      <c r="AH282" s="22">
        <f t="shared" si="70"/>
        <v>1</v>
      </c>
      <c r="AI282" s="22">
        <f t="shared" si="71"/>
        <v>0</v>
      </c>
      <c r="AJ282" s="22">
        <f t="shared" si="72"/>
        <v>0</v>
      </c>
      <c r="AK282" s="22">
        <f t="shared" si="73"/>
        <v>0</v>
      </c>
      <c r="AL282" s="22">
        <f t="shared" si="74"/>
        <v>1</v>
      </c>
    </row>
    <row r="283" spans="1:38" hidden="1" x14ac:dyDescent="0.25">
      <c r="A283" s="27" t="s">
        <v>414</v>
      </c>
      <c r="B283" s="22">
        <v>2035</v>
      </c>
      <c r="C283" s="22">
        <v>5</v>
      </c>
      <c r="D283" s="28">
        <v>-167.035695959545</v>
      </c>
      <c r="E283" s="28">
        <v>-76.371921279971801</v>
      </c>
      <c r="F283" s="28">
        <v>-134.39360803495001</v>
      </c>
      <c r="G283" s="28">
        <v>-4.8927082186488402</v>
      </c>
      <c r="H283" s="28">
        <v>17.814907112905701</v>
      </c>
      <c r="I283" s="28">
        <v>51.5725944160884</v>
      </c>
      <c r="J283" s="28">
        <f t="shared" si="60"/>
        <v>90.921131202375577</v>
      </c>
      <c r="K283" s="28">
        <f t="shared" si="61"/>
        <v>105.67709743971545</v>
      </c>
      <c r="L283" s="22">
        <v>4.42</v>
      </c>
      <c r="M283" s="22">
        <v>0</v>
      </c>
      <c r="N283" s="22">
        <v>2</v>
      </c>
      <c r="O283" s="29">
        <v>31.139690330000001</v>
      </c>
      <c r="P283" s="28">
        <v>0.126198435</v>
      </c>
      <c r="Q283" s="28">
        <v>27.870452019999998</v>
      </c>
      <c r="R283" s="28">
        <v>30.139446159999999</v>
      </c>
      <c r="S283" s="28">
        <v>34.365725519999998</v>
      </c>
      <c r="T283" s="28">
        <v>193.13700689999999</v>
      </c>
      <c r="U283" s="28">
        <v>8.657302713</v>
      </c>
      <c r="V283" s="28">
        <v>1.3463797669999999</v>
      </c>
      <c r="W283" s="28">
        <v>27.212818739999999</v>
      </c>
      <c r="X283" s="30">
        <v>9.3094352000000005E-2</v>
      </c>
      <c r="Y283" s="31">
        <v>1.0027232000000001E-2</v>
      </c>
      <c r="Z283" s="32">
        <f t="shared" si="62"/>
        <v>-33.757687303182699</v>
      </c>
      <c r="AA283" s="22">
        <f t="shared" si="63"/>
        <v>0</v>
      </c>
      <c r="AB283" s="22">
        <f t="shared" si="64"/>
        <v>0</v>
      </c>
      <c r="AC283" s="22">
        <f t="shared" si="65"/>
        <v>0</v>
      </c>
      <c r="AD283" s="22">
        <f t="shared" si="66"/>
        <v>0</v>
      </c>
      <c r="AE283" s="22">
        <f t="shared" si="67"/>
        <v>1</v>
      </c>
      <c r="AF283" s="22">
        <f t="shared" si="68"/>
        <v>1</v>
      </c>
      <c r="AG283" s="22">
        <f t="shared" si="69"/>
        <v>1</v>
      </c>
      <c r="AH283" s="22">
        <f t="shared" si="70"/>
        <v>1</v>
      </c>
      <c r="AI283" s="22">
        <f t="shared" si="71"/>
        <v>1</v>
      </c>
      <c r="AJ283" s="22">
        <f t="shared" si="72"/>
        <v>0</v>
      </c>
      <c r="AK283" s="22">
        <f t="shared" si="73"/>
        <v>0</v>
      </c>
      <c r="AL283" s="22">
        <f t="shared" si="74"/>
        <v>0</v>
      </c>
    </row>
    <row r="284" spans="1:38" hidden="1" x14ac:dyDescent="0.25">
      <c r="A284" t="s">
        <v>414</v>
      </c>
      <c r="B284" s="22">
        <v>2035</v>
      </c>
      <c r="C284" s="22">
        <v>5</v>
      </c>
      <c r="D284" s="34">
        <v>-166.350017959545</v>
      </c>
      <c r="E284" s="34">
        <v>-76.371921279971701</v>
      </c>
      <c r="F284" s="34">
        <v>-218.01094241158199</v>
      </c>
      <c r="G284" s="34">
        <v>-76.802302619015293</v>
      </c>
      <c r="H284" s="34">
        <v>-96.942663844849505</v>
      </c>
      <c r="I284" s="34">
        <v>-64.224075931833696</v>
      </c>
      <c r="J284" s="28">
        <f t="shared" si="60"/>
        <v>-66.758868799001363</v>
      </c>
      <c r="K284" s="28">
        <f t="shared" si="61"/>
        <v>-52.002902563014615</v>
      </c>
      <c r="L284" s="33">
        <v>4.42</v>
      </c>
      <c r="M284" s="33">
        <v>0</v>
      </c>
      <c r="N284" s="33">
        <v>1</v>
      </c>
      <c r="O284" s="36">
        <v>31.139690334321401</v>
      </c>
      <c r="P284" s="34">
        <v>0.126198435</v>
      </c>
      <c r="Q284" s="34">
        <v>27.8704520175</v>
      </c>
      <c r="R284" s="34">
        <v>30.139446155000002</v>
      </c>
      <c r="S284" s="34">
        <v>34.365725517500003</v>
      </c>
      <c r="T284" s="34">
        <v>193.13700689999999</v>
      </c>
      <c r="U284" s="34">
        <v>8.6573027129841496</v>
      </c>
      <c r="V284" s="34">
        <v>1.3463797671633</v>
      </c>
      <c r="W284" s="34">
        <v>27.212818741414399</v>
      </c>
      <c r="X284" s="35">
        <v>9.3094352440567102E-2</v>
      </c>
      <c r="Y284" s="38">
        <v>1.00272323012139E-2</v>
      </c>
      <c r="Z284" s="32">
        <f t="shared" si="62"/>
        <v>-32.71858791301581</v>
      </c>
      <c r="AA284" s="22">
        <f t="shared" si="63"/>
        <v>0</v>
      </c>
      <c r="AB284" s="22">
        <f t="shared" si="64"/>
        <v>0</v>
      </c>
      <c r="AC284" s="22">
        <f t="shared" si="65"/>
        <v>0</v>
      </c>
      <c r="AD284" s="22">
        <f t="shared" si="66"/>
        <v>0</v>
      </c>
      <c r="AE284" s="22">
        <f t="shared" si="67"/>
        <v>0</v>
      </c>
      <c r="AF284" s="22">
        <f t="shared" si="68"/>
        <v>0</v>
      </c>
      <c r="AG284" s="22">
        <f t="shared" si="69"/>
        <v>0</v>
      </c>
      <c r="AH284" s="22">
        <f t="shared" si="70"/>
        <v>0</v>
      </c>
      <c r="AI284" s="22">
        <f t="shared" si="71"/>
        <v>1</v>
      </c>
      <c r="AJ284" s="22">
        <f t="shared" si="72"/>
        <v>0</v>
      </c>
      <c r="AK284" s="22">
        <f t="shared" si="73"/>
        <v>0</v>
      </c>
      <c r="AL284" s="22">
        <f t="shared" si="74"/>
        <v>0</v>
      </c>
    </row>
    <row r="285" spans="1:38" hidden="1" x14ac:dyDescent="0.25">
      <c r="A285" t="s">
        <v>414</v>
      </c>
      <c r="B285" s="22">
        <v>2035</v>
      </c>
      <c r="C285" s="22">
        <v>5</v>
      </c>
      <c r="D285" s="34">
        <v>-166.350017959545</v>
      </c>
      <c r="E285" s="34">
        <v>-76.371921279971701</v>
      </c>
      <c r="F285" s="34">
        <v>-207.96573591637801</v>
      </c>
      <c r="G285" s="34">
        <v>-59.8926088767615</v>
      </c>
      <c r="H285" s="34">
        <v>-55.471367537392702</v>
      </c>
      <c r="I285" s="34">
        <v>-22.235571875027599</v>
      </c>
      <c r="J285" s="28">
        <f t="shared" si="60"/>
        <v>12.081131200998623</v>
      </c>
      <c r="K285" s="28">
        <f t="shared" si="61"/>
        <v>26.837097436985403</v>
      </c>
      <c r="L285" s="33">
        <v>4.42</v>
      </c>
      <c r="M285" s="33">
        <v>0</v>
      </c>
      <c r="N285" s="33">
        <v>1.5</v>
      </c>
      <c r="O285" s="36">
        <v>31.139690334321401</v>
      </c>
      <c r="P285" s="34">
        <v>0.126198435</v>
      </c>
      <c r="Q285" s="34">
        <v>27.8704520175</v>
      </c>
      <c r="R285" s="34">
        <v>30.139446155000002</v>
      </c>
      <c r="S285" s="34">
        <v>34.365725517500003</v>
      </c>
      <c r="T285" s="34">
        <v>193.13700689999999</v>
      </c>
      <c r="U285" s="34">
        <v>8.6573027129841496</v>
      </c>
      <c r="V285" s="34">
        <v>1.3463797671633</v>
      </c>
      <c r="W285" s="34">
        <v>27.212818741414399</v>
      </c>
      <c r="X285" s="35">
        <v>9.3094352440567102E-2</v>
      </c>
      <c r="Y285" s="38">
        <v>1.00272323012139E-2</v>
      </c>
      <c r="Z285" s="32">
        <f t="shared" si="62"/>
        <v>-33.235795662365106</v>
      </c>
      <c r="AA285" s="22">
        <f t="shared" si="63"/>
        <v>0</v>
      </c>
      <c r="AB285" s="22">
        <f t="shared" si="64"/>
        <v>0</v>
      </c>
      <c r="AC285" s="22">
        <f t="shared" si="65"/>
        <v>0</v>
      </c>
      <c r="AD285" s="22">
        <f t="shared" si="66"/>
        <v>0</v>
      </c>
      <c r="AE285" s="22">
        <f t="shared" si="67"/>
        <v>0</v>
      </c>
      <c r="AF285" s="22">
        <f t="shared" si="68"/>
        <v>0</v>
      </c>
      <c r="AG285" s="22">
        <f t="shared" si="69"/>
        <v>1</v>
      </c>
      <c r="AH285" s="22">
        <f t="shared" si="70"/>
        <v>1</v>
      </c>
      <c r="AI285" s="22">
        <f t="shared" si="71"/>
        <v>1</v>
      </c>
      <c r="AJ285" s="22">
        <f t="shared" si="72"/>
        <v>0</v>
      </c>
      <c r="AK285" s="22">
        <f t="shared" si="73"/>
        <v>0</v>
      </c>
      <c r="AL285" s="22">
        <f t="shared" si="74"/>
        <v>0</v>
      </c>
    </row>
    <row r="286" spans="1:38" hidden="1" x14ac:dyDescent="0.25">
      <c r="A286" t="s">
        <v>414</v>
      </c>
      <c r="B286" s="22">
        <v>2035</v>
      </c>
      <c r="C286" s="22">
        <v>5</v>
      </c>
      <c r="D286" s="34">
        <v>-166.350017959545</v>
      </c>
      <c r="E286" s="34">
        <v>-76.371921279971701</v>
      </c>
      <c r="F286" s="34">
        <v>-56.234673513839702</v>
      </c>
      <c r="G286" s="34">
        <v>65.050243701984499</v>
      </c>
      <c r="H286" s="34">
        <v>95.941880824092294</v>
      </c>
      <c r="I286" s="34">
        <v>129.818635660577</v>
      </c>
      <c r="J286" s="28">
        <f t="shared" si="60"/>
        <v>169.76113120099865</v>
      </c>
      <c r="K286" s="28">
        <f t="shared" si="61"/>
        <v>184.51709743698541</v>
      </c>
      <c r="L286" s="33">
        <v>4.42</v>
      </c>
      <c r="M286" s="33">
        <v>0</v>
      </c>
      <c r="N286" s="33">
        <v>2.5</v>
      </c>
      <c r="O286" s="36">
        <v>31.139690334321401</v>
      </c>
      <c r="P286" s="34">
        <v>0.126198435</v>
      </c>
      <c r="Q286" s="34">
        <v>27.8704520175</v>
      </c>
      <c r="R286" s="34">
        <v>30.139446155000002</v>
      </c>
      <c r="S286" s="34">
        <v>34.365725517500003</v>
      </c>
      <c r="T286" s="34">
        <v>193.13700689999999</v>
      </c>
      <c r="U286" s="34">
        <v>8.6573027129841496</v>
      </c>
      <c r="V286" s="34">
        <v>1.3463797671633</v>
      </c>
      <c r="W286" s="34">
        <v>27.212818741414399</v>
      </c>
      <c r="X286" s="35">
        <v>9.3094352440567102E-2</v>
      </c>
      <c r="Y286" s="38">
        <v>1.00272323012139E-2</v>
      </c>
      <c r="Z286" s="32">
        <f t="shared" si="62"/>
        <v>-33.876754836484707</v>
      </c>
      <c r="AA286" s="22">
        <f t="shared" si="63"/>
        <v>0</v>
      </c>
      <c r="AB286" s="22">
        <f t="shared" si="64"/>
        <v>0</v>
      </c>
      <c r="AC286" s="22">
        <f t="shared" si="65"/>
        <v>0</v>
      </c>
      <c r="AD286" s="22">
        <f t="shared" si="66"/>
        <v>1</v>
      </c>
      <c r="AE286" s="22">
        <f t="shared" si="67"/>
        <v>1</v>
      </c>
      <c r="AF286" s="22">
        <f t="shared" si="68"/>
        <v>1</v>
      </c>
      <c r="AG286" s="22">
        <f t="shared" si="69"/>
        <v>1</v>
      </c>
      <c r="AH286" s="22">
        <f t="shared" si="70"/>
        <v>1</v>
      </c>
      <c r="AI286" s="22">
        <f t="shared" si="71"/>
        <v>1</v>
      </c>
      <c r="AJ286" s="22">
        <f t="shared" si="72"/>
        <v>0</v>
      </c>
      <c r="AK286" s="22">
        <f t="shared" si="73"/>
        <v>0</v>
      </c>
      <c r="AL286" s="22">
        <f t="shared" si="74"/>
        <v>0</v>
      </c>
    </row>
    <row r="287" spans="1:38" x14ac:dyDescent="0.25">
      <c r="A287" t="s">
        <v>414</v>
      </c>
      <c r="B287" s="22">
        <v>2035</v>
      </c>
      <c r="C287" s="22">
        <v>5</v>
      </c>
      <c r="D287" s="34">
        <v>-166.350017959545</v>
      </c>
      <c r="E287" s="34">
        <v>-76.371921279971701</v>
      </c>
      <c r="F287" s="34">
        <v>22.4652368946305</v>
      </c>
      <c r="G287" s="34">
        <v>141.13191625667901</v>
      </c>
      <c r="H287" s="34">
        <v>174.63048876732799</v>
      </c>
      <c r="I287" s="34">
        <v>208.528998720022</v>
      </c>
      <c r="J287" s="28">
        <f t="shared" si="60"/>
        <v>248.60113120099862</v>
      </c>
      <c r="K287" s="28">
        <f t="shared" si="61"/>
        <v>263.35709743698538</v>
      </c>
      <c r="L287" s="33">
        <v>4.42</v>
      </c>
      <c r="M287" s="33">
        <v>0</v>
      </c>
      <c r="N287" s="33">
        <v>3</v>
      </c>
      <c r="O287" s="36">
        <v>31.139690334321401</v>
      </c>
      <c r="P287" s="34">
        <v>0.126198435</v>
      </c>
      <c r="Q287" s="34">
        <v>27.8704520175</v>
      </c>
      <c r="R287" s="34">
        <v>30.139446155000002</v>
      </c>
      <c r="S287" s="34">
        <v>34.365725517500003</v>
      </c>
      <c r="T287" s="34">
        <v>193.13700689999999</v>
      </c>
      <c r="U287" s="34">
        <v>8.6573027129841496</v>
      </c>
      <c r="V287" s="34">
        <v>1.3463797671633</v>
      </c>
      <c r="W287" s="34">
        <v>27.212818741414399</v>
      </c>
      <c r="X287" s="35">
        <v>9.3094352440567102E-2</v>
      </c>
      <c r="Y287" s="38">
        <v>1.00272323012139E-2</v>
      </c>
      <c r="Z287" s="32">
        <f t="shared" si="62"/>
        <v>-33.898509952694013</v>
      </c>
      <c r="AA287" s="22">
        <f t="shared" si="63"/>
        <v>0</v>
      </c>
      <c r="AB287" s="22">
        <f t="shared" si="64"/>
        <v>0</v>
      </c>
      <c r="AC287" s="22">
        <f t="shared" si="65"/>
        <v>1</v>
      </c>
      <c r="AD287" s="22">
        <f t="shared" si="66"/>
        <v>1</v>
      </c>
      <c r="AE287" s="22">
        <f t="shared" si="67"/>
        <v>1</v>
      </c>
      <c r="AF287" s="22">
        <f t="shared" si="68"/>
        <v>1</v>
      </c>
      <c r="AG287" s="22">
        <f t="shared" si="69"/>
        <v>1</v>
      </c>
      <c r="AH287" s="22">
        <f t="shared" si="70"/>
        <v>1</v>
      </c>
      <c r="AI287" s="22">
        <f t="shared" si="71"/>
        <v>1</v>
      </c>
      <c r="AJ287" s="22">
        <f t="shared" si="72"/>
        <v>0</v>
      </c>
      <c r="AK287" s="22">
        <f t="shared" si="73"/>
        <v>0</v>
      </c>
      <c r="AL287" s="22">
        <f t="shared" si="74"/>
        <v>0</v>
      </c>
    </row>
    <row r="288" spans="1:38" hidden="1" x14ac:dyDescent="0.25">
      <c r="A288" t="s">
        <v>415</v>
      </c>
      <c r="B288" s="22">
        <v>2035</v>
      </c>
      <c r="C288" s="22">
        <v>5</v>
      </c>
      <c r="D288" s="34">
        <v>-139.08315840900599</v>
      </c>
      <c r="E288" s="34">
        <v>-23.670688955695599</v>
      </c>
      <c r="F288" s="34">
        <v>-193.03199609984199</v>
      </c>
      <c r="G288" s="34">
        <v>-26.881595152156301</v>
      </c>
      <c r="H288" s="34">
        <v>-41.0352578546754</v>
      </c>
      <c r="I288" s="34">
        <v>-66.154378294262699</v>
      </c>
      <c r="J288" s="28">
        <f t="shared" si="60"/>
        <v>-71.480723518041984</v>
      </c>
      <c r="K288" s="28">
        <f t="shared" si="61"/>
        <v>-61.158928987466297</v>
      </c>
      <c r="L288" s="33">
        <v>4.42</v>
      </c>
      <c r="M288" s="33">
        <v>25</v>
      </c>
      <c r="N288" s="33">
        <v>1</v>
      </c>
      <c r="O288" s="36">
        <v>40.702004439751398</v>
      </c>
      <c r="P288" s="34">
        <v>0.12631381999999999</v>
      </c>
      <c r="Q288" s="34">
        <v>34.753177872499997</v>
      </c>
      <c r="R288" s="34">
        <v>40.66943741</v>
      </c>
      <c r="S288" s="34">
        <v>45.850938265000003</v>
      </c>
      <c r="T288" s="34">
        <v>345.5538373</v>
      </c>
      <c r="U288" s="34">
        <v>11.9193673451444</v>
      </c>
      <c r="V288" s="34">
        <v>4.1027979041175904</v>
      </c>
      <c r="W288" s="34">
        <v>88.414118617648896</v>
      </c>
      <c r="X288" s="35">
        <v>0.195076541942312</v>
      </c>
      <c r="Y288" s="38">
        <v>1.2511186003484101E-2</v>
      </c>
      <c r="Z288" s="32">
        <f t="shared" si="62"/>
        <v>-17.364568898979801</v>
      </c>
      <c r="AA288" s="22">
        <f t="shared" si="63"/>
        <v>0</v>
      </c>
      <c r="AB288" s="22">
        <f t="shared" si="64"/>
        <v>0</v>
      </c>
      <c r="AC288" s="22">
        <f t="shared" si="65"/>
        <v>0</v>
      </c>
      <c r="AD288" s="22">
        <f t="shared" si="66"/>
        <v>0</v>
      </c>
      <c r="AE288" s="22">
        <f t="shared" si="67"/>
        <v>0</v>
      </c>
      <c r="AF288" s="22">
        <f t="shared" si="68"/>
        <v>0</v>
      </c>
      <c r="AG288" s="22">
        <f t="shared" si="69"/>
        <v>0</v>
      </c>
      <c r="AH288" s="22">
        <f t="shared" si="70"/>
        <v>0</v>
      </c>
      <c r="AI288" s="22">
        <f t="shared" si="71"/>
        <v>1</v>
      </c>
      <c r="AJ288" s="22">
        <f t="shared" si="72"/>
        <v>0</v>
      </c>
      <c r="AK288" s="22">
        <f t="shared" si="73"/>
        <v>0</v>
      </c>
      <c r="AL288" s="22">
        <f t="shared" si="74"/>
        <v>0</v>
      </c>
    </row>
    <row r="289" spans="1:38" hidden="1" x14ac:dyDescent="0.25">
      <c r="A289" t="s">
        <v>415</v>
      </c>
      <c r="B289" s="22">
        <v>2035</v>
      </c>
      <c r="C289" s="22">
        <v>5</v>
      </c>
      <c r="D289" s="34">
        <v>-139.08315840900599</v>
      </c>
      <c r="E289" s="34">
        <v>-23.670688955695599</v>
      </c>
      <c r="F289" s="34">
        <v>-186.772935980787</v>
      </c>
      <c r="G289" s="34">
        <v>-20.601985643446199</v>
      </c>
      <c r="H289" s="34">
        <v>-27.032411038309199</v>
      </c>
      <c r="I289" s="34">
        <v>-54.3131026872001</v>
      </c>
      <c r="J289" s="28">
        <f t="shared" si="60"/>
        <v>7.3592764819579903</v>
      </c>
      <c r="K289" s="28">
        <f t="shared" si="61"/>
        <v>17.681071012533728</v>
      </c>
      <c r="L289" s="33">
        <v>4.42</v>
      </c>
      <c r="M289" s="33">
        <v>25</v>
      </c>
      <c r="N289" s="33">
        <v>1.5</v>
      </c>
      <c r="O289" s="36">
        <v>40.702004439751398</v>
      </c>
      <c r="P289" s="34">
        <v>0.12631381999999999</v>
      </c>
      <c r="Q289" s="34">
        <v>34.753177872499997</v>
      </c>
      <c r="R289" s="34">
        <v>40.66943741</v>
      </c>
      <c r="S289" s="34">
        <v>45.850938265000003</v>
      </c>
      <c r="T289" s="34">
        <v>345.5538373</v>
      </c>
      <c r="U289" s="34">
        <v>11.9193673451444</v>
      </c>
      <c r="V289" s="34">
        <v>4.1027979041175904</v>
      </c>
      <c r="W289" s="34">
        <v>88.414118617648896</v>
      </c>
      <c r="X289" s="35">
        <v>0.195076541942312</v>
      </c>
      <c r="Y289" s="38">
        <v>1.2511186003484101E-2</v>
      </c>
      <c r="Z289" s="32">
        <f t="shared" si="62"/>
        <v>-3.3617220826135998</v>
      </c>
      <c r="AA289" s="22">
        <f t="shared" si="63"/>
        <v>0</v>
      </c>
      <c r="AB289" s="22">
        <f t="shared" si="64"/>
        <v>0</v>
      </c>
      <c r="AC289" s="22">
        <f t="shared" si="65"/>
        <v>0</v>
      </c>
      <c r="AD289" s="22">
        <f t="shared" si="66"/>
        <v>0</v>
      </c>
      <c r="AE289" s="22">
        <f t="shared" si="67"/>
        <v>0</v>
      </c>
      <c r="AF289" s="22">
        <f t="shared" si="68"/>
        <v>0</v>
      </c>
      <c r="AG289" s="22">
        <f t="shared" si="69"/>
        <v>1</v>
      </c>
      <c r="AH289" s="22">
        <f t="shared" si="70"/>
        <v>1</v>
      </c>
      <c r="AI289" s="22">
        <f t="shared" si="71"/>
        <v>1</v>
      </c>
      <c r="AJ289" s="22">
        <f t="shared" si="72"/>
        <v>0</v>
      </c>
      <c r="AK289" s="22">
        <f t="shared" si="73"/>
        <v>0</v>
      </c>
      <c r="AL289" s="22">
        <f t="shared" si="74"/>
        <v>0</v>
      </c>
    </row>
    <row r="290" spans="1:38" hidden="1" x14ac:dyDescent="0.25">
      <c r="A290" t="s">
        <v>415</v>
      </c>
      <c r="B290" s="22">
        <v>2035</v>
      </c>
      <c r="C290" s="22">
        <v>5</v>
      </c>
      <c r="D290" s="34">
        <v>-139.08315840900599</v>
      </c>
      <c r="E290" s="34">
        <v>-23.670688955695599</v>
      </c>
      <c r="F290" s="34">
        <v>-59.539406043156397</v>
      </c>
      <c r="G290" s="34">
        <v>35.461153799588701</v>
      </c>
      <c r="H290" s="34">
        <v>96.743643366736507</v>
      </c>
      <c r="I290" s="34">
        <v>70.711923318052797</v>
      </c>
      <c r="J290" s="28">
        <f t="shared" si="60"/>
        <v>165.03927648195801</v>
      </c>
      <c r="K290" s="28">
        <f t="shared" si="61"/>
        <v>175.36107101253373</v>
      </c>
      <c r="L290" s="33">
        <v>4.42</v>
      </c>
      <c r="M290" s="33">
        <v>25</v>
      </c>
      <c r="N290" s="33">
        <v>2.5</v>
      </c>
      <c r="O290" s="36">
        <v>40.702004439751398</v>
      </c>
      <c r="P290" s="34">
        <v>0.12631381999999999</v>
      </c>
      <c r="Q290" s="34">
        <v>34.753177872499997</v>
      </c>
      <c r="R290" s="34">
        <v>40.66943741</v>
      </c>
      <c r="S290" s="34">
        <v>45.850938265000003</v>
      </c>
      <c r="T290" s="34">
        <v>345.5538373</v>
      </c>
      <c r="U290" s="34">
        <v>11.9193673451444</v>
      </c>
      <c r="V290" s="34">
        <v>4.1027979041175904</v>
      </c>
      <c r="W290" s="34">
        <v>88.414118617648896</v>
      </c>
      <c r="X290" s="35">
        <v>0.195076541942312</v>
      </c>
      <c r="Y290" s="38">
        <v>1.2511186003484101E-2</v>
      </c>
      <c r="Z290" s="32">
        <f t="shared" si="62"/>
        <v>26.031720048683709</v>
      </c>
      <c r="AA290" s="22">
        <f t="shared" si="63"/>
        <v>0</v>
      </c>
      <c r="AB290" s="22">
        <f t="shared" si="64"/>
        <v>0</v>
      </c>
      <c r="AC290" s="22">
        <f t="shared" si="65"/>
        <v>0</v>
      </c>
      <c r="AD290" s="22">
        <f t="shared" si="66"/>
        <v>1</v>
      </c>
      <c r="AE290" s="22">
        <f t="shared" si="67"/>
        <v>1</v>
      </c>
      <c r="AF290" s="22">
        <f t="shared" si="68"/>
        <v>1</v>
      </c>
      <c r="AG290" s="22">
        <f t="shared" si="69"/>
        <v>1</v>
      </c>
      <c r="AH290" s="22">
        <f t="shared" si="70"/>
        <v>1</v>
      </c>
      <c r="AI290" s="22">
        <f t="shared" si="71"/>
        <v>1</v>
      </c>
      <c r="AJ290" s="22">
        <f t="shared" si="72"/>
        <v>0</v>
      </c>
      <c r="AK290" s="22">
        <f t="shared" si="73"/>
        <v>0</v>
      </c>
      <c r="AL290" s="22">
        <f t="shared" si="74"/>
        <v>0</v>
      </c>
    </row>
    <row r="291" spans="1:38" x14ac:dyDescent="0.25">
      <c r="A291" t="s">
        <v>415</v>
      </c>
      <c r="B291" s="22">
        <v>2035</v>
      </c>
      <c r="C291" s="22">
        <v>5</v>
      </c>
      <c r="D291" s="34">
        <v>-139.08315840900599</v>
      </c>
      <c r="E291" s="34">
        <v>-23.670688955695599</v>
      </c>
      <c r="F291" s="34">
        <v>18.3799123493705</v>
      </c>
      <c r="G291" s="34">
        <v>97.100513808936697</v>
      </c>
      <c r="H291" s="34">
        <v>174.58126352432899</v>
      </c>
      <c r="I291" s="34">
        <v>148.67028810694799</v>
      </c>
      <c r="J291" s="28">
        <f t="shared" si="60"/>
        <v>243.87927648195802</v>
      </c>
      <c r="K291" s="28">
        <f t="shared" si="61"/>
        <v>254.20107101253365</v>
      </c>
      <c r="L291" s="33">
        <v>4.42</v>
      </c>
      <c r="M291" s="33">
        <v>25</v>
      </c>
      <c r="N291" s="33">
        <v>3</v>
      </c>
      <c r="O291" s="36">
        <v>40.702004439751398</v>
      </c>
      <c r="P291" s="34">
        <v>0.12631381999999999</v>
      </c>
      <c r="Q291" s="34">
        <v>34.753177872499997</v>
      </c>
      <c r="R291" s="34">
        <v>40.66943741</v>
      </c>
      <c r="S291" s="34">
        <v>45.850938265000003</v>
      </c>
      <c r="T291" s="34">
        <v>345.5538373</v>
      </c>
      <c r="U291" s="34">
        <v>11.9193673451444</v>
      </c>
      <c r="V291" s="34">
        <v>4.1027979041175904</v>
      </c>
      <c r="W291" s="34">
        <v>88.414118617648896</v>
      </c>
      <c r="X291" s="35">
        <v>0.195076541942312</v>
      </c>
      <c r="Y291" s="38">
        <v>1.2511186003484101E-2</v>
      </c>
      <c r="Z291" s="32">
        <f t="shared" si="62"/>
        <v>25.910975417380996</v>
      </c>
      <c r="AA291" s="22">
        <f t="shared" si="63"/>
        <v>0</v>
      </c>
      <c r="AB291" s="22">
        <f t="shared" si="64"/>
        <v>0</v>
      </c>
      <c r="AC291" s="22">
        <f t="shared" si="65"/>
        <v>1</v>
      </c>
      <c r="AD291" s="22">
        <f t="shared" si="66"/>
        <v>1</v>
      </c>
      <c r="AE291" s="22">
        <f t="shared" si="67"/>
        <v>1</v>
      </c>
      <c r="AF291" s="22">
        <f t="shared" si="68"/>
        <v>1</v>
      </c>
      <c r="AG291" s="22">
        <f t="shared" si="69"/>
        <v>1</v>
      </c>
      <c r="AH291" s="22">
        <f t="shared" si="70"/>
        <v>1</v>
      </c>
      <c r="AI291" s="22">
        <f t="shared" si="71"/>
        <v>1</v>
      </c>
      <c r="AJ291" s="22">
        <f t="shared" si="72"/>
        <v>0</v>
      </c>
      <c r="AK291" s="22">
        <f t="shared" si="73"/>
        <v>0</v>
      </c>
      <c r="AL291" s="22">
        <f t="shared" si="74"/>
        <v>0</v>
      </c>
    </row>
    <row r="292" spans="1:38" hidden="1" x14ac:dyDescent="0.25">
      <c r="A292" s="27" t="s">
        <v>415</v>
      </c>
      <c r="B292" s="22">
        <v>2035</v>
      </c>
      <c r="C292" s="22">
        <v>5</v>
      </c>
      <c r="D292" s="28">
        <v>-139.81802040900601</v>
      </c>
      <c r="E292" s="28">
        <v>-23.670688955695599</v>
      </c>
      <c r="F292" s="28">
        <v>-132.86599372738701</v>
      </c>
      <c r="G292" s="28">
        <v>-3.0756846261703301</v>
      </c>
      <c r="H292" s="28">
        <v>23.721804115710501</v>
      </c>
      <c r="I292" s="28">
        <v>-3.02488805218072</v>
      </c>
      <c r="J292" s="28">
        <f t="shared" si="60"/>
        <v>86.199276481878783</v>
      </c>
      <c r="K292" s="28">
        <f t="shared" si="61"/>
        <v>96.521071012376666</v>
      </c>
      <c r="L292" s="22">
        <v>4.42</v>
      </c>
      <c r="M292" s="22">
        <v>25</v>
      </c>
      <c r="N292" s="22">
        <v>2</v>
      </c>
      <c r="O292" s="29">
        <v>40.702004440000003</v>
      </c>
      <c r="P292" s="28">
        <v>0.12631381999999999</v>
      </c>
      <c r="Q292" s="28">
        <v>34.753177870000002</v>
      </c>
      <c r="R292" s="28">
        <v>40.66943741</v>
      </c>
      <c r="S292" s="28">
        <v>45.85093827</v>
      </c>
      <c r="T292" s="28">
        <v>345.5538373</v>
      </c>
      <c r="U292" s="28">
        <v>11.91936735</v>
      </c>
      <c r="V292" s="28">
        <v>4.102797904</v>
      </c>
      <c r="W292" s="28">
        <v>88.414118619999996</v>
      </c>
      <c r="X292" s="30">
        <v>0.19507654199999999</v>
      </c>
      <c r="Y292" s="31">
        <v>1.2511186000000001E-2</v>
      </c>
      <c r="Z292" s="32">
        <f t="shared" si="62"/>
        <v>26.746692167891222</v>
      </c>
      <c r="AA292" s="22">
        <f t="shared" si="63"/>
        <v>0</v>
      </c>
      <c r="AB292" s="22">
        <f t="shared" si="64"/>
        <v>0</v>
      </c>
      <c r="AC292" s="22">
        <f t="shared" si="65"/>
        <v>0</v>
      </c>
      <c r="AD292" s="22">
        <f t="shared" si="66"/>
        <v>0</v>
      </c>
      <c r="AE292" s="22">
        <f t="shared" si="67"/>
        <v>1</v>
      </c>
      <c r="AF292" s="22">
        <f t="shared" si="68"/>
        <v>0</v>
      </c>
      <c r="AG292" s="22">
        <f t="shared" si="69"/>
        <v>1</v>
      </c>
      <c r="AH292" s="22">
        <f t="shared" si="70"/>
        <v>1</v>
      </c>
      <c r="AI292" s="22">
        <f t="shared" si="71"/>
        <v>1</v>
      </c>
      <c r="AJ292" s="22">
        <f t="shared" si="72"/>
        <v>0</v>
      </c>
      <c r="AK292" s="22">
        <f t="shared" si="73"/>
        <v>0</v>
      </c>
      <c r="AL292" s="22">
        <f t="shared" si="74"/>
        <v>0</v>
      </c>
    </row>
    <row r="293" spans="1:38" hidden="1" x14ac:dyDescent="0.25">
      <c r="A293" s="27" t="s">
        <v>416</v>
      </c>
      <c r="B293" s="22">
        <v>2035</v>
      </c>
      <c r="C293" s="22">
        <v>5</v>
      </c>
      <c r="D293" s="28">
        <v>-98.808185540793602</v>
      </c>
      <c r="E293" s="28">
        <v>20.3876062570247</v>
      </c>
      <c r="F293" s="28">
        <v>-118.652292034391</v>
      </c>
      <c r="G293" s="28">
        <v>35.270324735237502</v>
      </c>
      <c r="H293" s="28">
        <v>42.8781228835227</v>
      </c>
      <c r="I293" s="28">
        <v>-34.253749924674601</v>
      </c>
      <c r="J293" s="28">
        <f t="shared" si="60"/>
        <v>82.054079678952519</v>
      </c>
      <c r="K293" s="28">
        <f t="shared" si="61"/>
        <v>88.508370694365567</v>
      </c>
      <c r="L293" s="22">
        <v>4.42</v>
      </c>
      <c r="M293" s="22">
        <v>50</v>
      </c>
      <c r="N293" s="22">
        <v>2</v>
      </c>
      <c r="O293" s="29">
        <v>48.45455269</v>
      </c>
      <c r="P293" s="28">
        <v>0.12631381999999999</v>
      </c>
      <c r="Q293" s="28">
        <v>41.419611719999999</v>
      </c>
      <c r="R293" s="28">
        <v>50.322606729999997</v>
      </c>
      <c r="S293" s="28">
        <v>54.478144819999997</v>
      </c>
      <c r="T293" s="28">
        <v>841.24531149999996</v>
      </c>
      <c r="U293" s="28">
        <v>17.64895589</v>
      </c>
      <c r="V293" s="28">
        <v>12.84091669</v>
      </c>
      <c r="W293" s="28">
        <v>513.11685620000003</v>
      </c>
      <c r="X293" s="30">
        <v>0.32141715399999998</v>
      </c>
      <c r="Y293" s="31">
        <v>2.3308460999999999E-2</v>
      </c>
      <c r="Z293" s="32">
        <f t="shared" si="62"/>
        <v>22.490516626498</v>
      </c>
      <c r="AA293" s="22">
        <f t="shared" si="63"/>
        <v>0</v>
      </c>
      <c r="AB293" s="22">
        <f t="shared" si="64"/>
        <v>1</v>
      </c>
      <c r="AC293" s="22">
        <f t="shared" si="65"/>
        <v>0</v>
      </c>
      <c r="AD293" s="22">
        <f t="shared" si="66"/>
        <v>1</v>
      </c>
      <c r="AE293" s="22">
        <f t="shared" si="67"/>
        <v>1</v>
      </c>
      <c r="AF293" s="22">
        <f t="shared" si="68"/>
        <v>0</v>
      </c>
      <c r="AG293" s="22">
        <f t="shared" si="69"/>
        <v>1</v>
      </c>
      <c r="AH293" s="22">
        <f t="shared" si="70"/>
        <v>1</v>
      </c>
      <c r="AI293" s="22">
        <f t="shared" si="71"/>
        <v>1</v>
      </c>
      <c r="AJ293" s="22">
        <f t="shared" si="72"/>
        <v>0</v>
      </c>
      <c r="AK293" s="22">
        <f t="shared" si="73"/>
        <v>0</v>
      </c>
      <c r="AL293" s="22">
        <f t="shared" si="74"/>
        <v>0</v>
      </c>
    </row>
    <row r="294" spans="1:38" hidden="1" x14ac:dyDescent="0.25">
      <c r="A294" t="s">
        <v>416</v>
      </c>
      <c r="B294" s="22">
        <v>2035</v>
      </c>
      <c r="C294" s="22">
        <v>5</v>
      </c>
      <c r="D294" s="34">
        <v>-98.091943540793693</v>
      </c>
      <c r="E294" s="34">
        <v>20.3876062570247</v>
      </c>
      <c r="F294" s="34">
        <v>-151.55649389292901</v>
      </c>
      <c r="G294" s="34">
        <v>17.075987580505601</v>
      </c>
      <c r="H294" s="34">
        <v>7.1284052007783698</v>
      </c>
      <c r="I294" s="34">
        <v>-66.223425940726003</v>
      </c>
      <c r="J294" s="28">
        <f t="shared" si="60"/>
        <v>-75.62592032196774</v>
      </c>
      <c r="K294" s="28">
        <f t="shared" si="61"/>
        <v>-69.171629307459014</v>
      </c>
      <c r="L294" s="33">
        <v>4.42</v>
      </c>
      <c r="M294" s="33">
        <v>50</v>
      </c>
      <c r="N294" s="33">
        <v>1</v>
      </c>
      <c r="O294" s="36">
        <v>48.4545526928881</v>
      </c>
      <c r="P294" s="34">
        <v>0.12631381999999999</v>
      </c>
      <c r="Q294" s="34">
        <v>41.419611715000002</v>
      </c>
      <c r="R294" s="34">
        <v>50.322606729999997</v>
      </c>
      <c r="S294" s="34">
        <v>54.478144817500002</v>
      </c>
      <c r="T294" s="34">
        <v>841.24531149999996</v>
      </c>
      <c r="U294" s="34">
        <v>17.648955894002</v>
      </c>
      <c r="V294" s="34">
        <v>12.8409166872922</v>
      </c>
      <c r="W294" s="34">
        <v>513.11685622305004</v>
      </c>
      <c r="X294" s="35">
        <v>0.32141715392740899</v>
      </c>
      <c r="Y294" s="38">
        <v>2.3308461181370699E-2</v>
      </c>
      <c r="Z294" s="32">
        <f t="shared" si="62"/>
        <v>-13.259201056246329</v>
      </c>
      <c r="AA294" s="22">
        <f t="shared" si="63"/>
        <v>0</v>
      </c>
      <c r="AB294" s="22">
        <f t="shared" si="64"/>
        <v>1</v>
      </c>
      <c r="AC294" s="22">
        <f t="shared" si="65"/>
        <v>0</v>
      </c>
      <c r="AD294" s="22">
        <f t="shared" si="66"/>
        <v>1</v>
      </c>
      <c r="AE294" s="22">
        <f t="shared" si="67"/>
        <v>1</v>
      </c>
      <c r="AF294" s="22">
        <f t="shared" si="68"/>
        <v>0</v>
      </c>
      <c r="AG294" s="22">
        <f t="shared" si="69"/>
        <v>0</v>
      </c>
      <c r="AH294" s="22">
        <f t="shared" si="70"/>
        <v>0</v>
      </c>
      <c r="AI294" s="22">
        <f t="shared" si="71"/>
        <v>1</v>
      </c>
      <c r="AJ294" s="22">
        <f t="shared" si="72"/>
        <v>0</v>
      </c>
      <c r="AK294" s="22">
        <f t="shared" si="73"/>
        <v>0</v>
      </c>
      <c r="AL294" s="22">
        <f t="shared" si="74"/>
        <v>0</v>
      </c>
    </row>
    <row r="295" spans="1:38" hidden="1" x14ac:dyDescent="0.25">
      <c r="A295" t="s">
        <v>416</v>
      </c>
      <c r="B295" s="22">
        <v>2035</v>
      </c>
      <c r="C295" s="22">
        <v>5</v>
      </c>
      <c r="D295" s="34">
        <v>-98.091943540793693</v>
      </c>
      <c r="E295" s="34">
        <v>20.3876062570247</v>
      </c>
      <c r="F295" s="34">
        <v>-145.13499145800299</v>
      </c>
      <c r="G295" s="34">
        <v>22.447022157400198</v>
      </c>
      <c r="H295" s="34">
        <v>17.474755301710701</v>
      </c>
      <c r="I295" s="34">
        <v>-59.116679407199101</v>
      </c>
      <c r="J295" s="28">
        <f t="shared" si="60"/>
        <v>3.214079678032256</v>
      </c>
      <c r="K295" s="28">
        <f t="shared" si="61"/>
        <v>9.6683706925410018</v>
      </c>
      <c r="L295" s="33">
        <v>4.42</v>
      </c>
      <c r="M295" s="33">
        <v>50</v>
      </c>
      <c r="N295" s="33">
        <v>1.5</v>
      </c>
      <c r="O295" s="36">
        <v>48.4545526928881</v>
      </c>
      <c r="P295" s="34">
        <v>0.12631381999999999</v>
      </c>
      <c r="Q295" s="34">
        <v>41.419611715000002</v>
      </c>
      <c r="R295" s="34">
        <v>50.322606729999997</v>
      </c>
      <c r="S295" s="34">
        <v>54.478144817500002</v>
      </c>
      <c r="T295" s="34">
        <v>841.24531149999996</v>
      </c>
      <c r="U295" s="34">
        <v>17.648955894002</v>
      </c>
      <c r="V295" s="34">
        <v>12.8409166872922</v>
      </c>
      <c r="W295" s="34">
        <v>513.11685622305004</v>
      </c>
      <c r="X295" s="35">
        <v>0.32141715392740899</v>
      </c>
      <c r="Y295" s="38">
        <v>2.3308461181370699E-2</v>
      </c>
      <c r="Z295" s="32">
        <f t="shared" si="62"/>
        <v>-2.9128509553139992</v>
      </c>
      <c r="AA295" s="22">
        <f t="shared" si="63"/>
        <v>0</v>
      </c>
      <c r="AB295" s="22">
        <f t="shared" si="64"/>
        <v>1</v>
      </c>
      <c r="AC295" s="22">
        <f t="shared" si="65"/>
        <v>0</v>
      </c>
      <c r="AD295" s="22">
        <f t="shared" si="66"/>
        <v>1</v>
      </c>
      <c r="AE295" s="22">
        <f t="shared" si="67"/>
        <v>1</v>
      </c>
      <c r="AF295" s="22">
        <f t="shared" si="68"/>
        <v>0</v>
      </c>
      <c r="AG295" s="22">
        <f t="shared" si="69"/>
        <v>1</v>
      </c>
      <c r="AH295" s="22">
        <f t="shared" si="70"/>
        <v>1</v>
      </c>
      <c r="AI295" s="22">
        <f t="shared" si="71"/>
        <v>1</v>
      </c>
      <c r="AJ295" s="22">
        <f t="shared" si="72"/>
        <v>0</v>
      </c>
      <c r="AK295" s="22">
        <f t="shared" si="73"/>
        <v>0</v>
      </c>
      <c r="AL295" s="22">
        <f t="shared" si="74"/>
        <v>0</v>
      </c>
    </row>
    <row r="296" spans="1:38" hidden="1" x14ac:dyDescent="0.25">
      <c r="A296" t="s">
        <v>416</v>
      </c>
      <c r="B296" s="22">
        <v>2035</v>
      </c>
      <c r="C296" s="22">
        <v>5</v>
      </c>
      <c r="D296" s="34">
        <v>-98.091943540793693</v>
      </c>
      <c r="E296" s="34">
        <v>20.3876062570247</v>
      </c>
      <c r="F296" s="34">
        <v>-57.6620286191487</v>
      </c>
      <c r="G296" s="34">
        <v>53.535511128882199</v>
      </c>
      <c r="H296" s="34">
        <v>102.755861971583</v>
      </c>
      <c r="I296" s="34">
        <v>27.274708261428401</v>
      </c>
      <c r="J296" s="28">
        <f t="shared" si="60"/>
        <v>160.89407967803226</v>
      </c>
      <c r="K296" s="28">
        <f t="shared" si="61"/>
        <v>167.34837069254101</v>
      </c>
      <c r="L296" s="33">
        <v>4.42</v>
      </c>
      <c r="M296" s="33">
        <v>50</v>
      </c>
      <c r="N296" s="33">
        <v>2.5</v>
      </c>
      <c r="O296" s="36">
        <v>48.4545526928881</v>
      </c>
      <c r="P296" s="34">
        <v>0.12631381999999999</v>
      </c>
      <c r="Q296" s="34">
        <v>41.419611715000002</v>
      </c>
      <c r="R296" s="34">
        <v>50.322606729999997</v>
      </c>
      <c r="S296" s="34">
        <v>54.478144817500002</v>
      </c>
      <c r="T296" s="34">
        <v>841.24531149999996</v>
      </c>
      <c r="U296" s="34">
        <v>17.648955894002</v>
      </c>
      <c r="V296" s="34">
        <v>12.8409166872922</v>
      </c>
      <c r="W296" s="34">
        <v>513.11685622305004</v>
      </c>
      <c r="X296" s="35">
        <v>0.32141715392740899</v>
      </c>
      <c r="Y296" s="38">
        <v>2.3308461181370699E-2</v>
      </c>
      <c r="Z296" s="32">
        <f t="shared" si="62"/>
        <v>75.481153710154601</v>
      </c>
      <c r="AA296" s="22">
        <f t="shared" si="63"/>
        <v>0</v>
      </c>
      <c r="AB296" s="22">
        <f t="shared" si="64"/>
        <v>1</v>
      </c>
      <c r="AC296" s="22">
        <f t="shared" si="65"/>
        <v>0</v>
      </c>
      <c r="AD296" s="22">
        <f t="shared" si="66"/>
        <v>1</v>
      </c>
      <c r="AE296" s="22">
        <f t="shared" si="67"/>
        <v>1</v>
      </c>
      <c r="AF296" s="22">
        <f t="shared" si="68"/>
        <v>1</v>
      </c>
      <c r="AG296" s="22">
        <f t="shared" si="69"/>
        <v>1</v>
      </c>
      <c r="AH296" s="22">
        <f t="shared" si="70"/>
        <v>1</v>
      </c>
      <c r="AI296" s="22">
        <f t="shared" si="71"/>
        <v>1</v>
      </c>
      <c r="AJ296" s="22">
        <f t="shared" si="72"/>
        <v>0</v>
      </c>
      <c r="AK296" s="22">
        <f t="shared" si="73"/>
        <v>0</v>
      </c>
      <c r="AL296" s="22">
        <f t="shared" si="74"/>
        <v>0</v>
      </c>
    </row>
    <row r="297" spans="1:38" x14ac:dyDescent="0.25">
      <c r="A297" t="s">
        <v>416</v>
      </c>
      <c r="B297" s="22">
        <v>2035</v>
      </c>
      <c r="C297" s="22">
        <v>5</v>
      </c>
      <c r="D297" s="34">
        <v>-98.091943540793693</v>
      </c>
      <c r="E297" s="34">
        <v>20.3876062570247</v>
      </c>
      <c r="F297" s="34">
        <v>16.773054451457401</v>
      </c>
      <c r="G297" s="34">
        <v>85.693441385021202</v>
      </c>
      <c r="H297" s="34">
        <v>176.87434694699101</v>
      </c>
      <c r="I297" s="34">
        <v>101.681104593063</v>
      </c>
      <c r="J297" s="28">
        <f t="shared" si="60"/>
        <v>239.73407967803226</v>
      </c>
      <c r="K297" s="28">
        <f t="shared" si="61"/>
        <v>246.18837069254104</v>
      </c>
      <c r="L297" s="33">
        <v>4.42</v>
      </c>
      <c r="M297" s="33">
        <v>50</v>
      </c>
      <c r="N297" s="33">
        <v>3</v>
      </c>
      <c r="O297" s="36">
        <v>48.4545526928881</v>
      </c>
      <c r="P297" s="34">
        <v>0.12631381999999999</v>
      </c>
      <c r="Q297" s="34">
        <v>41.419611715000002</v>
      </c>
      <c r="R297" s="34">
        <v>50.322606729999997</v>
      </c>
      <c r="S297" s="34">
        <v>54.478144817500002</v>
      </c>
      <c r="T297" s="34">
        <v>841.24531149999996</v>
      </c>
      <c r="U297" s="34">
        <v>17.648955894002</v>
      </c>
      <c r="V297" s="34">
        <v>12.8409166872922</v>
      </c>
      <c r="W297" s="34">
        <v>513.11685622305004</v>
      </c>
      <c r="X297" s="35">
        <v>0.32141715392740899</v>
      </c>
      <c r="Y297" s="38">
        <v>2.3308461181370699E-2</v>
      </c>
      <c r="Z297" s="32">
        <f t="shared" si="62"/>
        <v>75.193242353928014</v>
      </c>
      <c r="AA297" s="22">
        <f t="shared" si="63"/>
        <v>0</v>
      </c>
      <c r="AB297" s="22">
        <f t="shared" si="64"/>
        <v>1</v>
      </c>
      <c r="AC297" s="22">
        <f t="shared" si="65"/>
        <v>1</v>
      </c>
      <c r="AD297" s="22">
        <f t="shared" si="66"/>
        <v>1</v>
      </c>
      <c r="AE297" s="22">
        <f t="shared" si="67"/>
        <v>1</v>
      </c>
      <c r="AF297" s="22">
        <f t="shared" si="68"/>
        <v>1</v>
      </c>
      <c r="AG297" s="22">
        <f t="shared" si="69"/>
        <v>1</v>
      </c>
      <c r="AH297" s="22">
        <f t="shared" si="70"/>
        <v>1</v>
      </c>
      <c r="AI297" s="22">
        <f t="shared" si="71"/>
        <v>1</v>
      </c>
      <c r="AJ297" s="22">
        <f t="shared" si="72"/>
        <v>0</v>
      </c>
      <c r="AK297" s="22">
        <f t="shared" si="73"/>
        <v>0</v>
      </c>
      <c r="AL297" s="22">
        <f t="shared" si="74"/>
        <v>0</v>
      </c>
    </row>
    <row r="298" spans="1:38" hidden="1" x14ac:dyDescent="0.25">
      <c r="A298" s="27" t="s">
        <v>417</v>
      </c>
      <c r="B298" s="22">
        <v>2035</v>
      </c>
      <c r="C298" s="22">
        <v>5</v>
      </c>
      <c r="D298" s="28">
        <v>-10.2261228237482</v>
      </c>
      <c r="E298" s="28">
        <v>110.845153735569</v>
      </c>
      <c r="F298" s="28">
        <v>-44.684281818903898</v>
      </c>
      <c r="G298" s="28">
        <v>121.47363135113299</v>
      </c>
      <c r="H298" s="28">
        <v>126.420043267571</v>
      </c>
      <c r="I298" s="28">
        <v>-50.673696855255898</v>
      </c>
      <c r="J298" s="28">
        <f t="shared" si="60"/>
        <v>73.642181661486575</v>
      </c>
      <c r="K298" s="28">
        <f t="shared" si="61"/>
        <v>72.242066115185196</v>
      </c>
      <c r="L298" s="22">
        <v>4.42</v>
      </c>
      <c r="M298" s="22">
        <v>100</v>
      </c>
      <c r="N298" s="22">
        <v>2</v>
      </c>
      <c r="O298" s="29">
        <v>64.340974979999999</v>
      </c>
      <c r="P298" s="28">
        <v>0.12631381999999999</v>
      </c>
      <c r="Q298" s="28">
        <v>52.691228529999997</v>
      </c>
      <c r="R298" s="28">
        <v>67.534223220000001</v>
      </c>
      <c r="S298" s="28">
        <v>75.220307669999997</v>
      </c>
      <c r="T298" s="28">
        <v>1167.4063719999999</v>
      </c>
      <c r="U298" s="28">
        <v>27.199911490000002</v>
      </c>
      <c r="V298" s="28">
        <v>11.419082120000001</v>
      </c>
      <c r="W298" s="28">
        <v>386.90727809999998</v>
      </c>
      <c r="X298" s="30">
        <v>0.336990607</v>
      </c>
      <c r="Y298" s="31">
        <v>2.2238920999999998E-2</v>
      </c>
      <c r="Z298" s="32">
        <f t="shared" si="62"/>
        <v>15.574889532002004</v>
      </c>
      <c r="AA298" s="22">
        <f t="shared" si="63"/>
        <v>0</v>
      </c>
      <c r="AB298" s="22">
        <f t="shared" si="64"/>
        <v>1</v>
      </c>
      <c r="AC298" s="22">
        <f t="shared" si="65"/>
        <v>0</v>
      </c>
      <c r="AD298" s="22">
        <f t="shared" si="66"/>
        <v>1</v>
      </c>
      <c r="AE298" s="22">
        <f t="shared" si="67"/>
        <v>1</v>
      </c>
      <c r="AF298" s="22">
        <f t="shared" si="68"/>
        <v>0</v>
      </c>
      <c r="AG298" s="22">
        <f t="shared" si="69"/>
        <v>1</v>
      </c>
      <c r="AH298" s="22">
        <f t="shared" si="70"/>
        <v>1</v>
      </c>
      <c r="AI298" s="22">
        <f t="shared" si="71"/>
        <v>1</v>
      </c>
      <c r="AJ298" s="22">
        <f t="shared" si="72"/>
        <v>0</v>
      </c>
      <c r="AK298" s="22">
        <f t="shared" si="73"/>
        <v>0</v>
      </c>
      <c r="AL298" s="22">
        <f t="shared" si="74"/>
        <v>0</v>
      </c>
    </row>
    <row r="299" spans="1:38" hidden="1" x14ac:dyDescent="0.25">
      <c r="A299" t="s">
        <v>417</v>
      </c>
      <c r="B299" s="22">
        <v>2035</v>
      </c>
      <c r="C299" s="22">
        <v>5</v>
      </c>
      <c r="D299" s="34">
        <v>-9.8019108237482797</v>
      </c>
      <c r="E299" s="34">
        <v>110.845153735569</v>
      </c>
      <c r="F299" s="34">
        <v>-62.056153038324098</v>
      </c>
      <c r="G299" s="34">
        <v>107.532702748354</v>
      </c>
      <c r="H299" s="34">
        <v>106.209780302364</v>
      </c>
      <c r="I299" s="34">
        <v>-66.260975013896598</v>
      </c>
      <c r="J299" s="28">
        <f t="shared" si="60"/>
        <v>-84.037818338797024</v>
      </c>
      <c r="K299" s="28">
        <f t="shared" si="61"/>
        <v>-85.437933885377134</v>
      </c>
      <c r="L299" s="33">
        <v>4.42</v>
      </c>
      <c r="M299" s="33">
        <v>100</v>
      </c>
      <c r="N299" s="33">
        <v>1</v>
      </c>
      <c r="O299" s="36">
        <v>64.340974980890095</v>
      </c>
      <c r="P299" s="34">
        <v>0.12631381999999999</v>
      </c>
      <c r="Q299" s="34">
        <v>52.691228527500002</v>
      </c>
      <c r="R299" s="34">
        <v>67.534223220000001</v>
      </c>
      <c r="S299" s="34">
        <v>75.220307665000007</v>
      </c>
      <c r="T299" s="34">
        <v>1167.4063719999999</v>
      </c>
      <c r="U299" s="34">
        <v>27.199911494712801</v>
      </c>
      <c r="V299" s="34">
        <v>11.4190821236273</v>
      </c>
      <c r="W299" s="34">
        <v>386.90727805156899</v>
      </c>
      <c r="X299" s="35">
        <v>0.33699060670970099</v>
      </c>
      <c r="Y299" s="38">
        <v>2.2238920685911701E-2</v>
      </c>
      <c r="Z299" s="32">
        <f t="shared" si="62"/>
        <v>-4.6353734332050038</v>
      </c>
      <c r="AA299" s="22">
        <f t="shared" si="63"/>
        <v>0</v>
      </c>
      <c r="AB299" s="22">
        <f t="shared" si="64"/>
        <v>1</v>
      </c>
      <c r="AC299" s="22">
        <f t="shared" si="65"/>
        <v>0</v>
      </c>
      <c r="AD299" s="22">
        <f t="shared" si="66"/>
        <v>1</v>
      </c>
      <c r="AE299" s="22">
        <f t="shared" si="67"/>
        <v>1</v>
      </c>
      <c r="AF299" s="22">
        <f t="shared" si="68"/>
        <v>0</v>
      </c>
      <c r="AG299" s="22">
        <f t="shared" si="69"/>
        <v>0</v>
      </c>
      <c r="AH299" s="22">
        <f t="shared" si="70"/>
        <v>0</v>
      </c>
      <c r="AI299" s="22">
        <f t="shared" si="71"/>
        <v>1</v>
      </c>
      <c r="AJ299" s="22">
        <f t="shared" si="72"/>
        <v>0</v>
      </c>
      <c r="AK299" s="22">
        <f t="shared" si="73"/>
        <v>0</v>
      </c>
      <c r="AL299" s="22">
        <f t="shared" si="74"/>
        <v>0</v>
      </c>
    </row>
    <row r="300" spans="1:38" hidden="1" x14ac:dyDescent="0.25">
      <c r="A300" t="s">
        <v>417</v>
      </c>
      <c r="B300" s="22">
        <v>2035</v>
      </c>
      <c r="C300" s="22">
        <v>5</v>
      </c>
      <c r="D300" s="34">
        <v>-9.8019108237482797</v>
      </c>
      <c r="E300" s="34">
        <v>110.845153735569</v>
      </c>
      <c r="F300" s="34">
        <v>-57.383601397941099</v>
      </c>
      <c r="G300" s="34">
        <v>112.35276976858999</v>
      </c>
      <c r="H300" s="34">
        <v>114.00035931882999</v>
      </c>
      <c r="I300" s="34">
        <v>-61.142741908658202</v>
      </c>
      <c r="J300" s="28">
        <f t="shared" si="60"/>
        <v>-5.1978183387970525</v>
      </c>
      <c r="K300" s="28">
        <f t="shared" si="61"/>
        <v>-6.5979338853771186</v>
      </c>
      <c r="L300" s="33">
        <v>4.42</v>
      </c>
      <c r="M300" s="33">
        <v>100</v>
      </c>
      <c r="N300" s="33">
        <v>1.5</v>
      </c>
      <c r="O300" s="36">
        <v>64.340974980890095</v>
      </c>
      <c r="P300" s="34">
        <v>0.12631381999999999</v>
      </c>
      <c r="Q300" s="34">
        <v>52.691228527500002</v>
      </c>
      <c r="R300" s="34">
        <v>67.534223220000001</v>
      </c>
      <c r="S300" s="34">
        <v>75.220307665000007</v>
      </c>
      <c r="T300" s="34">
        <v>1167.4063719999999</v>
      </c>
      <c r="U300" s="34">
        <v>27.199911494712801</v>
      </c>
      <c r="V300" s="34">
        <v>11.4190821236273</v>
      </c>
      <c r="W300" s="34">
        <v>386.90727805156899</v>
      </c>
      <c r="X300" s="35">
        <v>0.33699060670970099</v>
      </c>
      <c r="Y300" s="38">
        <v>2.2238920685911701E-2</v>
      </c>
      <c r="Z300" s="32">
        <f t="shared" si="62"/>
        <v>3.1552055832609938</v>
      </c>
      <c r="AA300" s="22">
        <f t="shared" si="63"/>
        <v>0</v>
      </c>
      <c r="AB300" s="22">
        <f t="shared" si="64"/>
        <v>1</v>
      </c>
      <c r="AC300" s="22">
        <f t="shared" si="65"/>
        <v>0</v>
      </c>
      <c r="AD300" s="22">
        <f t="shared" si="66"/>
        <v>1</v>
      </c>
      <c r="AE300" s="22">
        <f t="shared" si="67"/>
        <v>1</v>
      </c>
      <c r="AF300" s="22">
        <f t="shared" si="68"/>
        <v>0</v>
      </c>
      <c r="AG300" s="22">
        <f t="shared" si="69"/>
        <v>0</v>
      </c>
      <c r="AH300" s="22">
        <f t="shared" si="70"/>
        <v>0</v>
      </c>
      <c r="AI300" s="22">
        <f t="shared" si="71"/>
        <v>1</v>
      </c>
      <c r="AJ300" s="22">
        <f t="shared" si="72"/>
        <v>0</v>
      </c>
      <c r="AK300" s="22">
        <f t="shared" si="73"/>
        <v>0</v>
      </c>
      <c r="AL300" s="22">
        <f t="shared" si="74"/>
        <v>0</v>
      </c>
    </row>
    <row r="301" spans="1:38" hidden="1" x14ac:dyDescent="0.25">
      <c r="A301" t="s">
        <v>417</v>
      </c>
      <c r="B301" s="22">
        <v>2035</v>
      </c>
      <c r="C301" s="22">
        <v>5</v>
      </c>
      <c r="D301" s="34">
        <v>-9.8019108237482797</v>
      </c>
      <c r="E301" s="34">
        <v>110.845153735569</v>
      </c>
      <c r="F301" s="34">
        <v>-18.357166685524501</v>
      </c>
      <c r="G301" s="34">
        <v>132.01028797034999</v>
      </c>
      <c r="H301" s="34">
        <v>151.92650744898799</v>
      </c>
      <c r="I301" s="34">
        <v>-25.418624436431699</v>
      </c>
      <c r="J301" s="28">
        <f t="shared" si="60"/>
        <v>152.48218166120293</v>
      </c>
      <c r="K301" s="28">
        <f t="shared" si="61"/>
        <v>151.08206611462288</v>
      </c>
      <c r="L301" s="33">
        <v>4.42</v>
      </c>
      <c r="M301" s="33">
        <v>100</v>
      </c>
      <c r="N301" s="33">
        <v>2.5</v>
      </c>
      <c r="O301" s="36">
        <v>64.340974980890095</v>
      </c>
      <c r="P301" s="34">
        <v>0.12631381999999999</v>
      </c>
      <c r="Q301" s="34">
        <v>52.691228527500002</v>
      </c>
      <c r="R301" s="34">
        <v>67.534223220000001</v>
      </c>
      <c r="S301" s="34">
        <v>75.220307665000007</v>
      </c>
      <c r="T301" s="34">
        <v>1167.4063719999999</v>
      </c>
      <c r="U301" s="34">
        <v>27.199911494712801</v>
      </c>
      <c r="V301" s="34">
        <v>11.4190821236273</v>
      </c>
      <c r="W301" s="34">
        <v>386.90727805156899</v>
      </c>
      <c r="X301" s="35">
        <v>0.33699060670970099</v>
      </c>
      <c r="Y301" s="38">
        <v>2.2238920685911701E-2</v>
      </c>
      <c r="Z301" s="32">
        <f t="shared" si="62"/>
        <v>41.081353713418991</v>
      </c>
      <c r="AA301" s="22">
        <f t="shared" si="63"/>
        <v>0</v>
      </c>
      <c r="AB301" s="22">
        <f t="shared" si="64"/>
        <v>1</v>
      </c>
      <c r="AC301" s="22">
        <f t="shared" si="65"/>
        <v>0</v>
      </c>
      <c r="AD301" s="22">
        <f t="shared" si="66"/>
        <v>1</v>
      </c>
      <c r="AE301" s="22">
        <f t="shared" si="67"/>
        <v>1</v>
      </c>
      <c r="AF301" s="22">
        <f t="shared" si="68"/>
        <v>0</v>
      </c>
      <c r="AG301" s="22">
        <f t="shared" si="69"/>
        <v>1</v>
      </c>
      <c r="AH301" s="22">
        <f t="shared" si="70"/>
        <v>1</v>
      </c>
      <c r="AI301" s="22">
        <f t="shared" si="71"/>
        <v>1</v>
      </c>
      <c r="AJ301" s="22">
        <f t="shared" si="72"/>
        <v>0</v>
      </c>
      <c r="AK301" s="22">
        <f t="shared" si="73"/>
        <v>0</v>
      </c>
      <c r="AL301" s="22">
        <f t="shared" si="74"/>
        <v>0</v>
      </c>
    </row>
    <row r="302" spans="1:38" x14ac:dyDescent="0.25">
      <c r="A302" t="s">
        <v>417</v>
      </c>
      <c r="B302" s="22">
        <v>2035</v>
      </c>
      <c r="C302" s="22">
        <v>5</v>
      </c>
      <c r="D302" s="34">
        <v>-9.8019108237482797</v>
      </c>
      <c r="E302" s="34">
        <v>110.845153735569</v>
      </c>
      <c r="F302" s="34">
        <v>27.295593379130398</v>
      </c>
      <c r="G302" s="34">
        <v>146.230269670593</v>
      </c>
      <c r="H302" s="34">
        <v>196.176683341547</v>
      </c>
      <c r="I302" s="34">
        <v>19.788565468244101</v>
      </c>
      <c r="J302" s="28">
        <f t="shared" si="60"/>
        <v>231.32218166120293</v>
      </c>
      <c r="K302" s="28">
        <f t="shared" si="61"/>
        <v>229.92206611462288</v>
      </c>
      <c r="L302" s="33">
        <v>4.42</v>
      </c>
      <c r="M302" s="33">
        <v>100</v>
      </c>
      <c r="N302" s="33">
        <v>3</v>
      </c>
      <c r="O302" s="36">
        <v>64.340974980890095</v>
      </c>
      <c r="P302" s="34">
        <v>0.12631381999999999</v>
      </c>
      <c r="Q302" s="34">
        <v>52.691228527500002</v>
      </c>
      <c r="R302" s="34">
        <v>67.534223220000001</v>
      </c>
      <c r="S302" s="34">
        <v>75.220307665000007</v>
      </c>
      <c r="T302" s="34">
        <v>1167.4063719999999</v>
      </c>
      <c r="U302" s="34">
        <v>27.199911494712801</v>
      </c>
      <c r="V302" s="34">
        <v>11.4190821236273</v>
      </c>
      <c r="W302" s="34">
        <v>386.90727805156899</v>
      </c>
      <c r="X302" s="35">
        <v>0.33699060670970099</v>
      </c>
      <c r="Y302" s="38">
        <v>2.2238920685911701E-2</v>
      </c>
      <c r="Z302" s="32">
        <f t="shared" si="62"/>
        <v>85.331529605978005</v>
      </c>
      <c r="AA302" s="22">
        <f t="shared" si="63"/>
        <v>0</v>
      </c>
      <c r="AB302" s="22">
        <f t="shared" si="64"/>
        <v>1</v>
      </c>
      <c r="AC302" s="22">
        <f t="shared" si="65"/>
        <v>1</v>
      </c>
      <c r="AD302" s="22">
        <f t="shared" si="66"/>
        <v>1</v>
      </c>
      <c r="AE302" s="22">
        <f t="shared" si="67"/>
        <v>1</v>
      </c>
      <c r="AF302" s="22">
        <f t="shared" si="68"/>
        <v>1</v>
      </c>
      <c r="AG302" s="22">
        <f t="shared" si="69"/>
        <v>1</v>
      </c>
      <c r="AH302" s="22">
        <f t="shared" si="70"/>
        <v>1</v>
      </c>
      <c r="AI302" s="22">
        <f t="shared" si="71"/>
        <v>1</v>
      </c>
      <c r="AJ302" s="22">
        <f t="shared" si="72"/>
        <v>0</v>
      </c>
      <c r="AK302" s="22">
        <f t="shared" si="73"/>
        <v>0</v>
      </c>
      <c r="AL302" s="22">
        <f t="shared" si="74"/>
        <v>0</v>
      </c>
    </row>
    <row r="303" spans="1:38" hidden="1" x14ac:dyDescent="0.25">
      <c r="A303" t="s">
        <v>418</v>
      </c>
      <c r="B303" s="22">
        <v>2035</v>
      </c>
      <c r="C303" s="22">
        <v>5</v>
      </c>
      <c r="D303" s="34">
        <v>257.29250175646803</v>
      </c>
      <c r="E303" s="34">
        <v>377.951042471356</v>
      </c>
      <c r="F303" s="34">
        <v>203.672042277494</v>
      </c>
      <c r="G303" s="34">
        <v>374.47134736855202</v>
      </c>
      <c r="H303" s="34">
        <v>398.71186360221498</v>
      </c>
      <c r="I303" s="34">
        <v>-66.371372934911193</v>
      </c>
      <c r="J303" s="28">
        <f t="shared" si="60"/>
        <v>-109.03916823047426</v>
      </c>
      <c r="K303" s="28">
        <f t="shared" si="61"/>
        <v>-133.77221895944794</v>
      </c>
      <c r="L303" s="33">
        <v>4.42</v>
      </c>
      <c r="M303" s="33">
        <v>250</v>
      </c>
      <c r="N303" s="33">
        <v>1</v>
      </c>
      <c r="O303" s="36">
        <v>111.26478318702701</v>
      </c>
      <c r="P303" s="34">
        <v>0.12631381999999999</v>
      </c>
      <c r="Q303" s="34">
        <v>80.886831022499905</v>
      </c>
      <c r="R303" s="34">
        <v>125.2687055</v>
      </c>
      <c r="S303" s="34">
        <v>140.14476285000001</v>
      </c>
      <c r="T303" s="34">
        <v>1289.1507039999999</v>
      </c>
      <c r="U303" s="34">
        <v>56.150341155076198</v>
      </c>
      <c r="V303" s="34">
        <v>4.5679445545395998</v>
      </c>
      <c r="W303" s="34">
        <v>90.933224625662206</v>
      </c>
      <c r="X303" s="35">
        <v>0.23278108774395401</v>
      </c>
      <c r="Y303" s="38">
        <v>3.8743732455761598E-2</v>
      </c>
      <c r="Z303" s="32">
        <f t="shared" si="62"/>
        <v>20.760821130858972</v>
      </c>
      <c r="AA303" s="22">
        <f t="shared" si="63"/>
        <v>1</v>
      </c>
      <c r="AB303" s="22">
        <f t="shared" si="64"/>
        <v>1</v>
      </c>
      <c r="AC303" s="22">
        <f t="shared" si="65"/>
        <v>1</v>
      </c>
      <c r="AD303" s="22">
        <f t="shared" si="66"/>
        <v>1</v>
      </c>
      <c r="AE303" s="22">
        <f t="shared" si="67"/>
        <v>1</v>
      </c>
      <c r="AF303" s="22">
        <f t="shared" si="68"/>
        <v>0</v>
      </c>
      <c r="AG303" s="22">
        <f t="shared" si="69"/>
        <v>0</v>
      </c>
      <c r="AH303" s="22">
        <f t="shared" si="70"/>
        <v>0</v>
      </c>
      <c r="AI303" s="22">
        <f t="shared" si="71"/>
        <v>1</v>
      </c>
      <c r="AJ303" s="22">
        <f t="shared" si="72"/>
        <v>0</v>
      </c>
      <c r="AK303" s="22">
        <f t="shared" si="73"/>
        <v>0</v>
      </c>
      <c r="AL303" s="22">
        <f t="shared" si="74"/>
        <v>0</v>
      </c>
    </row>
    <row r="304" spans="1:38" hidden="1" x14ac:dyDescent="0.25">
      <c r="A304" t="s">
        <v>418</v>
      </c>
      <c r="B304" s="22">
        <v>2035</v>
      </c>
      <c r="C304" s="22">
        <v>5</v>
      </c>
      <c r="D304" s="34">
        <v>257.29250175646803</v>
      </c>
      <c r="E304" s="34">
        <v>377.951042471356</v>
      </c>
      <c r="F304" s="34">
        <v>209.69527627346699</v>
      </c>
      <c r="G304" s="34">
        <v>379.15533532898399</v>
      </c>
      <c r="H304" s="34">
        <v>406.52630528447298</v>
      </c>
      <c r="I304" s="34">
        <v>-61.787808517112197</v>
      </c>
      <c r="J304" s="28">
        <f t="shared" si="60"/>
        <v>-30.199168230474296</v>
      </c>
      <c r="K304" s="28">
        <f t="shared" si="61"/>
        <v>-54.93221895944793</v>
      </c>
      <c r="L304" s="33">
        <v>4.42</v>
      </c>
      <c r="M304" s="33">
        <v>250</v>
      </c>
      <c r="N304" s="33">
        <v>1.5</v>
      </c>
      <c r="O304" s="36">
        <v>111.26478318702701</v>
      </c>
      <c r="P304" s="34">
        <v>0.12631381999999999</v>
      </c>
      <c r="Q304" s="34">
        <v>80.886831022499905</v>
      </c>
      <c r="R304" s="34">
        <v>125.2687055</v>
      </c>
      <c r="S304" s="34">
        <v>140.14476285000001</v>
      </c>
      <c r="T304" s="34">
        <v>1289.1507039999999</v>
      </c>
      <c r="U304" s="34">
        <v>56.150341155076198</v>
      </c>
      <c r="V304" s="34">
        <v>4.5679445545395998</v>
      </c>
      <c r="W304" s="34">
        <v>90.933224625662206</v>
      </c>
      <c r="X304" s="35">
        <v>0.23278108774395401</v>
      </c>
      <c r="Y304" s="38">
        <v>3.8743732455761598E-2</v>
      </c>
      <c r="Z304" s="32">
        <f t="shared" si="62"/>
        <v>28.575262813116979</v>
      </c>
      <c r="AA304" s="22">
        <f t="shared" si="63"/>
        <v>1</v>
      </c>
      <c r="AB304" s="22">
        <f t="shared" si="64"/>
        <v>1</v>
      </c>
      <c r="AC304" s="22">
        <f t="shared" si="65"/>
        <v>1</v>
      </c>
      <c r="AD304" s="22">
        <f t="shared" si="66"/>
        <v>1</v>
      </c>
      <c r="AE304" s="22">
        <f t="shared" si="67"/>
        <v>1</v>
      </c>
      <c r="AF304" s="22">
        <f t="shared" si="68"/>
        <v>0</v>
      </c>
      <c r="AG304" s="22">
        <f t="shared" si="69"/>
        <v>0</v>
      </c>
      <c r="AH304" s="22">
        <f t="shared" si="70"/>
        <v>0</v>
      </c>
      <c r="AI304" s="22">
        <f t="shared" si="71"/>
        <v>1</v>
      </c>
      <c r="AJ304" s="22">
        <f t="shared" si="72"/>
        <v>0</v>
      </c>
      <c r="AK304" s="22">
        <f t="shared" si="73"/>
        <v>0</v>
      </c>
      <c r="AL304" s="22">
        <f t="shared" si="74"/>
        <v>0</v>
      </c>
    </row>
    <row r="305" spans="1:38" hidden="1" x14ac:dyDescent="0.25">
      <c r="A305" t="s">
        <v>418</v>
      </c>
      <c r="B305" s="22">
        <v>2035</v>
      </c>
      <c r="C305" s="22">
        <v>5</v>
      </c>
      <c r="D305" s="34">
        <v>257.29250175646803</v>
      </c>
      <c r="E305" s="34">
        <v>377.951042471356</v>
      </c>
      <c r="F305" s="34">
        <v>238.78153432372</v>
      </c>
      <c r="G305" s="34">
        <v>398.71564049995101</v>
      </c>
      <c r="H305" s="34">
        <v>435.271773751159</v>
      </c>
      <c r="I305" s="34">
        <v>-38.1327401268979</v>
      </c>
      <c r="J305" s="28">
        <f t="shared" si="60"/>
        <v>127.48083176952572</v>
      </c>
      <c r="K305" s="28">
        <f t="shared" si="61"/>
        <v>102.7477810405521</v>
      </c>
      <c r="L305" s="33">
        <v>4.42</v>
      </c>
      <c r="M305" s="33">
        <v>250</v>
      </c>
      <c r="N305" s="33">
        <v>2.5</v>
      </c>
      <c r="O305" s="36">
        <v>111.26478318702701</v>
      </c>
      <c r="P305" s="34">
        <v>0.12631381999999999</v>
      </c>
      <c r="Q305" s="34">
        <v>80.886831022499905</v>
      </c>
      <c r="R305" s="34">
        <v>125.2687055</v>
      </c>
      <c r="S305" s="34">
        <v>140.14476285000001</v>
      </c>
      <c r="T305" s="34">
        <v>1289.1507039999999</v>
      </c>
      <c r="U305" s="34">
        <v>56.150341155076198</v>
      </c>
      <c r="V305" s="34">
        <v>4.5679445545395998</v>
      </c>
      <c r="W305" s="34">
        <v>90.933224625662206</v>
      </c>
      <c r="X305" s="35">
        <v>0.23278108774395401</v>
      </c>
      <c r="Y305" s="38">
        <v>3.8743732455761598E-2</v>
      </c>
      <c r="Z305" s="32">
        <f t="shared" si="62"/>
        <v>57.320731279802999</v>
      </c>
      <c r="AA305" s="22">
        <f t="shared" si="63"/>
        <v>1</v>
      </c>
      <c r="AB305" s="22">
        <f t="shared" si="64"/>
        <v>1</v>
      </c>
      <c r="AC305" s="22">
        <f t="shared" si="65"/>
        <v>1</v>
      </c>
      <c r="AD305" s="22">
        <f t="shared" si="66"/>
        <v>1</v>
      </c>
      <c r="AE305" s="22">
        <f t="shared" si="67"/>
        <v>1</v>
      </c>
      <c r="AF305" s="22">
        <f t="shared" si="68"/>
        <v>0</v>
      </c>
      <c r="AG305" s="22">
        <f t="shared" si="69"/>
        <v>1</v>
      </c>
      <c r="AH305" s="22">
        <f t="shared" si="70"/>
        <v>1</v>
      </c>
      <c r="AI305" s="22">
        <f t="shared" si="71"/>
        <v>1</v>
      </c>
      <c r="AJ305" s="22">
        <f t="shared" si="72"/>
        <v>0</v>
      </c>
      <c r="AK305" s="22">
        <f t="shared" si="73"/>
        <v>0</v>
      </c>
      <c r="AL305" s="22">
        <f t="shared" si="74"/>
        <v>0</v>
      </c>
    </row>
    <row r="306" spans="1:38" x14ac:dyDescent="0.25">
      <c r="A306" t="s">
        <v>418</v>
      </c>
      <c r="B306" s="22">
        <v>2035</v>
      </c>
      <c r="C306" s="22">
        <v>5</v>
      </c>
      <c r="D306" s="34">
        <v>257.29250175646803</v>
      </c>
      <c r="E306" s="34">
        <v>377.951042471356</v>
      </c>
      <c r="F306" s="34">
        <v>257.53455937611602</v>
      </c>
      <c r="G306" s="34">
        <v>411.59947203988497</v>
      </c>
      <c r="H306" s="34">
        <v>453.99731053901201</v>
      </c>
      <c r="I306" s="34">
        <v>-21.923588003315398</v>
      </c>
      <c r="J306" s="28">
        <f t="shared" si="60"/>
        <v>206.32083176952568</v>
      </c>
      <c r="K306" s="28">
        <f t="shared" si="61"/>
        <v>181.58778104055207</v>
      </c>
      <c r="L306" s="33">
        <v>4.42</v>
      </c>
      <c r="M306" s="33">
        <v>250</v>
      </c>
      <c r="N306" s="33">
        <v>3</v>
      </c>
      <c r="O306" s="36">
        <v>111.26478318702701</v>
      </c>
      <c r="P306" s="34">
        <v>0.12631381999999999</v>
      </c>
      <c r="Q306" s="34">
        <v>80.886831022499905</v>
      </c>
      <c r="R306" s="34">
        <v>125.2687055</v>
      </c>
      <c r="S306" s="34">
        <v>140.14476285000001</v>
      </c>
      <c r="T306" s="34">
        <v>1289.1507039999999</v>
      </c>
      <c r="U306" s="34">
        <v>56.150341155076198</v>
      </c>
      <c r="V306" s="34">
        <v>4.5679445545395998</v>
      </c>
      <c r="W306" s="34">
        <v>90.933224625662206</v>
      </c>
      <c r="X306" s="35">
        <v>0.23278108774395401</v>
      </c>
      <c r="Y306" s="38">
        <v>3.8743732455761598E-2</v>
      </c>
      <c r="Z306" s="32">
        <f t="shared" si="62"/>
        <v>76.046268067656001</v>
      </c>
      <c r="AA306" s="22">
        <f t="shared" si="63"/>
        <v>1</v>
      </c>
      <c r="AB306" s="22">
        <f t="shared" si="64"/>
        <v>1</v>
      </c>
      <c r="AC306" s="22">
        <f t="shared" si="65"/>
        <v>1</v>
      </c>
      <c r="AD306" s="22">
        <f t="shared" si="66"/>
        <v>1</v>
      </c>
      <c r="AE306" s="22">
        <f t="shared" si="67"/>
        <v>1</v>
      </c>
      <c r="AF306" s="22">
        <f t="shared" si="68"/>
        <v>0</v>
      </c>
      <c r="AG306" s="22">
        <f t="shared" si="69"/>
        <v>1</v>
      </c>
      <c r="AH306" s="22">
        <f t="shared" si="70"/>
        <v>1</v>
      </c>
      <c r="AI306" s="22">
        <f t="shared" si="71"/>
        <v>1</v>
      </c>
      <c r="AJ306" s="22">
        <f t="shared" si="72"/>
        <v>0</v>
      </c>
      <c r="AK306" s="22">
        <f t="shared" si="73"/>
        <v>0</v>
      </c>
      <c r="AL306" s="22">
        <f t="shared" si="74"/>
        <v>0</v>
      </c>
    </row>
    <row r="307" spans="1:38" hidden="1" x14ac:dyDescent="0.25">
      <c r="A307" s="27" t="s">
        <v>418</v>
      </c>
      <c r="B307" s="22">
        <v>2035</v>
      </c>
      <c r="C307" s="22">
        <v>5</v>
      </c>
      <c r="D307" s="28">
        <v>256.86214175646802</v>
      </c>
      <c r="E307" s="28">
        <v>377.951042471356</v>
      </c>
      <c r="F307" s="28">
        <v>221.54998513604201</v>
      </c>
      <c r="G307" s="28">
        <v>388.33923935967698</v>
      </c>
      <c r="H307" s="28">
        <v>418.21565267013398</v>
      </c>
      <c r="I307" s="28">
        <v>-56.128213933335502</v>
      </c>
      <c r="J307" s="28">
        <f t="shared" si="60"/>
        <v>48.640831765392022</v>
      </c>
      <c r="K307" s="28">
        <f t="shared" si="61"/>
        <v>23.907781032356333</v>
      </c>
      <c r="L307" s="22">
        <v>4.42</v>
      </c>
      <c r="M307" s="22">
        <v>250</v>
      </c>
      <c r="N307" s="22">
        <v>2</v>
      </c>
      <c r="O307" s="29">
        <v>111.2647832</v>
      </c>
      <c r="P307" s="28">
        <v>0.12631381999999999</v>
      </c>
      <c r="Q307" s="28">
        <v>80.886831020000002</v>
      </c>
      <c r="R307" s="28">
        <v>125.2687055</v>
      </c>
      <c r="S307" s="28">
        <v>140.14476289999999</v>
      </c>
      <c r="T307" s="28">
        <v>1289.1507039999999</v>
      </c>
      <c r="U307" s="28">
        <v>56.150341160000004</v>
      </c>
      <c r="V307" s="28">
        <v>4.5679445550000004</v>
      </c>
      <c r="W307" s="28">
        <v>90.933224629999998</v>
      </c>
      <c r="X307" s="30">
        <v>0.232781088</v>
      </c>
      <c r="Y307" s="31">
        <v>3.8743732000000003E-2</v>
      </c>
      <c r="Z307" s="32">
        <f t="shared" si="62"/>
        <v>40.264610198777973</v>
      </c>
      <c r="AA307" s="22">
        <f t="shared" si="63"/>
        <v>1</v>
      </c>
      <c r="AB307" s="22">
        <f t="shared" si="64"/>
        <v>1</v>
      </c>
      <c r="AC307" s="22">
        <f t="shared" si="65"/>
        <v>1</v>
      </c>
      <c r="AD307" s="22">
        <f t="shared" si="66"/>
        <v>1</v>
      </c>
      <c r="AE307" s="22">
        <f t="shared" si="67"/>
        <v>1</v>
      </c>
      <c r="AF307" s="22">
        <f t="shared" si="68"/>
        <v>0</v>
      </c>
      <c r="AG307" s="22">
        <f t="shared" si="69"/>
        <v>1</v>
      </c>
      <c r="AH307" s="22">
        <f t="shared" si="70"/>
        <v>1</v>
      </c>
      <c r="AI307" s="22">
        <f t="shared" si="71"/>
        <v>1</v>
      </c>
      <c r="AJ307" s="22">
        <f t="shared" si="72"/>
        <v>0</v>
      </c>
      <c r="AK307" s="22">
        <f t="shared" si="73"/>
        <v>0</v>
      </c>
      <c r="AL307" s="22">
        <f t="shared" si="74"/>
        <v>0</v>
      </c>
    </row>
    <row r="308" spans="1:38" x14ac:dyDescent="0.25">
      <c r="O308" s="37"/>
    </row>
  </sheetData>
  <autoFilter ref="A2:AL307" xr:uid="{00000000-0009-0000-0000-000001000000}">
    <filterColumn colId="13">
      <filters>
        <filter val="3"/>
      </filters>
    </filterColumn>
    <sortState xmlns:xlrd2="http://schemas.microsoft.com/office/spreadsheetml/2017/richdata2" ref="A3:AL307">
      <sortCondition ref="C2:C30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64"/>
  <sheetViews>
    <sheetView zoomScale="85" zoomScaleNormal="85" workbookViewId="0">
      <selection activeCell="A52" sqref="A52"/>
    </sheetView>
  </sheetViews>
  <sheetFormatPr defaultRowHeight="15" x14ac:dyDescent="0.25"/>
  <cols>
    <col min="28" max="28" width="12" bestFit="1" customWidth="1"/>
  </cols>
  <sheetData>
    <row r="2" spans="26:39" x14ac:dyDescent="0.25"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26:39" x14ac:dyDescent="0.25"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26:39" x14ac:dyDescent="0.25"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26:39" x14ac:dyDescent="0.25"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26:39" x14ac:dyDescent="0.25"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26:39" x14ac:dyDescent="0.25"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26:39" x14ac:dyDescent="0.25"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26:39" x14ac:dyDescent="0.25"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26:39" x14ac:dyDescent="0.25"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26:39" x14ac:dyDescent="0.25"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26:39" x14ac:dyDescent="0.25"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26:39" x14ac:dyDescent="0.25"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26:39" x14ac:dyDescent="0.25"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26:39" x14ac:dyDescent="0.25"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26:39" x14ac:dyDescent="0.25"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26:39" x14ac:dyDescent="0.25"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26:39" x14ac:dyDescent="0.25"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26:39" x14ac:dyDescent="0.25"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26:39" x14ac:dyDescent="0.25"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26:39" x14ac:dyDescent="0.25"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26:39" x14ac:dyDescent="0.25"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26:39" x14ac:dyDescent="0.25"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26:39" x14ac:dyDescent="0.25"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26:39" x14ac:dyDescent="0.25"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26:39" x14ac:dyDescent="0.25"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26:39" x14ac:dyDescent="0.25"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26:39" x14ac:dyDescent="0.25"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26:39" x14ac:dyDescent="0.25"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26:39" x14ac:dyDescent="0.25"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26:39" x14ac:dyDescent="0.25"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26:39" x14ac:dyDescent="0.25"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5:39" x14ac:dyDescent="0.25"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5:39" x14ac:dyDescent="0.25"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5:39" x14ac:dyDescent="0.25">
      <c r="O35" s="1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5:39" x14ac:dyDescent="0.25">
      <c r="O36" s="1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5:39" x14ac:dyDescent="0.25"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5:39" x14ac:dyDescent="0.25"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5:39" x14ac:dyDescent="0.25"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5:39" x14ac:dyDescent="0.25">
      <c r="O40" s="1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5:39" x14ac:dyDescent="0.25"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5:39" x14ac:dyDescent="0.25">
      <c r="O42" s="1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5:39" x14ac:dyDescent="0.25">
      <c r="O43" s="1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5:39" x14ac:dyDescent="0.25">
      <c r="O44" s="1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5:39" x14ac:dyDescent="0.25">
      <c r="O45" s="1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5:39" x14ac:dyDescent="0.25">
      <c r="O46" s="1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5:39" x14ac:dyDescent="0.25">
      <c r="O47" s="1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5:39" x14ac:dyDescent="0.25"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5"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5">
      <c r="Y50" t="s">
        <v>419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5">
      <c r="A51" t="s">
        <v>464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5">
      <c r="A52" t="s">
        <v>465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5"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5"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5"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5"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5"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5"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5"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5"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5"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4" spans="1:39" x14ac:dyDescent="0.25">
      <c r="AB6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topLeftCell="A19" zoomScaleNormal="100" workbookViewId="0">
      <selection activeCell="C55" sqref="C55"/>
    </sheetView>
  </sheetViews>
  <sheetFormatPr defaultColWidth="12.5703125" defaultRowHeight="15" x14ac:dyDescent="0.25"/>
  <cols>
    <col min="2" max="2" width="37.42578125" customWidth="1"/>
  </cols>
  <sheetData>
    <row r="1" spans="1:11" ht="18.75" x14ac:dyDescent="0.3">
      <c r="A1" s="3" t="s">
        <v>420</v>
      </c>
    </row>
    <row r="2" spans="1:11" x14ac:dyDescent="0.25">
      <c r="A2" s="5" t="s">
        <v>421</v>
      </c>
      <c r="B2" s="5" t="s">
        <v>422</v>
      </c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/>
      <c r="B3" s="6" t="s">
        <v>423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5" t="s">
        <v>424</v>
      </c>
      <c r="B4" s="5" t="s">
        <v>425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5"/>
      <c r="B6" s="5"/>
      <c r="C6" s="5" t="s">
        <v>426</v>
      </c>
      <c r="D6" s="5" t="s">
        <v>427</v>
      </c>
      <c r="E6" s="5" t="s">
        <v>428</v>
      </c>
      <c r="F6" s="5"/>
      <c r="G6" s="5"/>
      <c r="H6" s="5"/>
      <c r="I6" s="5"/>
      <c r="J6" s="5"/>
      <c r="K6" s="5"/>
    </row>
    <row r="7" spans="1:11" x14ac:dyDescent="0.25">
      <c r="A7" s="5" t="s">
        <v>429</v>
      </c>
      <c r="B7" s="7" t="s">
        <v>430</v>
      </c>
      <c r="C7" s="8">
        <v>71.7</v>
      </c>
      <c r="D7" s="8">
        <v>71.7</v>
      </c>
      <c r="E7" s="8">
        <v>36.184332650000002</v>
      </c>
      <c r="F7" s="5"/>
      <c r="G7" s="5"/>
      <c r="H7" s="5"/>
      <c r="I7" s="5"/>
      <c r="J7" s="5"/>
      <c r="K7" s="5"/>
    </row>
    <row r="8" spans="1:11" x14ac:dyDescent="0.25">
      <c r="A8" s="5" t="s">
        <v>429</v>
      </c>
      <c r="B8" s="7" t="s">
        <v>431</v>
      </c>
      <c r="C8" s="8">
        <v>4.42</v>
      </c>
      <c r="D8" s="8">
        <v>4.42</v>
      </c>
      <c r="E8" s="8">
        <v>2.64</v>
      </c>
      <c r="F8" s="5"/>
      <c r="G8" s="5"/>
      <c r="H8" s="5"/>
      <c r="I8" s="5"/>
      <c r="J8" s="5"/>
      <c r="K8" s="5"/>
    </row>
    <row r="9" spans="1:11" x14ac:dyDescent="0.25">
      <c r="A9" s="5" t="s">
        <v>432</v>
      </c>
      <c r="B9" s="7" t="s">
        <v>433</v>
      </c>
      <c r="C9" s="8">
        <v>0.9</v>
      </c>
      <c r="D9" s="8">
        <v>0.9</v>
      </c>
      <c r="E9" s="8">
        <v>1</v>
      </c>
      <c r="F9" s="5"/>
      <c r="G9" s="5"/>
      <c r="H9" s="5"/>
      <c r="I9" s="5"/>
      <c r="J9" s="5"/>
      <c r="K9" s="5"/>
    </row>
    <row r="10" spans="1:11" x14ac:dyDescent="0.25">
      <c r="A10" s="5" t="s">
        <v>434</v>
      </c>
      <c r="B10" s="7" t="s">
        <v>435</v>
      </c>
      <c r="C10" s="9">
        <v>5.59</v>
      </c>
      <c r="D10" s="8">
        <v>5</v>
      </c>
      <c r="E10" s="8">
        <v>5</v>
      </c>
      <c r="F10" s="5"/>
      <c r="G10" s="5"/>
      <c r="H10" s="5"/>
      <c r="I10" s="5"/>
      <c r="J10" s="5"/>
      <c r="K10" s="5"/>
    </row>
    <row r="11" spans="1:11" x14ac:dyDescent="0.25">
      <c r="A11" s="10"/>
      <c r="B11" s="11" t="s">
        <v>436</v>
      </c>
      <c r="C11" s="4" t="s">
        <v>437</v>
      </c>
      <c r="D11" s="4">
        <v>0.8</v>
      </c>
      <c r="E11" s="4">
        <v>0.8</v>
      </c>
      <c r="F11" s="5"/>
      <c r="G11" s="8"/>
      <c r="H11" s="12"/>
      <c r="I11" s="5"/>
      <c r="J11" s="5"/>
      <c r="K11" s="5"/>
    </row>
    <row r="12" spans="1:11" x14ac:dyDescent="0.25">
      <c r="A12" s="5"/>
      <c r="B12" s="5"/>
      <c r="C12" s="8"/>
      <c r="D12" s="8"/>
      <c r="E12" s="8"/>
      <c r="F12" s="5"/>
      <c r="G12" s="5"/>
      <c r="H12" s="5"/>
      <c r="I12" s="5"/>
      <c r="J12" s="5"/>
      <c r="K12" s="5"/>
    </row>
    <row r="13" spans="1:11" x14ac:dyDescent="0.25">
      <c r="A13" s="5" t="s">
        <v>438</v>
      </c>
      <c r="B13" s="7" t="s">
        <v>439</v>
      </c>
      <c r="C13" s="9">
        <v>0.15</v>
      </c>
      <c r="D13" s="13">
        <f>$C13*($C$9/D9)*($C$10/D$10)*(D$10/$C$10)^D11</f>
        <v>0.15338384477957306</v>
      </c>
      <c r="E13" s="13">
        <f>$C13*($C$9/E9)*($C$10/E$10)*(E$10/$C$10)^E11</f>
        <v>0.13804546030161577</v>
      </c>
      <c r="F13" s="5"/>
      <c r="G13" s="12"/>
      <c r="H13" s="5"/>
      <c r="I13" s="5"/>
      <c r="J13" s="5"/>
      <c r="K13" s="5"/>
    </row>
    <row r="14" spans="1:11" x14ac:dyDescent="0.25">
      <c r="A14" s="5" t="s">
        <v>438</v>
      </c>
      <c r="B14" s="7" t="s">
        <v>440</v>
      </c>
      <c r="C14" s="9">
        <v>0.33</v>
      </c>
      <c r="D14" s="13">
        <f>$C14*($C$9/D9)*($C$10/D$10)*(D$10/$C$10)^D11</f>
        <v>0.33744445851506077</v>
      </c>
      <c r="E14" s="13">
        <f>$C14*($C$9/E9)*($C$10/E$10)*(E$10/$C$10)^E11</f>
        <v>0.30370001266355473</v>
      </c>
      <c r="F14" s="5"/>
      <c r="G14" s="12"/>
      <c r="H14" s="5"/>
      <c r="I14" s="5"/>
      <c r="J14" s="5"/>
      <c r="K14" s="5"/>
    </row>
    <row r="15" spans="1:11" x14ac:dyDescent="0.25">
      <c r="A15" s="5" t="s">
        <v>429</v>
      </c>
      <c r="B15" s="7" t="s">
        <v>441</v>
      </c>
      <c r="C15" s="14">
        <v>0.82160999999999995</v>
      </c>
      <c r="D15" s="13">
        <f>$C15/$C8*D8</f>
        <v>0.82160999999999995</v>
      </c>
      <c r="E15" s="13">
        <f>$C15/$C8*E8</f>
        <v>0.49073538461538457</v>
      </c>
      <c r="F15" s="5"/>
      <c r="G15" s="12"/>
      <c r="H15" s="5"/>
      <c r="I15" s="5"/>
      <c r="J15" s="5"/>
      <c r="K15" s="5"/>
    </row>
    <row r="16" spans="1:11" x14ac:dyDescent="0.25">
      <c r="A16" s="5" t="s">
        <v>429</v>
      </c>
      <c r="B16" s="7" t="s">
        <v>442</v>
      </c>
      <c r="C16" s="14">
        <v>0.14488999999999999</v>
      </c>
      <c r="D16" s="13">
        <f>$C16/$C7*D7</f>
        <v>0.14488999999999999</v>
      </c>
      <c r="E16" s="13">
        <f>$C16/$C7*E7</f>
        <v>7.3120613077524405E-2</v>
      </c>
      <c r="F16" s="5"/>
      <c r="G16" s="12"/>
      <c r="H16" s="5"/>
      <c r="I16" s="5"/>
      <c r="J16" s="5"/>
      <c r="K16" s="5"/>
    </row>
    <row r="17" spans="1:11" x14ac:dyDescent="0.25">
      <c r="A17" s="5" t="s">
        <v>443</v>
      </c>
      <c r="B17" s="7" t="s">
        <v>444</v>
      </c>
      <c r="C17" s="14">
        <f>C23-C16</f>
        <v>9.710000000000002E-2</v>
      </c>
      <c r="D17" s="13">
        <f>$C17</f>
        <v>9.710000000000002E-2</v>
      </c>
      <c r="E17" s="13">
        <f>$C17</f>
        <v>9.710000000000002E-2</v>
      </c>
      <c r="F17" s="5"/>
      <c r="G17" s="12"/>
      <c r="H17" s="5"/>
      <c r="I17" s="5"/>
      <c r="J17" s="5"/>
      <c r="K17" s="5"/>
    </row>
    <row r="18" spans="1:11" x14ac:dyDescent="0.25">
      <c r="A18" s="5" t="s">
        <v>429</v>
      </c>
      <c r="B18" s="7" t="s">
        <v>445</v>
      </c>
      <c r="C18" s="9">
        <f>SUM(C13:C17)</f>
        <v>1.5435999999999999</v>
      </c>
      <c r="D18" s="13">
        <f>SUM(D13:D17)</f>
        <v>1.5544283032946338</v>
      </c>
      <c r="E18" s="13">
        <f>SUM(E13:E17)</f>
        <v>1.1027014706580796</v>
      </c>
      <c r="F18" s="5"/>
      <c r="G18" s="5"/>
      <c r="H18" s="5"/>
      <c r="I18" s="5"/>
      <c r="J18" s="5"/>
      <c r="K18" s="5"/>
    </row>
    <row r="19" spans="1:11" x14ac:dyDescent="0.25">
      <c r="A19" s="5"/>
      <c r="B19" s="7"/>
      <c r="C19" s="9"/>
      <c r="D19" s="13"/>
      <c r="E19" s="13"/>
      <c r="F19" s="5"/>
      <c r="G19" s="15"/>
      <c r="H19" s="5"/>
      <c r="I19" s="5"/>
      <c r="J19" s="5"/>
      <c r="K19" s="5"/>
    </row>
    <row r="20" spans="1:11" x14ac:dyDescent="0.25">
      <c r="A20" s="5" t="s">
        <v>429</v>
      </c>
      <c r="B20" s="7" t="s">
        <v>446</v>
      </c>
      <c r="C20" s="9">
        <v>0.1</v>
      </c>
      <c r="D20" s="13">
        <f>$C20</f>
        <v>0.1</v>
      </c>
      <c r="E20" s="13">
        <f>$C20</f>
        <v>0.1</v>
      </c>
      <c r="F20" s="5"/>
      <c r="G20" s="5"/>
      <c r="H20" s="5"/>
      <c r="I20" s="5"/>
      <c r="J20" s="5"/>
      <c r="K20" s="5"/>
    </row>
    <row r="21" spans="1:11" x14ac:dyDescent="0.25">
      <c r="A21" s="5" t="s">
        <v>429</v>
      </c>
      <c r="B21" s="7" t="s">
        <v>447</v>
      </c>
      <c r="C21" s="9">
        <f>C18+C20</f>
        <v>1.6435999999999999</v>
      </c>
      <c r="D21" s="13">
        <f>D18+D20</f>
        <v>1.6544283032946339</v>
      </c>
      <c r="E21" s="13">
        <f>E18+E20</f>
        <v>1.2027014706580796</v>
      </c>
      <c r="F21" s="5"/>
      <c r="G21" s="5"/>
      <c r="H21" s="5"/>
      <c r="I21" s="5"/>
      <c r="J21" s="5"/>
      <c r="K21" s="5"/>
    </row>
    <row r="22" spans="1:11" x14ac:dyDescent="0.25">
      <c r="A22" s="5"/>
      <c r="B22" s="5"/>
      <c r="C22" s="8"/>
      <c r="D22" s="8"/>
      <c r="E22" s="8"/>
      <c r="F22" s="5"/>
      <c r="G22" s="5"/>
      <c r="H22" s="5"/>
      <c r="I22" s="5"/>
      <c r="J22" s="5"/>
      <c r="K22" s="5"/>
    </row>
    <row r="23" spans="1:11" x14ac:dyDescent="0.25">
      <c r="A23" s="5" t="s">
        <v>429</v>
      </c>
      <c r="B23" s="7" t="s">
        <v>448</v>
      </c>
      <c r="C23" s="8">
        <v>0.24199000000000001</v>
      </c>
      <c r="D23" s="8"/>
      <c r="E23" s="8"/>
      <c r="F23" s="5"/>
      <c r="G23" s="5"/>
      <c r="H23" s="5"/>
      <c r="I23" s="5"/>
      <c r="J23" s="5"/>
      <c r="K23" s="5"/>
    </row>
    <row r="24" spans="1:11" x14ac:dyDescent="0.25">
      <c r="A24" s="5"/>
      <c r="B24" s="7"/>
      <c r="C24" s="8"/>
      <c r="D24" s="8"/>
      <c r="E24" s="8"/>
      <c r="F24" s="5"/>
      <c r="G24" s="5"/>
      <c r="H24" s="5"/>
      <c r="I24" s="5"/>
      <c r="J24" s="5"/>
      <c r="K24" s="5"/>
    </row>
    <row r="25" spans="1:11" x14ac:dyDescent="0.25">
      <c r="A25" s="5" t="s">
        <v>434</v>
      </c>
      <c r="B25" s="7" t="s">
        <v>449</v>
      </c>
      <c r="C25" s="16">
        <v>0.96199999999999997</v>
      </c>
      <c r="D25" s="16">
        <v>0.96199999999999997</v>
      </c>
      <c r="E25" s="16">
        <v>0.96199999999999997</v>
      </c>
      <c r="F25" s="5"/>
      <c r="G25" s="5"/>
      <c r="H25" s="5"/>
      <c r="I25" s="5"/>
      <c r="J25" s="5"/>
      <c r="K25" s="5"/>
    </row>
    <row r="26" spans="1:11" x14ac:dyDescent="0.25">
      <c r="A26" s="5" t="s">
        <v>450</v>
      </c>
      <c r="B26" s="7" t="s">
        <v>451</v>
      </c>
      <c r="C26" s="17">
        <v>60298</v>
      </c>
      <c r="D26" s="17">
        <f>C26*D9/$C$9</f>
        <v>60298</v>
      </c>
      <c r="E26" s="17">
        <f>D26*E9/$C$9</f>
        <v>66997.777777777781</v>
      </c>
      <c r="F26" s="5"/>
      <c r="G26" s="5"/>
      <c r="H26" s="5"/>
      <c r="I26" s="5"/>
      <c r="J26" s="5"/>
      <c r="K26" s="5"/>
    </row>
    <row r="27" spans="1:11" x14ac:dyDescent="0.25">
      <c r="A27" s="5"/>
      <c r="B27" s="7"/>
      <c r="C27" s="8" t="s">
        <v>452</v>
      </c>
      <c r="D27" s="8"/>
      <c r="E27" s="8" t="s">
        <v>453</v>
      </c>
      <c r="F27" s="5"/>
      <c r="G27" s="5"/>
      <c r="H27" s="5"/>
      <c r="I27" s="5"/>
      <c r="J27" s="5"/>
      <c r="K27" s="5"/>
    </row>
    <row r="28" spans="1:11" x14ac:dyDescent="0.25">
      <c r="A28" s="5"/>
      <c r="B28" s="7"/>
      <c r="C28" s="8"/>
      <c r="D28" s="8"/>
      <c r="E28" s="8"/>
      <c r="F28" s="5"/>
      <c r="G28" s="5"/>
      <c r="H28" s="5"/>
      <c r="I28" s="5"/>
      <c r="J28" s="5"/>
      <c r="K28" s="5"/>
    </row>
    <row r="29" spans="1:11" x14ac:dyDescent="0.25">
      <c r="A29" s="5"/>
      <c r="B29" s="7" t="s">
        <v>454</v>
      </c>
      <c r="C29" s="8">
        <v>2</v>
      </c>
      <c r="D29" s="8">
        <v>2</v>
      </c>
      <c r="E29" s="8">
        <v>2</v>
      </c>
      <c r="F29" s="5"/>
      <c r="G29" s="5"/>
      <c r="H29" s="5"/>
      <c r="I29" s="5"/>
      <c r="J29" s="5"/>
      <c r="K29" s="5"/>
    </row>
    <row r="30" spans="1:11" x14ac:dyDescent="0.25">
      <c r="A30" s="5"/>
      <c r="B30" s="7" t="s">
        <v>455</v>
      </c>
      <c r="C30" s="9">
        <f>(C29-C18)*C10*60*60*24*365/1000000</f>
        <v>80.457039936000015</v>
      </c>
      <c r="D30" s="9">
        <f t="shared" ref="D30:E30" si="0">(D29-D18)*D10*60*60*24*365/1000000</f>
        <v>70.257745136502152</v>
      </c>
      <c r="E30" s="9">
        <f t="shared" si="0"/>
        <v>141.48603210663401</v>
      </c>
      <c r="F30" s="5"/>
      <c r="G30" s="5"/>
      <c r="H30" s="5"/>
      <c r="I30" s="5"/>
      <c r="J30" s="5"/>
      <c r="K30" s="5"/>
    </row>
    <row r="31" spans="1:11" x14ac:dyDescent="0.25">
      <c r="A31" s="5"/>
      <c r="B31" s="7" t="s">
        <v>7</v>
      </c>
      <c r="C31" s="8">
        <v>0</v>
      </c>
      <c r="D31" s="8">
        <v>0</v>
      </c>
      <c r="E31" s="8">
        <v>150</v>
      </c>
      <c r="F31" s="5"/>
      <c r="G31" s="5"/>
      <c r="H31" s="5"/>
      <c r="I31" s="5"/>
      <c r="J31" s="5"/>
      <c r="K31" s="5"/>
    </row>
    <row r="32" spans="1:11" x14ac:dyDescent="0.25">
      <c r="A32" s="5"/>
      <c r="B32" s="7" t="s">
        <v>456</v>
      </c>
      <c r="C32" s="9">
        <f t="shared" ref="C32:D32" si="1">C30-C31*C26/1000000</f>
        <v>80.457039936000015</v>
      </c>
      <c r="D32" s="9">
        <f t="shared" si="1"/>
        <v>70.257745136502152</v>
      </c>
      <c r="E32" s="9">
        <f>E30-E31*E26/1000000</f>
        <v>131.43636543996735</v>
      </c>
      <c r="F32" s="5"/>
      <c r="G32" s="5"/>
      <c r="H32" s="5"/>
      <c r="I32" s="5"/>
      <c r="J32" s="5"/>
      <c r="K32" s="5"/>
    </row>
    <row r="33" spans="1:11" x14ac:dyDescent="0.25">
      <c r="A33" s="5"/>
      <c r="B33" s="7"/>
      <c r="C33" s="5"/>
      <c r="D33" s="5"/>
      <c r="E33" s="7"/>
      <c r="F33" s="5"/>
      <c r="G33" s="5"/>
      <c r="H33" s="5"/>
      <c r="I33" s="5"/>
      <c r="J33" s="5"/>
      <c r="K33" s="5"/>
    </row>
    <row r="34" spans="1:11" x14ac:dyDescent="0.25">
      <c r="A34" s="5"/>
      <c r="B34" s="7"/>
      <c r="C34" s="5"/>
      <c r="D34" s="5"/>
      <c r="E34" s="7"/>
      <c r="F34" s="5"/>
      <c r="G34" s="5"/>
      <c r="H34" s="5"/>
      <c r="I34" s="5"/>
      <c r="J34" s="5"/>
      <c r="K34" s="5"/>
    </row>
    <row r="35" spans="1:11" ht="18.75" x14ac:dyDescent="0.3">
      <c r="A35" s="3" t="s">
        <v>457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5">
      <c r="A36" s="5" t="s">
        <v>421</v>
      </c>
      <c r="B36" s="5" t="s">
        <v>422</v>
      </c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5">
      <c r="A37" s="5"/>
      <c r="B37" s="6" t="s">
        <v>423</v>
      </c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5">
      <c r="A38" s="5" t="s">
        <v>424</v>
      </c>
      <c r="B38" s="5" t="s">
        <v>458</v>
      </c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5" t="s">
        <v>426</v>
      </c>
      <c r="D40" s="5" t="s">
        <v>427</v>
      </c>
      <c r="E40" s="5" t="s">
        <v>428</v>
      </c>
      <c r="F40" s="5"/>
      <c r="G40" s="5"/>
      <c r="H40" s="5"/>
      <c r="I40" s="5"/>
      <c r="J40" s="5"/>
      <c r="K40" s="5"/>
    </row>
    <row r="41" spans="1:11" x14ac:dyDescent="0.25">
      <c r="A41" s="5" t="s">
        <v>459</v>
      </c>
      <c r="B41" s="7" t="s">
        <v>430</v>
      </c>
      <c r="C41" s="8">
        <v>71.7</v>
      </c>
      <c r="D41" s="8">
        <v>71.7</v>
      </c>
      <c r="E41" s="8">
        <v>36.184332650000002</v>
      </c>
      <c r="F41" s="5"/>
      <c r="G41" s="5"/>
      <c r="H41" s="5"/>
      <c r="I41" s="5"/>
      <c r="J41" s="5"/>
      <c r="K41" s="5"/>
    </row>
    <row r="42" spans="1:11" x14ac:dyDescent="0.25">
      <c r="A42" s="5" t="s">
        <v>459</v>
      </c>
      <c r="B42" s="7" t="s">
        <v>431</v>
      </c>
      <c r="C42" s="8">
        <v>4.42</v>
      </c>
      <c r="D42" s="8">
        <v>4.42</v>
      </c>
      <c r="E42" s="8">
        <v>2.64</v>
      </c>
      <c r="F42" s="5"/>
      <c r="G42" s="5"/>
      <c r="H42" s="5"/>
      <c r="I42" s="5"/>
      <c r="J42" s="5"/>
      <c r="K42" s="5"/>
    </row>
    <row r="43" spans="1:11" x14ac:dyDescent="0.25">
      <c r="A43" s="5" t="s">
        <v>432</v>
      </c>
      <c r="B43" s="7" t="s">
        <v>433</v>
      </c>
      <c r="C43" s="8">
        <v>0.9</v>
      </c>
      <c r="D43" s="8">
        <v>0.9</v>
      </c>
      <c r="E43" s="8">
        <v>1</v>
      </c>
      <c r="F43" s="5"/>
      <c r="G43" s="5"/>
      <c r="H43" s="5"/>
      <c r="I43" s="5"/>
      <c r="J43" s="5"/>
      <c r="K43" s="5"/>
    </row>
    <row r="44" spans="1:11" x14ac:dyDescent="0.25">
      <c r="A44" s="5" t="s">
        <v>460</v>
      </c>
      <c r="B44" s="7" t="s">
        <v>435</v>
      </c>
      <c r="C44" s="9">
        <f>27500/3600</f>
        <v>7.6388888888888893</v>
      </c>
      <c r="D44" s="8">
        <v>5</v>
      </c>
      <c r="E44" s="8">
        <v>5</v>
      </c>
      <c r="F44" s="5"/>
      <c r="G44" s="5"/>
      <c r="H44" s="5"/>
      <c r="I44" s="5"/>
      <c r="J44" s="5"/>
      <c r="K44" s="5"/>
    </row>
    <row r="45" spans="1:11" x14ac:dyDescent="0.25">
      <c r="A45" s="5"/>
      <c r="B45" s="11" t="s">
        <v>436</v>
      </c>
      <c r="C45" s="4" t="s">
        <v>437</v>
      </c>
      <c r="D45" s="4">
        <v>0.8</v>
      </c>
      <c r="E45" s="4">
        <v>0.8</v>
      </c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8"/>
      <c r="D46" s="8"/>
      <c r="E46" s="8"/>
      <c r="F46" s="5"/>
      <c r="G46" s="5"/>
      <c r="H46" s="5"/>
      <c r="I46" s="5"/>
      <c r="J46" s="5"/>
      <c r="K46" s="5"/>
    </row>
    <row r="47" spans="1:11" x14ac:dyDescent="0.25">
      <c r="A47" s="5" t="s">
        <v>461</v>
      </c>
      <c r="B47" s="7" t="s">
        <v>439</v>
      </c>
      <c r="C47" s="9">
        <v>0.11</v>
      </c>
      <c r="D47" s="13">
        <f>$C47*($C$43/D43)*($C$44/D$44)*(D$44/$C$44)^D45</f>
        <v>0.11973047980923064</v>
      </c>
      <c r="E47" s="13">
        <f>$C47*($C$43/E43)*($C$44/E$44)*(E$44/$C$44)^E45</f>
        <v>0.10775743182830759</v>
      </c>
      <c r="F47" s="5"/>
      <c r="G47" s="5"/>
      <c r="H47" s="5"/>
      <c r="I47" s="5"/>
      <c r="J47" s="5"/>
      <c r="K47" s="5"/>
    </row>
    <row r="48" spans="1:11" x14ac:dyDescent="0.25">
      <c r="A48" s="5" t="s">
        <v>461</v>
      </c>
      <c r="B48" s="7" t="s">
        <v>440</v>
      </c>
      <c r="C48" s="9">
        <v>0.26</v>
      </c>
      <c r="D48" s="13">
        <f>$C48*($C$43/D43)*($C$44/D$44)*(D$44/$C$44)^D45</f>
        <v>0.28299931591272698</v>
      </c>
      <c r="E48" s="13">
        <f>$C48*($C$43/E43)*($C$44/E$44)*(E$44/$C$44)^E45</f>
        <v>0.25469938432145428</v>
      </c>
      <c r="F48" s="5"/>
      <c r="G48" s="5"/>
      <c r="H48" s="5"/>
      <c r="I48" s="5"/>
      <c r="J48" s="5"/>
      <c r="K48" s="5"/>
    </row>
    <row r="49" spans="1:11" x14ac:dyDescent="0.25">
      <c r="A49" s="5" t="s">
        <v>459</v>
      </c>
      <c r="B49" s="7" t="s">
        <v>441</v>
      </c>
      <c r="C49" s="14">
        <v>0.77224000000000004</v>
      </c>
      <c r="D49" s="13">
        <f>$C49/$C42*D42</f>
        <v>0.77224000000000004</v>
      </c>
      <c r="E49" s="13">
        <f>$C49/$C42*E42</f>
        <v>0.46124742081447967</v>
      </c>
      <c r="F49" s="5"/>
      <c r="G49" s="5"/>
      <c r="H49" s="5"/>
      <c r="I49" s="5"/>
      <c r="J49" s="5"/>
      <c r="K49" s="5"/>
    </row>
    <row r="50" spans="1:11" x14ac:dyDescent="0.25">
      <c r="A50" s="5" t="s">
        <v>459</v>
      </c>
      <c r="B50" s="7" t="s">
        <v>442</v>
      </c>
      <c r="C50" s="14">
        <v>0.28727000000000003</v>
      </c>
      <c r="D50" s="13">
        <f>$C50/$C41*D41</f>
        <v>0.28727000000000003</v>
      </c>
      <c r="E50" s="13">
        <f>$C50/$C41*E41</f>
        <v>0.14497452218082987</v>
      </c>
      <c r="F50" s="5"/>
      <c r="G50" s="5"/>
      <c r="H50" s="5"/>
      <c r="I50" s="5"/>
      <c r="J50" s="5"/>
      <c r="K50" s="5"/>
    </row>
    <row r="51" spans="1:11" x14ac:dyDescent="0.25">
      <c r="A51" s="5" t="s">
        <v>443</v>
      </c>
      <c r="B51" s="7" t="s">
        <v>444</v>
      </c>
      <c r="C51" s="14">
        <f>C57-C50</f>
        <v>7.0329999999999948E-2</v>
      </c>
      <c r="D51" s="13">
        <f>$C51</f>
        <v>7.0329999999999948E-2</v>
      </c>
      <c r="E51" s="13">
        <f>$C51</f>
        <v>7.0329999999999948E-2</v>
      </c>
      <c r="F51" s="5"/>
      <c r="G51" s="5"/>
      <c r="H51" s="5"/>
      <c r="I51" s="5"/>
      <c r="J51" s="5"/>
      <c r="K51" s="5"/>
    </row>
    <row r="52" spans="1:11" x14ac:dyDescent="0.25">
      <c r="A52" s="5" t="s">
        <v>461</v>
      </c>
      <c r="B52" s="7" t="s">
        <v>445</v>
      </c>
      <c r="C52" s="9">
        <f>SUM(C47:C51)</f>
        <v>1.4998400000000001</v>
      </c>
      <c r="D52" s="13">
        <f>SUM(D47:D51)</f>
        <v>1.5325697957219575</v>
      </c>
      <c r="E52" s="13">
        <f>SUM(E47:E51)</f>
        <v>1.0390087591450714</v>
      </c>
      <c r="F52" s="5"/>
      <c r="G52" s="5"/>
      <c r="H52" s="5"/>
      <c r="I52" s="5"/>
      <c r="J52" s="5"/>
      <c r="K52" s="5"/>
    </row>
    <row r="53" spans="1:11" x14ac:dyDescent="0.25">
      <c r="A53" s="5"/>
      <c r="B53" s="7"/>
      <c r="C53" s="9"/>
      <c r="D53" s="13"/>
      <c r="E53" s="13"/>
      <c r="F53" s="5"/>
      <c r="G53" s="5"/>
      <c r="H53" s="5"/>
      <c r="I53" s="5"/>
      <c r="J53" s="5"/>
      <c r="K53" s="5"/>
    </row>
    <row r="54" spans="1:11" x14ac:dyDescent="0.25">
      <c r="A54" s="5" t="s">
        <v>461</v>
      </c>
      <c r="B54" s="7" t="s">
        <v>446</v>
      </c>
      <c r="C54" s="9">
        <v>0.09</v>
      </c>
      <c r="D54" s="13">
        <f>$C54</f>
        <v>0.09</v>
      </c>
      <c r="E54" s="13">
        <f>$C54</f>
        <v>0.09</v>
      </c>
      <c r="F54" s="5"/>
      <c r="G54" s="5"/>
      <c r="H54" s="5"/>
      <c r="I54" s="5"/>
      <c r="J54" s="5"/>
      <c r="K54" s="5"/>
    </row>
    <row r="55" spans="1:11" x14ac:dyDescent="0.25">
      <c r="A55" s="5" t="s">
        <v>461</v>
      </c>
      <c r="B55" s="7" t="s">
        <v>447</v>
      </c>
      <c r="C55" s="9">
        <v>1.59</v>
      </c>
      <c r="D55" s="13">
        <f>D52+D54</f>
        <v>1.6225697957219576</v>
      </c>
      <c r="E55" s="13">
        <f>E52+E54</f>
        <v>1.1290087591450715</v>
      </c>
      <c r="F55" s="5"/>
      <c r="G55" s="5"/>
      <c r="H55" s="5"/>
      <c r="I55" s="5"/>
      <c r="J55" s="5"/>
      <c r="K55" s="5"/>
    </row>
    <row r="56" spans="1:11" x14ac:dyDescent="0.25">
      <c r="A56" s="5"/>
      <c r="B56" s="5"/>
      <c r="C56" s="8"/>
      <c r="D56" s="8"/>
      <c r="E56" s="8"/>
      <c r="F56" s="5"/>
      <c r="G56" s="5"/>
      <c r="H56" s="5"/>
      <c r="I56" s="5"/>
      <c r="J56" s="5"/>
      <c r="K56" s="5"/>
    </row>
    <row r="57" spans="1:11" x14ac:dyDescent="0.25">
      <c r="A57" s="5" t="s">
        <v>459</v>
      </c>
      <c r="B57" s="7" t="s">
        <v>448</v>
      </c>
      <c r="C57" s="8">
        <v>0.35759999999999997</v>
      </c>
      <c r="D57" s="8"/>
      <c r="E57" s="8"/>
      <c r="F57" s="5"/>
      <c r="G57" s="5"/>
      <c r="H57" s="5"/>
      <c r="I57" s="5"/>
      <c r="J57" s="5"/>
      <c r="K57" s="5"/>
    </row>
    <row r="58" spans="1:11" x14ac:dyDescent="0.25">
      <c r="A58" s="5"/>
      <c r="B58" s="7"/>
      <c r="C58" s="8"/>
      <c r="D58" s="8"/>
      <c r="E58" s="8"/>
      <c r="F58" s="5"/>
      <c r="G58" s="5"/>
      <c r="H58" s="5"/>
      <c r="I58" s="5"/>
      <c r="J58" s="5"/>
      <c r="K58" s="5"/>
    </row>
    <row r="59" spans="1:11" x14ac:dyDescent="0.25">
      <c r="A59" s="5" t="s">
        <v>460</v>
      </c>
      <c r="B59" s="7" t="s">
        <v>449</v>
      </c>
      <c r="C59" s="16">
        <v>0.94499999999999995</v>
      </c>
      <c r="D59" s="16">
        <v>0.94499999999999995</v>
      </c>
      <c r="E59" s="16">
        <v>0.94499999999999995</v>
      </c>
      <c r="F59" s="5"/>
      <c r="G59" s="5"/>
      <c r="H59" s="5"/>
      <c r="I59" s="5"/>
      <c r="J59" s="5"/>
      <c r="K59" s="5"/>
    </row>
    <row r="60" spans="1:11" x14ac:dyDescent="0.25">
      <c r="A60" s="5" t="s">
        <v>462</v>
      </c>
      <c r="B60" s="7" t="s">
        <v>463</v>
      </c>
      <c r="C60" s="17">
        <v>112140</v>
      </c>
      <c r="D60" s="17">
        <f>C60*D43/$C$9</f>
        <v>112140</v>
      </c>
      <c r="E60" s="17">
        <f>D60*E43/$C$9</f>
        <v>124600</v>
      </c>
      <c r="F60" s="5"/>
      <c r="G60" s="5"/>
      <c r="H60" s="5"/>
      <c r="I60" s="5"/>
      <c r="J60" s="5"/>
      <c r="K60" s="5"/>
    </row>
    <row r="61" spans="1:11" x14ac:dyDescent="0.25">
      <c r="A61" s="5"/>
      <c r="B61" s="7"/>
      <c r="C61" s="8" t="s">
        <v>452</v>
      </c>
      <c r="D61" s="8"/>
      <c r="E61" s="8" t="s">
        <v>453</v>
      </c>
      <c r="F61" s="5"/>
      <c r="G61" s="5"/>
      <c r="H61" s="5"/>
      <c r="I61" s="5"/>
      <c r="J61" s="5"/>
      <c r="K61" s="5"/>
    </row>
    <row r="62" spans="1:11" x14ac:dyDescent="0.25">
      <c r="A62" s="5"/>
      <c r="B62" s="5"/>
      <c r="C62" s="8"/>
      <c r="D62" s="8"/>
      <c r="E62" s="8"/>
      <c r="F62" s="5"/>
      <c r="G62" s="5"/>
      <c r="H62" s="5"/>
      <c r="I62" s="5"/>
      <c r="J62" s="5"/>
      <c r="K62" s="5"/>
    </row>
    <row r="63" spans="1:11" x14ac:dyDescent="0.25">
      <c r="A63" s="5"/>
      <c r="B63" s="7" t="s">
        <v>454</v>
      </c>
      <c r="C63" s="8">
        <v>2</v>
      </c>
      <c r="D63" s="8">
        <v>2</v>
      </c>
      <c r="E63" s="8">
        <v>2</v>
      </c>
      <c r="F63" s="5"/>
      <c r="G63" s="5"/>
      <c r="H63" s="5"/>
      <c r="I63" s="5"/>
      <c r="J63" s="5"/>
      <c r="K63" s="5"/>
    </row>
    <row r="64" spans="1:11" x14ac:dyDescent="0.25">
      <c r="A64" s="5"/>
      <c r="B64" s="7" t="s">
        <v>455</v>
      </c>
      <c r="C64" s="9">
        <f>(C63-C52)*C44*60*60*24*365/1000000</f>
        <v>120.48854399999999</v>
      </c>
      <c r="D64" s="9">
        <f t="shared" ref="D64" si="2">(D63-D52)*D44*60*60*24*365/1000000</f>
        <v>73.704394610561764</v>
      </c>
      <c r="E64" s="9">
        <f>(E63-E52)*E44*60*60*24*365/1000000</f>
        <v>151.52909885800514</v>
      </c>
      <c r="F64" s="5"/>
      <c r="G64" s="5"/>
      <c r="H64" s="5"/>
      <c r="I64" s="5"/>
      <c r="J64" s="5"/>
      <c r="K64" s="5"/>
    </row>
    <row r="65" spans="1:11" x14ac:dyDescent="0.25">
      <c r="A65" s="5"/>
      <c r="B65" s="7" t="s">
        <v>7</v>
      </c>
      <c r="C65" s="8">
        <v>0</v>
      </c>
      <c r="D65" s="8">
        <v>0</v>
      </c>
      <c r="E65" s="8">
        <v>150</v>
      </c>
      <c r="F65" s="5"/>
      <c r="G65" s="5"/>
      <c r="H65" s="5"/>
      <c r="I65" s="5"/>
      <c r="J65" s="5"/>
      <c r="K65" s="5"/>
    </row>
    <row r="66" spans="1:11" x14ac:dyDescent="0.25">
      <c r="A66" s="5"/>
      <c r="B66" s="7" t="s">
        <v>456</v>
      </c>
      <c r="C66" s="9">
        <f t="shared" ref="C66" si="3">C64-C65*C60/1000000</f>
        <v>120.48854399999999</v>
      </c>
      <c r="D66" s="9">
        <f t="shared" ref="D66" si="4">D64-D65*D60/1000000</f>
        <v>73.704394610561764</v>
      </c>
      <c r="E66" s="9">
        <f>E64-E65*E60/1000000</f>
        <v>132.83909885800514</v>
      </c>
      <c r="F66" s="5"/>
      <c r="G66" s="5"/>
      <c r="H66" s="5"/>
      <c r="I66" s="5"/>
      <c r="J66" s="5"/>
      <c r="K66" s="5"/>
    </row>
  </sheetData>
  <hyperlinks>
    <hyperlink ref="B3" r:id="rId1" display="https://www.osti.gov/biblio/1862910" xr:uid="{00000000-0004-0000-0300-000000000000}"/>
    <hyperlink ref="B37" r:id="rId2" display="https://www.osti.gov/biblio/1862910" xr:uid="{00000000-0004-0000-03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 Data</vt:lpstr>
      <vt:lpstr>Filterable Sortable Data</vt:lpstr>
      <vt:lpstr>Filterable Sortable Data Plots</vt:lpstr>
      <vt:lpstr>SMR and ATR Calculations</vt:lpstr>
      <vt:lpstr>aaa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Burgard, Anthony P.</dc:creator>
  <cp:keywords/>
  <dc:description/>
  <cp:lastModifiedBy>Daniel Laky</cp:lastModifiedBy>
  <cp:revision/>
  <dcterms:created xsi:type="dcterms:W3CDTF">2023-03-13T15:55:16Z</dcterms:created>
  <dcterms:modified xsi:type="dcterms:W3CDTF">2023-12-07T18:05:14Z</dcterms:modified>
  <cp:category/>
  <cp:contentStatus/>
</cp:coreProperties>
</file>