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rillium-my.sharepoint.com/personal/ibach_terillium_com/Documents/Desktop/Purdue MSBA/Business Analytics/HW/"/>
    </mc:Choice>
  </mc:AlternateContent>
  <xr:revisionPtr revIDLastSave="126" documentId="8_{F350210B-30B5-47FB-B641-8AF9605FB966}" xr6:coauthVersionLast="47" xr6:coauthVersionMax="47" xr10:uidLastSave="{64671E1D-64B8-479F-9242-2991399A3752}"/>
  <bookViews>
    <workbookView xWindow="28680" yWindow="-120" windowWidth="29040" windowHeight="15720" activeTab="7" xr2:uid="{A136254E-69A4-4D7F-A310-C6DD4AF28B53}"/>
  </bookViews>
  <sheets>
    <sheet name="Expected Mean and Variance" sheetId="1" r:id="rId1"/>
    <sheet name="Sheet1" sheetId="7" r:id="rId2"/>
    <sheet name="Sheet2" sheetId="2" r:id="rId3"/>
    <sheet name="Covariance" sheetId="3" r:id="rId4"/>
    <sheet name="F values" sheetId="4" r:id="rId5"/>
    <sheet name="#5" sheetId="5" r:id="rId6"/>
    <sheet name="#3" sheetId="6" r:id="rId7"/>
    <sheet name="Sheet3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8" l="1"/>
  <c r="C2" i="8"/>
  <c r="C2" i="7"/>
  <c r="C1" i="7"/>
  <c r="C2" i="3"/>
  <c r="E2" i="3" s="1"/>
  <c r="E6" i="3" s="1"/>
  <c r="A10" i="3" s="1"/>
  <c r="E2" i="6"/>
  <c r="F2" i="6" s="1"/>
  <c r="F6" i="6" s="1"/>
  <c r="H6" i="6"/>
  <c r="H3" i="6"/>
  <c r="H4" i="6"/>
  <c r="H5" i="6"/>
  <c r="H2" i="6"/>
  <c r="G2" i="6"/>
  <c r="F4" i="6"/>
  <c r="F3" i="6"/>
  <c r="F5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E3" i="5"/>
  <c r="E4" i="5"/>
  <c r="E5" i="5"/>
  <c r="E6" i="5"/>
  <c r="F6" i="5" s="1"/>
  <c r="E7" i="5"/>
  <c r="E8" i="5"/>
  <c r="F8" i="5" s="1"/>
  <c r="E9" i="5"/>
  <c r="E10" i="5"/>
  <c r="F10" i="5" s="1"/>
  <c r="E11" i="5"/>
  <c r="E12" i="5"/>
  <c r="E13" i="5"/>
  <c r="E14" i="5"/>
  <c r="E15" i="5"/>
  <c r="E16" i="5"/>
  <c r="E17" i="5"/>
  <c r="E18" i="5"/>
  <c r="E19" i="5"/>
  <c r="E20" i="5"/>
  <c r="E21" i="5"/>
  <c r="E22" i="5"/>
  <c r="E2" i="5"/>
  <c r="G2" i="5"/>
  <c r="F2" i="5"/>
  <c r="D2" i="5"/>
  <c r="B2" i="5"/>
  <c r="F3" i="5"/>
  <c r="F4" i="5"/>
  <c r="F5" i="5"/>
  <c r="F7" i="5"/>
  <c r="F9" i="5"/>
  <c r="F11" i="5"/>
  <c r="F12" i="5"/>
  <c r="F13" i="5"/>
  <c r="F14" i="5"/>
  <c r="F15" i="5"/>
  <c r="F16" i="5"/>
  <c r="F17" i="5"/>
  <c r="F18" i="5"/>
  <c r="F19" i="5"/>
  <c r="F20" i="5"/>
  <c r="F21" i="5"/>
  <c r="F2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C2" i="4"/>
  <c r="D2" i="4" s="1"/>
  <c r="B2" i="4"/>
  <c r="D7" i="4"/>
  <c r="D8" i="4"/>
  <c r="D15" i="4"/>
  <c r="D16" i="4"/>
  <c r="D17" i="4"/>
  <c r="D18" i="4"/>
  <c r="D3" i="4"/>
  <c r="C4" i="4"/>
  <c r="D4" i="4" s="1"/>
  <c r="C5" i="4"/>
  <c r="D5" i="4" s="1"/>
  <c r="C6" i="4"/>
  <c r="D6" i="4" s="1"/>
  <c r="C7" i="4"/>
  <c r="C8" i="4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C16" i="4"/>
  <c r="C17" i="4"/>
  <c r="C18" i="4"/>
  <c r="C19" i="4"/>
  <c r="D19" i="4" s="1"/>
  <c r="C20" i="4"/>
  <c r="D20" i="4" s="1"/>
  <c r="C21" i="4"/>
  <c r="D21" i="4" s="1"/>
  <c r="C22" i="4"/>
  <c r="D22" i="4" s="1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3" i="4"/>
  <c r="E4" i="3"/>
  <c r="E3" i="3"/>
  <c r="E5" i="3"/>
  <c r="D5" i="3"/>
  <c r="D4" i="3"/>
  <c r="D3" i="3"/>
  <c r="D2" i="3"/>
  <c r="C5" i="3"/>
  <c r="C4" i="3"/>
  <c r="C3" i="3"/>
  <c r="B9" i="3"/>
  <c r="B8" i="3"/>
  <c r="H4" i="2"/>
  <c r="H5" i="2"/>
  <c r="H3" i="2"/>
  <c r="H2" i="2"/>
  <c r="G5" i="2"/>
  <c r="G4" i="2"/>
  <c r="G3" i="2"/>
  <c r="G2" i="2"/>
  <c r="F5" i="2"/>
  <c r="F4" i="2"/>
  <c r="F3" i="2"/>
  <c r="F2" i="2"/>
  <c r="E5" i="2"/>
  <c r="E4" i="2"/>
  <c r="E3" i="2"/>
  <c r="E2" i="2"/>
  <c r="B7" i="2"/>
  <c r="B8" i="2"/>
  <c r="F2" i="1"/>
  <c r="B9" i="1" s="1"/>
  <c r="B10" i="1"/>
  <c r="H3" i="1"/>
  <c r="H4" i="1"/>
  <c r="H5" i="1"/>
  <c r="H2" i="1"/>
  <c r="G2" i="1"/>
  <c r="G5" i="1"/>
  <c r="G4" i="1"/>
  <c r="G3" i="1"/>
  <c r="F5" i="1"/>
  <c r="F4" i="1"/>
  <c r="F3" i="1"/>
  <c r="E5" i="1"/>
  <c r="E4" i="1"/>
  <c r="E3" i="1"/>
  <c r="E2" i="1"/>
  <c r="B8" i="1"/>
  <c r="B7" i="1"/>
  <c r="H2" i="5" l="1"/>
</calcChain>
</file>

<file path=xl/sharedStrings.xml><?xml version="1.0" encoding="utf-8"?>
<sst xmlns="http://schemas.openxmlformats.org/spreadsheetml/2006/main" count="66" uniqueCount="54">
  <si>
    <t>Stock D Prices</t>
  </si>
  <si>
    <t>Stock C Prices</t>
  </si>
  <si>
    <t>Probability of Stock D Prices</t>
  </si>
  <si>
    <t>Probability of Stock C Prices</t>
  </si>
  <si>
    <t>Stock D Expected Values (Mean)</t>
  </si>
  <si>
    <t>Stock C Expected Values (Mean)</t>
  </si>
  <si>
    <t>Variance D</t>
  </si>
  <si>
    <t>Variance C</t>
  </si>
  <si>
    <r>
      <rPr>
        <b/>
        <i/>
        <sz val="13.3"/>
        <color rgb="FF374151"/>
        <rFont val="Times New Roman"/>
        <family val="1"/>
      </rPr>
      <t>Stock D:</t>
    </r>
    <r>
      <rPr>
        <sz val="13.3"/>
        <color rgb="FF374151"/>
        <rFont val="Times New Roman"/>
        <family val="1"/>
      </rPr>
      <t xml:space="preserve"> (Price−E[Stock D]) 
2 ×Probability.</t>
    </r>
  </si>
  <si>
    <r>
      <rPr>
        <b/>
        <i/>
        <sz val="11"/>
        <color theme="1"/>
        <rFont val="Calibri"/>
        <family val="2"/>
        <scheme val="minor"/>
      </rPr>
      <t xml:space="preserve">Stock D: </t>
    </r>
    <r>
      <rPr>
        <sz val="11"/>
        <color theme="1"/>
        <rFont val="Calibri"/>
        <family val="2"/>
        <scheme val="minor"/>
      </rPr>
      <t>(Price−E[Stock D])2</t>
    </r>
  </si>
  <si>
    <r>
      <rPr>
        <b/>
        <i/>
        <sz val="11"/>
        <color theme="1"/>
        <rFont val="Calibri"/>
        <family val="2"/>
        <scheme val="minor"/>
      </rPr>
      <t xml:space="preserve">Stock C: </t>
    </r>
    <r>
      <rPr>
        <sz val="11"/>
        <color theme="1"/>
        <rFont val="Calibri"/>
        <family val="2"/>
        <scheme val="minor"/>
      </rPr>
      <t>(Price−E[Stock D])2</t>
    </r>
  </si>
  <si>
    <r>
      <rPr>
        <b/>
        <i/>
        <sz val="13.3"/>
        <color rgb="FF374151"/>
        <rFont val="Times New Roman"/>
        <family val="1"/>
      </rPr>
      <t>Stock C:</t>
    </r>
    <r>
      <rPr>
        <sz val="13.3"/>
        <color rgb="FF374151"/>
        <rFont val="Times New Roman"/>
        <family val="1"/>
      </rPr>
      <t xml:space="preserve"> (Price−E[Stock D]) 
2 ×Probability.</t>
    </r>
  </si>
  <si>
    <t>Joint Probabilities</t>
  </si>
  <si>
    <t>Deviations Stock D</t>
  </si>
  <si>
    <t>Product of Deviations and Joint Probability</t>
  </si>
  <si>
    <t>Deviations Stock C</t>
  </si>
  <si>
    <t>Weighted Products for Covariance</t>
  </si>
  <si>
    <t>Mean D</t>
  </si>
  <si>
    <t>Mean C</t>
  </si>
  <si>
    <t>Deviation from means stock D</t>
  </si>
  <si>
    <t>Deviation from means stock C</t>
  </si>
  <si>
    <t>Product Deviations</t>
  </si>
  <si>
    <t>f</t>
  </si>
  <si>
    <t>Expected Return</t>
  </si>
  <si>
    <t>Variance of Portfolio</t>
  </si>
  <si>
    <t>Standard Deviation</t>
  </si>
  <si>
    <t>A</t>
  </si>
  <si>
    <t>B</t>
  </si>
  <si>
    <t>Sharpe ratio</t>
  </si>
  <si>
    <t>SD[P] 0.3</t>
  </si>
  <si>
    <t>SD[P2] 0.1</t>
  </si>
  <si>
    <t>Max SR</t>
  </si>
  <si>
    <t>Probabilities</t>
  </si>
  <si>
    <t>Stock C</t>
  </si>
  <si>
    <t>Stock D Expected Value</t>
  </si>
  <si>
    <t>Stock D Variance</t>
  </si>
  <si>
    <t>Stock C Expected Value</t>
  </si>
  <si>
    <t>Stock C Variance</t>
  </si>
  <si>
    <t>Males have more variation</t>
  </si>
  <si>
    <t>Demand (Thousands of bottles)</t>
  </si>
  <si>
    <t xml:space="preserve">Probability </t>
  </si>
  <si>
    <t>Mean Demand</t>
  </si>
  <si>
    <t>Hamburger = 0.60</t>
  </si>
  <si>
    <t>French Fries = 0.50</t>
  </si>
  <si>
    <t>Softdrink = 0.90</t>
  </si>
  <si>
    <t>Hamburger and fries = 0.80</t>
  </si>
  <si>
    <r>
      <t>P</t>
    </r>
    <r>
      <rPr>
        <sz val="13.3"/>
        <color rgb="FF374151"/>
        <rFont val="Times New Roman"/>
        <family val="1"/>
      </rPr>
      <t>(</t>
    </r>
    <r>
      <rPr>
        <i/>
        <sz val="13.3"/>
        <color rgb="FF374151"/>
        <rFont val="KaTeX_Math"/>
      </rPr>
      <t>A</t>
    </r>
    <r>
      <rPr>
        <sz val="13.3"/>
        <color rgb="FF374151"/>
        <rFont val="Times New Roman"/>
        <family val="1"/>
      </rPr>
      <t> and </t>
    </r>
    <r>
      <rPr>
        <i/>
        <sz val="13.3"/>
        <color rgb="FF374151"/>
        <rFont val="KaTeX_Math"/>
      </rPr>
      <t>B</t>
    </r>
    <r>
      <rPr>
        <sz val="13.3"/>
        <color rgb="FF374151"/>
        <rFont val="Times New Roman"/>
        <family val="1"/>
      </rPr>
      <t>)=</t>
    </r>
    <r>
      <rPr>
        <i/>
        <sz val="13.3"/>
        <color rgb="FF374151"/>
        <rFont val="KaTeX_Math"/>
      </rPr>
      <t>P</t>
    </r>
    <r>
      <rPr>
        <sz val="13.3"/>
        <color rgb="FF374151"/>
        <rFont val="Times New Roman"/>
        <family val="1"/>
      </rPr>
      <t>(</t>
    </r>
    <r>
      <rPr>
        <i/>
        <sz val="13.3"/>
        <color rgb="FF374151"/>
        <rFont val="KaTeX_Math"/>
      </rPr>
      <t>A</t>
    </r>
    <r>
      <rPr>
        <sz val="13.3"/>
        <color rgb="FF374151"/>
        <rFont val="Times New Roman"/>
        <family val="1"/>
      </rPr>
      <t>)×</t>
    </r>
    <r>
      <rPr>
        <i/>
        <sz val="13.3"/>
        <color rgb="FF374151"/>
        <rFont val="KaTeX_Math"/>
      </rPr>
      <t>P</t>
    </r>
    <r>
      <rPr>
        <sz val="13.3"/>
        <color rgb="FF374151"/>
        <rFont val="Times New Roman"/>
        <family val="1"/>
      </rPr>
      <t>(</t>
    </r>
    <r>
      <rPr>
        <i/>
        <sz val="13.3"/>
        <color rgb="FF374151"/>
        <rFont val="KaTeX_Math"/>
      </rPr>
      <t>B</t>
    </r>
    <r>
      <rPr>
        <sz val="13.3"/>
        <color rgb="FF374151"/>
        <rFont val="Times New Roman"/>
        <family val="1"/>
      </rPr>
      <t>∣</t>
    </r>
    <r>
      <rPr>
        <i/>
        <sz val="13.3"/>
        <color rgb="FF374151"/>
        <rFont val="KaTeX_Math"/>
      </rPr>
      <t>A</t>
    </r>
    <r>
      <rPr>
        <sz val="13.3"/>
        <color rgb="FF374151"/>
        <rFont val="Times New Roman"/>
        <family val="1"/>
      </rPr>
      <t>)</t>
    </r>
  </si>
  <si>
    <t>where:</t>
  </si>
  <si>
    <r>
      <t>�(�)</t>
    </r>
    <r>
      <rPr>
        <i/>
        <sz val="13.3"/>
        <color rgb="FF374151"/>
        <rFont val="KaTeX_Math"/>
      </rPr>
      <t>P</t>
    </r>
    <r>
      <rPr>
        <sz val="13.3"/>
        <color rgb="FF374151"/>
        <rFont val="Times New Roman"/>
        <family val="1"/>
      </rPr>
      <t>(</t>
    </r>
    <r>
      <rPr>
        <i/>
        <sz val="13.3"/>
        <color rgb="FF374151"/>
        <rFont val="KaTeX_Math"/>
      </rPr>
      <t>A</t>
    </r>
    <r>
      <rPr>
        <sz val="13.3"/>
        <color rgb="FF374151"/>
        <rFont val="Times New Roman"/>
        <family val="1"/>
      </rPr>
      <t>)</t>
    </r>
    <r>
      <rPr>
        <sz val="10"/>
        <color rgb="FF374151"/>
        <rFont val="Segoe UI"/>
        <family val="2"/>
      </rPr>
      <t xml:space="preserve"> is the probability of ordering a hamburger,</t>
    </r>
  </si>
  <si>
    <r>
      <t>�(�∣�)</t>
    </r>
    <r>
      <rPr>
        <i/>
        <sz val="13.3"/>
        <color rgb="FF374151"/>
        <rFont val="KaTeX_Math"/>
      </rPr>
      <t>P</t>
    </r>
    <r>
      <rPr>
        <sz val="13.3"/>
        <color rgb="FF374151"/>
        <rFont val="Times New Roman"/>
        <family val="1"/>
      </rPr>
      <t>(</t>
    </r>
    <r>
      <rPr>
        <i/>
        <sz val="13.3"/>
        <color rgb="FF374151"/>
        <rFont val="KaTeX_Math"/>
      </rPr>
      <t>B</t>
    </r>
    <r>
      <rPr>
        <sz val="13.3"/>
        <color rgb="FF374151"/>
        <rFont val="Times New Roman"/>
        <family val="1"/>
      </rPr>
      <t>∣</t>
    </r>
    <r>
      <rPr>
        <i/>
        <sz val="13.3"/>
        <color rgb="FF374151"/>
        <rFont val="KaTeX_Math"/>
      </rPr>
      <t>A</t>
    </r>
    <r>
      <rPr>
        <sz val="13.3"/>
        <color rgb="FF374151"/>
        <rFont val="Times New Roman"/>
        <family val="1"/>
      </rPr>
      <t>)</t>
    </r>
    <r>
      <rPr>
        <sz val="10"/>
        <color rgb="FF374151"/>
        <rFont val="Segoe UI"/>
        <family val="2"/>
      </rPr>
      <t xml:space="preserve"> is the probability of ordering fries given that a hamburger is ordered.</t>
    </r>
  </si>
  <si>
    <t>Substituting the given values:</t>
  </si>
  <si>
    <r>
      <t>�(�)=0.60</t>
    </r>
    <r>
      <rPr>
        <i/>
        <sz val="13.3"/>
        <color rgb="FF374151"/>
        <rFont val="KaTeX_Math"/>
      </rPr>
      <t>P</t>
    </r>
    <r>
      <rPr>
        <sz val="13.3"/>
        <color rgb="FF374151"/>
        <rFont val="Times New Roman"/>
        <family val="1"/>
      </rPr>
      <t>(</t>
    </r>
    <r>
      <rPr>
        <i/>
        <sz val="13.3"/>
        <color rgb="FF374151"/>
        <rFont val="KaTeX_Math"/>
      </rPr>
      <t>A</t>
    </r>
    <r>
      <rPr>
        <sz val="13.3"/>
        <color rgb="FF374151"/>
        <rFont val="Times New Roman"/>
        <family val="1"/>
      </rPr>
      <t>)=0.60</t>
    </r>
    <r>
      <rPr>
        <sz val="10"/>
        <color rgb="FF374151"/>
        <rFont val="Segoe UI"/>
        <family val="2"/>
      </rPr>
      <t xml:space="preserve"> (the probability of ordering a hamburger),</t>
    </r>
  </si>
  <si>
    <r>
      <t>�(�∣�)=0.80</t>
    </r>
    <r>
      <rPr>
        <i/>
        <sz val="13.3"/>
        <color rgb="FF374151"/>
        <rFont val="KaTeX_Math"/>
      </rPr>
      <t>P</t>
    </r>
    <r>
      <rPr>
        <sz val="13.3"/>
        <color rgb="FF374151"/>
        <rFont val="Times New Roman"/>
        <family val="1"/>
      </rPr>
      <t>(</t>
    </r>
    <r>
      <rPr>
        <i/>
        <sz val="13.3"/>
        <color rgb="FF374151"/>
        <rFont val="KaTeX_Math"/>
      </rPr>
      <t>B</t>
    </r>
    <r>
      <rPr>
        <sz val="13.3"/>
        <color rgb="FF374151"/>
        <rFont val="Times New Roman"/>
        <family val="1"/>
      </rPr>
      <t>∣</t>
    </r>
    <r>
      <rPr>
        <i/>
        <sz val="13.3"/>
        <color rgb="FF374151"/>
        <rFont val="KaTeX_Math"/>
      </rPr>
      <t>A</t>
    </r>
    <r>
      <rPr>
        <sz val="13.3"/>
        <color rgb="FF374151"/>
        <rFont val="Times New Roman"/>
        <family val="1"/>
      </rPr>
      <t>)=0.80</t>
    </r>
    <r>
      <rPr>
        <sz val="10"/>
        <color rgb="FF374151"/>
        <rFont val="Segoe UI"/>
        <family val="2"/>
      </rPr>
      <t xml:space="preserve"> (the probability of ordering fries given a hamburger is ordered).</t>
    </r>
  </si>
  <si>
    <r>
      <t xml:space="preserve">Let's calculate </t>
    </r>
    <r>
      <rPr>
        <sz val="13.3"/>
        <color rgb="FF374151"/>
        <rFont val="Times New Roman"/>
        <family val="1"/>
      </rPr>
      <t>�(� and �)</t>
    </r>
    <r>
      <rPr>
        <i/>
        <sz val="13.3"/>
        <color rgb="FF374151"/>
        <rFont val="KaTeX_Math"/>
      </rPr>
      <t>P</t>
    </r>
    <r>
      <rPr>
        <sz val="13.3"/>
        <color rgb="FF374151"/>
        <rFont val="Times New Roman"/>
        <family val="1"/>
      </rPr>
      <t>(</t>
    </r>
    <r>
      <rPr>
        <i/>
        <sz val="13.3"/>
        <color rgb="FF374151"/>
        <rFont val="KaTeX_Math"/>
      </rPr>
      <t>A</t>
    </r>
    <r>
      <rPr>
        <sz val="13.3"/>
        <color rgb="FF374151"/>
        <rFont val="Times New Roman"/>
        <family val="1"/>
      </rPr>
      <t> and </t>
    </r>
    <r>
      <rPr>
        <i/>
        <sz val="13.3"/>
        <color rgb="FF374151"/>
        <rFont val="KaTeX_Math"/>
      </rPr>
      <t>B</t>
    </r>
    <r>
      <rPr>
        <sz val="13.3"/>
        <color rgb="FF374151"/>
        <rFont val="Times New Roman"/>
        <family val="1"/>
      </rPr>
      <t>)</t>
    </r>
    <r>
      <rPr>
        <sz val="10"/>
        <color rgb="FF374151"/>
        <rFont val="Segoe UI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</si>
</sst>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3.3"/>
      <color rgb="FF374151"/>
      <name val="Times New Roman"/>
      <family val="1"/>
    </font>
    <font>
      <b/>
      <i/>
      <sz val="13.3"/>
      <color rgb="FF374151"/>
      <name val="Times New Roman"/>
      <family val="1"/>
    </font>
    <font>
      <b/>
      <i/>
      <sz val="11"/>
      <color theme="1"/>
      <name val="Calibri"/>
      <family val="2"/>
      <scheme val="minor"/>
    </font>
    <font>
      <sz val="8"/>
      <color rgb="FF111827"/>
      <name val="Ubuntu Mono"/>
      <family val="3"/>
    </font>
    <font>
      <sz val="11"/>
      <color rgb="FF111827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0"/>
      <color rgb="FF374151"/>
      <name val="Segoe UI"/>
      <family val="2"/>
    </font>
    <font>
      <i/>
      <sz val="13.3"/>
      <color rgb="FF374151"/>
      <name val="KaTeX_Math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1" xfId="0" applyBorder="1"/>
    <xf numFmtId="0" fontId="0" fillId="0" borderId="0" xfId="0" applyFill="1" applyBorder="1"/>
    <xf numFmtId="0" fontId="4" fillId="0" borderId="0" xfId="0" applyFont="1"/>
    <xf numFmtId="0" fontId="5" fillId="0" borderId="0" xfId="0" applyFont="1"/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5" xfId="0" applyBorder="1" applyAlignment="1">
      <alignment vertical="top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0FB74-E114-4342-9644-657D19BC8647}">
  <dimension ref="A1:H13"/>
  <sheetViews>
    <sheetView workbookViewId="0">
      <selection activeCell="C1" sqref="C1:C5"/>
    </sheetView>
  </sheetViews>
  <sheetFormatPr defaultRowHeight="14.4"/>
  <cols>
    <col min="1" max="1" width="29.109375" bestFit="1" customWidth="1"/>
    <col min="2" max="2" width="23.5546875" bestFit="1" customWidth="1"/>
    <col min="3" max="3" width="12.77734375" bestFit="1" customWidth="1"/>
    <col min="4" max="4" width="25.21875" bestFit="1" customWidth="1"/>
    <col min="5" max="5" width="22.21875" bestFit="1" customWidth="1"/>
    <col min="6" max="6" width="35" customWidth="1"/>
    <col min="7" max="7" width="25.21875" bestFit="1" customWidth="1"/>
    <col min="8" max="8" width="23" customWidth="1"/>
  </cols>
  <sheetData>
    <row r="1" spans="1:8" ht="50.4">
      <c r="A1" t="s">
        <v>0</v>
      </c>
      <c r="B1" t="s">
        <v>2</v>
      </c>
      <c r="C1" t="s">
        <v>1</v>
      </c>
      <c r="D1" t="s">
        <v>3</v>
      </c>
      <c r="E1" t="s">
        <v>9</v>
      </c>
      <c r="F1" s="2" t="s">
        <v>8</v>
      </c>
      <c r="G1" t="s">
        <v>10</v>
      </c>
      <c r="H1" s="2" t="s">
        <v>11</v>
      </c>
    </row>
    <row r="2" spans="1:8">
      <c r="A2">
        <v>40</v>
      </c>
      <c r="B2">
        <v>0.35</v>
      </c>
      <c r="C2">
        <v>45</v>
      </c>
      <c r="D2">
        <v>0.25</v>
      </c>
      <c r="E2">
        <f xml:space="preserve"> (A2 - B7)^2</f>
        <v>225</v>
      </c>
      <c r="F2">
        <f>E2 *B2</f>
        <v>78.75</v>
      </c>
      <c r="G2">
        <f>(C2 - B8)^2</f>
        <v>68.0625</v>
      </c>
      <c r="H2">
        <f>G2*D2</f>
        <v>17.015625</v>
      </c>
    </row>
    <row r="3" spans="1:8">
      <c r="A3">
        <v>50</v>
      </c>
      <c r="B3">
        <v>0.15</v>
      </c>
      <c r="C3">
        <v>50</v>
      </c>
      <c r="D3">
        <v>0.2</v>
      </c>
      <c r="E3">
        <f xml:space="preserve"> (A3 - B7)^2</f>
        <v>25</v>
      </c>
      <c r="F3">
        <f>E3 *B3</f>
        <v>3.75</v>
      </c>
      <c r="G3">
        <f>(C3 - B8)^2</f>
        <v>10.5625</v>
      </c>
      <c r="H3">
        <f>G3*D3</f>
        <v>2.1125000000000003</v>
      </c>
    </row>
    <row r="4" spans="1:8">
      <c r="A4">
        <v>60</v>
      </c>
      <c r="B4">
        <v>0.15</v>
      </c>
      <c r="C4">
        <v>55</v>
      </c>
      <c r="D4">
        <v>0.2</v>
      </c>
      <c r="E4">
        <f xml:space="preserve"> (A4 - B7)^2</f>
        <v>25</v>
      </c>
      <c r="F4">
        <f>E4 *B4</f>
        <v>3.75</v>
      </c>
      <c r="G4">
        <f>(C4 - B8)^2</f>
        <v>3.0625</v>
      </c>
      <c r="H4">
        <f t="shared" ref="H4:H5" si="0">G4*D4</f>
        <v>0.61250000000000004</v>
      </c>
    </row>
    <row r="5" spans="1:8">
      <c r="A5">
        <v>70</v>
      </c>
      <c r="B5">
        <v>0.35</v>
      </c>
      <c r="C5">
        <v>60</v>
      </c>
      <c r="D5">
        <v>0.35</v>
      </c>
      <c r="E5">
        <f xml:space="preserve"> (A5 - B7)^2</f>
        <v>225</v>
      </c>
      <c r="F5">
        <f>E5 *B5</f>
        <v>78.75</v>
      </c>
      <c r="G5">
        <f>(C5 - B8)^2</f>
        <v>45.5625</v>
      </c>
      <c r="H5">
        <f t="shared" si="0"/>
        <v>15.946874999999999</v>
      </c>
    </row>
    <row r="7" spans="1:8">
      <c r="A7" s="3" t="s">
        <v>4</v>
      </c>
      <c r="B7" s="3">
        <f>SUMPRODUCT(A2:A5,B2:B5)</f>
        <v>55</v>
      </c>
    </row>
    <row r="8" spans="1:8">
      <c r="A8" s="3" t="s">
        <v>5</v>
      </c>
      <c r="B8" s="3">
        <f>SUMPRODUCT(C2:C5,D2:D5)</f>
        <v>53.25</v>
      </c>
      <c r="E8" s="1"/>
    </row>
    <row r="9" spans="1:8">
      <c r="A9" s="3" t="s">
        <v>6</v>
      </c>
      <c r="B9" s="3">
        <f>SUM(F2:F5)</f>
        <v>165</v>
      </c>
    </row>
    <row r="10" spans="1:8">
      <c r="A10" s="3" t="s">
        <v>7</v>
      </c>
      <c r="B10" s="3">
        <f>SUM(H2:H5)</f>
        <v>35.6875</v>
      </c>
    </row>
    <row r="11" spans="1:8">
      <c r="A11" s="4"/>
    </row>
    <row r="12" spans="1:8">
      <c r="A12" s="4"/>
    </row>
    <row r="13" spans="1:8">
      <c r="A13" s="4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0AAC6-D82E-4998-9A5A-D57C70C20508}">
  <dimension ref="A1:D2"/>
  <sheetViews>
    <sheetView workbookViewId="0">
      <selection activeCell="D2" sqref="D2"/>
    </sheetView>
  </sheetViews>
  <sheetFormatPr defaultRowHeight="14.4"/>
  <cols>
    <col min="4" max="4" width="24.109375" bestFit="1" customWidth="1"/>
  </cols>
  <sheetData>
    <row r="1" spans="1:4">
      <c r="A1">
        <v>6.78</v>
      </c>
      <c r="B1">
        <v>2.11</v>
      </c>
      <c r="C1">
        <f>B1/A1</f>
        <v>0.31120943952802355</v>
      </c>
      <c r="D1" t="s">
        <v>38</v>
      </c>
    </row>
    <row r="2" spans="1:4">
      <c r="A2">
        <v>7.86</v>
      </c>
      <c r="B2">
        <v>2.2000000000000002</v>
      </c>
      <c r="C2">
        <f>B2/A2</f>
        <v>0.27989821882951654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DB80-DB92-430F-915A-14D64BA4F6EC}">
  <dimension ref="A1:I8"/>
  <sheetViews>
    <sheetView workbookViewId="0">
      <selection activeCell="I16" sqref="I16"/>
    </sheetView>
  </sheetViews>
  <sheetFormatPr defaultRowHeight="14.4"/>
  <cols>
    <col min="1" max="1" width="29.109375" bestFit="1" customWidth="1"/>
    <col min="2" max="2" width="25.44140625" bestFit="1" customWidth="1"/>
    <col min="3" max="3" width="12.77734375" bestFit="1" customWidth="1"/>
    <col min="4" max="4" width="25.21875" bestFit="1" customWidth="1"/>
    <col min="5" max="6" width="17.109375" bestFit="1" customWidth="1"/>
    <col min="7" max="7" width="16.77734375" bestFit="1" customWidth="1"/>
    <col min="8" max="8" width="38.44140625" bestFit="1" customWidth="1"/>
    <col min="9" max="9" width="30.77734375" bestFit="1" customWidth="1"/>
  </cols>
  <sheetData>
    <row r="1" spans="1:9">
      <c r="A1" t="s">
        <v>0</v>
      </c>
      <c r="B1" t="s">
        <v>2</v>
      </c>
      <c r="C1" t="s">
        <v>1</v>
      </c>
      <c r="D1" t="s">
        <v>3</v>
      </c>
      <c r="E1" t="s">
        <v>13</v>
      </c>
      <c r="F1" t="s">
        <v>15</v>
      </c>
      <c r="G1" t="s">
        <v>12</v>
      </c>
      <c r="H1" t="s">
        <v>14</v>
      </c>
      <c r="I1" t="s">
        <v>16</v>
      </c>
    </row>
    <row r="2" spans="1:9">
      <c r="A2">
        <v>40</v>
      </c>
      <c r="B2">
        <v>0.35</v>
      </c>
      <c r="C2">
        <v>45</v>
      </c>
      <c r="D2">
        <v>0.25</v>
      </c>
      <c r="E2">
        <f xml:space="preserve"> (A2 - B7)</f>
        <v>-15</v>
      </c>
      <c r="F2">
        <f>(C2 - B8)</f>
        <v>-8.25</v>
      </c>
      <c r="G2">
        <f xml:space="preserve"> (B2 * D2)</f>
        <v>8.7499999999999994E-2</v>
      </c>
      <c r="H2">
        <f xml:space="preserve"> E2 *G2*F2</f>
        <v>10.828125</v>
      </c>
    </row>
    <row r="3" spans="1:9">
      <c r="A3">
        <v>50</v>
      </c>
      <c r="B3">
        <v>0.15</v>
      </c>
      <c r="C3">
        <v>50</v>
      </c>
      <c r="D3">
        <v>0.2</v>
      </c>
      <c r="E3">
        <f xml:space="preserve"> (A3 - B7)</f>
        <v>-5</v>
      </c>
      <c r="F3">
        <f>(C3 - B8)</f>
        <v>-3.25</v>
      </c>
      <c r="G3">
        <f xml:space="preserve"> (B3 * D3)</f>
        <v>0.03</v>
      </c>
      <c r="H3">
        <f t="shared" ref="H3" si="0" xml:space="preserve"> E3 *G3*F3</f>
        <v>0.48749999999999999</v>
      </c>
    </row>
    <row r="4" spans="1:9">
      <c r="A4">
        <v>60</v>
      </c>
      <c r="B4">
        <v>0.15</v>
      </c>
      <c r="C4">
        <v>55</v>
      </c>
      <c r="D4">
        <v>0.2</v>
      </c>
      <c r="E4">
        <f xml:space="preserve"> (A4 - B7)</f>
        <v>5</v>
      </c>
      <c r="F4">
        <f>(C4 - B8)</f>
        <v>1.75</v>
      </c>
      <c r="G4">
        <f xml:space="preserve"> (B4 * D4)</f>
        <v>0.03</v>
      </c>
      <c r="H4">
        <f xml:space="preserve"> E4 *G4*F4</f>
        <v>0.26250000000000001</v>
      </c>
    </row>
    <row r="5" spans="1:9">
      <c r="A5">
        <v>70</v>
      </c>
      <c r="B5">
        <v>0.35</v>
      </c>
      <c r="C5">
        <v>60</v>
      </c>
      <c r="D5">
        <v>0.35</v>
      </c>
      <c r="E5">
        <f xml:space="preserve"> (A5 - B7)</f>
        <v>15</v>
      </c>
      <c r="F5">
        <f>(C5 - B8)</f>
        <v>6.75</v>
      </c>
      <c r="G5">
        <f xml:space="preserve"> (B5 * D5)</f>
        <v>0.12249999999999998</v>
      </c>
      <c r="H5">
        <f xml:space="preserve"> E5 *G5*F5</f>
        <v>12.403124999999998</v>
      </c>
    </row>
    <row r="7" spans="1:9">
      <c r="A7" t="s">
        <v>4</v>
      </c>
      <c r="B7">
        <f>SUMPRODUCT(A2:A5,B2:B5)</f>
        <v>55</v>
      </c>
    </row>
    <row r="8" spans="1:9">
      <c r="A8" t="s">
        <v>5</v>
      </c>
      <c r="B8">
        <f>SUMPRODUCT(C2:C5,D2:D5)</f>
        <v>53.25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9D2B-04A0-45BD-A726-972B5D90C4C4}">
  <dimension ref="A1:E10"/>
  <sheetViews>
    <sheetView workbookViewId="0">
      <selection activeCell="C13" sqref="C13"/>
    </sheetView>
  </sheetViews>
  <sheetFormatPr defaultRowHeight="14.4"/>
  <cols>
    <col min="1" max="1" width="18.5546875" bestFit="1" customWidth="1"/>
    <col min="2" max="2" width="12.21875" bestFit="1" customWidth="1"/>
    <col min="3" max="4" width="25.88671875" bestFit="1" customWidth="1"/>
    <col min="5" max="5" width="16.44140625" bestFit="1" customWidth="1"/>
  </cols>
  <sheetData>
    <row r="1" spans="1:5">
      <c r="A1" t="s">
        <v>0</v>
      </c>
      <c r="B1" t="s">
        <v>1</v>
      </c>
      <c r="C1" t="s">
        <v>19</v>
      </c>
      <c r="D1" t="s">
        <v>20</v>
      </c>
      <c r="E1" t="s">
        <v>21</v>
      </c>
    </row>
    <row r="2" spans="1:5">
      <c r="A2">
        <v>40</v>
      </c>
      <c r="B2">
        <v>45</v>
      </c>
      <c r="C2">
        <f xml:space="preserve"> A2 - B8</f>
        <v>-15</v>
      </c>
      <c r="D2">
        <f>B2 - B9</f>
        <v>-7.5</v>
      </c>
      <c r="E2">
        <f xml:space="preserve"> C2 * D2</f>
        <v>112.5</v>
      </c>
    </row>
    <row r="3" spans="1:5">
      <c r="A3">
        <v>50</v>
      </c>
      <c r="B3">
        <v>50</v>
      </c>
      <c r="C3">
        <f xml:space="preserve"> A3 - B8</f>
        <v>-5</v>
      </c>
      <c r="D3">
        <f>B3 - B9</f>
        <v>-2.5</v>
      </c>
      <c r="E3">
        <f xml:space="preserve"> C3 * D3</f>
        <v>12.5</v>
      </c>
    </row>
    <row r="4" spans="1:5">
      <c r="A4">
        <v>60</v>
      </c>
      <c r="B4">
        <v>55</v>
      </c>
      <c r="C4">
        <f xml:space="preserve"> A4 - B8</f>
        <v>5</v>
      </c>
      <c r="D4">
        <f>B4 - B9</f>
        <v>2.5</v>
      </c>
      <c r="E4">
        <f xml:space="preserve"> C4 * D4</f>
        <v>12.5</v>
      </c>
    </row>
    <row r="5" spans="1:5">
      <c r="A5">
        <v>70</v>
      </c>
      <c r="B5">
        <v>60</v>
      </c>
      <c r="C5">
        <f xml:space="preserve"> A5 - B8</f>
        <v>15</v>
      </c>
      <c r="D5">
        <f>B5 - B9</f>
        <v>7.5</v>
      </c>
      <c r="E5">
        <f t="shared" ref="E5" si="0" xml:space="preserve"> C5 * D5</f>
        <v>112.5</v>
      </c>
    </row>
    <row r="6" spans="1:5">
      <c r="E6">
        <f xml:space="preserve"> SUM(E2:E5)</f>
        <v>250</v>
      </c>
    </row>
    <row r="8" spans="1:5">
      <c r="A8" t="s">
        <v>17</v>
      </c>
      <c r="B8">
        <f>AVERAGE(A2:A5)</f>
        <v>55</v>
      </c>
    </row>
    <row r="9" spans="1:5">
      <c r="A9" t="s">
        <v>18</v>
      </c>
      <c r="B9">
        <f>AVERAGE(B2:B5)</f>
        <v>52.5</v>
      </c>
    </row>
    <row r="10" spans="1:5">
      <c r="A10">
        <f>-E6 / COUNT(A2:A5) - 1</f>
        <v>-63.5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1B321-FE78-429B-A18B-C51DA9E0F1D6}">
  <dimension ref="A1:D22"/>
  <sheetViews>
    <sheetView workbookViewId="0">
      <selection sqref="A1:A22"/>
    </sheetView>
  </sheetViews>
  <sheetFormatPr defaultRowHeight="14.4"/>
  <cols>
    <col min="2" max="2" width="14.44140625" bestFit="1" customWidth="1"/>
    <col min="3" max="3" width="18.21875" bestFit="1" customWidth="1"/>
    <col min="4" max="4" width="16.5546875" bestFit="1" customWidth="1"/>
  </cols>
  <sheetData>
    <row r="1" spans="1:4">
      <c r="A1" t="s">
        <v>22</v>
      </c>
      <c r="B1" t="s">
        <v>23</v>
      </c>
      <c r="C1" t="s">
        <v>24</v>
      </c>
      <c r="D1" t="s">
        <v>25</v>
      </c>
    </row>
    <row r="2" spans="1:4">
      <c r="A2">
        <v>0</v>
      </c>
      <c r="B2">
        <f>(A2*0.2)+((1-A2)*0.15)</f>
        <v>0.15</v>
      </c>
      <c r="C2">
        <f>(A2*0.72)+((1-A2)^2*0.052)+2*A2*(1-A2)*0.3*SQRT(0.052)*SQRT(0.072)</f>
        <v>5.1999999999999998E-2</v>
      </c>
      <c r="D2">
        <f>SQRT(C2)</f>
        <v>0.22803508501982758</v>
      </c>
    </row>
    <row r="3" spans="1:4">
      <c r="A3">
        <v>0.05</v>
      </c>
      <c r="B3">
        <f>(A3*0.2)+((1-A3)*0.15)</f>
        <v>0.1525</v>
      </c>
      <c r="C3">
        <f>(A3*0.72)+((1-A3)^2*0.052)+2*A3*(1-A3)*0.3*SQRT(0.052)*SQRT(0.072)</f>
        <v>8.4673864673648735E-2</v>
      </c>
      <c r="D3">
        <f>SQRT(C3)</f>
        <v>0.29098773973081538</v>
      </c>
    </row>
    <row r="4" spans="1:4">
      <c r="A4">
        <v>0.1</v>
      </c>
      <c r="B4">
        <f t="shared" ref="B4:B22" si="0">(A4*0.2)+((1-A4)*0.15)</f>
        <v>0.15500000000000003</v>
      </c>
      <c r="C4">
        <f t="shared" ref="C4:C22" si="1">(A4*0.72)+((1-A4)^2*0.052)+2*A4*(1-A4)*0.3*SQRT(0.052)*SQRT(0.072)</f>
        <v>0.11742416464480812</v>
      </c>
      <c r="D4">
        <f t="shared" ref="D4:D22" si="2">SQRT(C4)</f>
        <v>0.34267209493159512</v>
      </c>
    </row>
    <row r="5" spans="1:4">
      <c r="A5">
        <v>0.15</v>
      </c>
      <c r="B5">
        <f t="shared" si="0"/>
        <v>0.1575</v>
      </c>
      <c r="C5">
        <f t="shared" si="1"/>
        <v>0.15025089991347815</v>
      </c>
      <c r="D5">
        <f t="shared" si="2"/>
        <v>0.38762210968090838</v>
      </c>
    </row>
    <row r="6" spans="1:4">
      <c r="A6">
        <v>0.2</v>
      </c>
      <c r="B6">
        <f t="shared" si="0"/>
        <v>0.16</v>
      </c>
      <c r="C6">
        <f t="shared" si="1"/>
        <v>0.18315407047965887</v>
      </c>
      <c r="D6">
        <f t="shared" si="2"/>
        <v>0.427965034178797</v>
      </c>
    </row>
    <row r="7" spans="1:4">
      <c r="A7">
        <v>0.25</v>
      </c>
      <c r="B7">
        <f t="shared" si="0"/>
        <v>0.16249999999999998</v>
      </c>
      <c r="C7">
        <f t="shared" si="1"/>
        <v>0.21613367634335026</v>
      </c>
      <c r="D7">
        <f t="shared" si="2"/>
        <v>0.46490179214899813</v>
      </c>
    </row>
    <row r="8" spans="1:4">
      <c r="A8">
        <v>0.3</v>
      </c>
      <c r="B8">
        <f t="shared" si="0"/>
        <v>0.16499999999999998</v>
      </c>
      <c r="C8">
        <f t="shared" si="1"/>
        <v>0.24918971750455229</v>
      </c>
      <c r="D8">
        <f t="shared" si="2"/>
        <v>0.49918905988067519</v>
      </c>
    </row>
    <row r="9" spans="1:4">
      <c r="A9">
        <v>0.35</v>
      </c>
      <c r="B9">
        <f t="shared" si="0"/>
        <v>0.16749999999999998</v>
      </c>
      <c r="C9">
        <f t="shared" si="1"/>
        <v>0.28232219396326497</v>
      </c>
      <c r="D9">
        <f t="shared" si="2"/>
        <v>0.5313399984598044</v>
      </c>
    </row>
    <row r="10" spans="1:4">
      <c r="A10">
        <v>0.4</v>
      </c>
      <c r="B10">
        <f t="shared" si="0"/>
        <v>0.17</v>
      </c>
      <c r="C10">
        <f t="shared" si="1"/>
        <v>0.31553110571948834</v>
      </c>
      <c r="D10">
        <f t="shared" si="2"/>
        <v>0.56172155532744894</v>
      </c>
    </row>
    <row r="11" spans="1:4">
      <c r="A11">
        <v>0.45</v>
      </c>
      <c r="B11">
        <f t="shared" si="0"/>
        <v>0.17250000000000001</v>
      </c>
      <c r="C11">
        <f t="shared" si="1"/>
        <v>0.34881645277322237</v>
      </c>
      <c r="D11">
        <f t="shared" si="2"/>
        <v>0.59060685127521373</v>
      </c>
    </row>
    <row r="12" spans="1:4">
      <c r="A12">
        <v>0.5</v>
      </c>
      <c r="B12">
        <f t="shared" si="0"/>
        <v>0.17499999999999999</v>
      </c>
      <c r="C12">
        <f t="shared" si="1"/>
        <v>0.38217823512446703</v>
      </c>
      <c r="D12">
        <f t="shared" si="2"/>
        <v>0.61820565762896984</v>
      </c>
    </row>
    <row r="13" spans="1:4">
      <c r="A13">
        <v>0.55000000000000004</v>
      </c>
      <c r="B13">
        <f t="shared" si="0"/>
        <v>0.17749999999999999</v>
      </c>
      <c r="C13">
        <f t="shared" si="1"/>
        <v>0.41561645277322234</v>
      </c>
      <c r="D13">
        <f t="shared" si="2"/>
        <v>0.64468321893254077</v>
      </c>
    </row>
    <row r="14" spans="1:4">
      <c r="A14">
        <v>0.6</v>
      </c>
      <c r="B14">
        <f t="shared" si="0"/>
        <v>0.18</v>
      </c>
      <c r="C14">
        <f t="shared" si="1"/>
        <v>0.44913110571948833</v>
      </c>
      <c r="D14">
        <f t="shared" si="2"/>
        <v>0.6701724447629045</v>
      </c>
    </row>
    <row r="15" spans="1:4">
      <c r="A15">
        <v>0.65</v>
      </c>
      <c r="B15">
        <f t="shared" si="0"/>
        <v>0.1825</v>
      </c>
      <c r="C15">
        <f t="shared" si="1"/>
        <v>0.48272219396326493</v>
      </c>
      <c r="D15">
        <f t="shared" si="2"/>
        <v>0.69478211977803872</v>
      </c>
    </row>
    <row r="16" spans="1:4">
      <c r="A16">
        <v>0.7</v>
      </c>
      <c r="B16">
        <f t="shared" si="0"/>
        <v>0.185</v>
      </c>
      <c r="C16">
        <f t="shared" si="1"/>
        <v>0.51638971750455231</v>
      </c>
      <c r="D16">
        <f t="shared" si="2"/>
        <v>0.71860261445708107</v>
      </c>
    </row>
    <row r="17" spans="1:4">
      <c r="A17">
        <v>0.75</v>
      </c>
      <c r="B17">
        <f t="shared" si="0"/>
        <v>0.18750000000000003</v>
      </c>
      <c r="C17">
        <f t="shared" si="1"/>
        <v>0.55013367634335031</v>
      </c>
      <c r="D17">
        <f t="shared" si="2"/>
        <v>0.74170996780638609</v>
      </c>
    </row>
    <row r="18" spans="1:4">
      <c r="A18">
        <v>0.8</v>
      </c>
      <c r="B18">
        <f t="shared" si="0"/>
        <v>0.19000000000000003</v>
      </c>
      <c r="C18">
        <f t="shared" si="1"/>
        <v>0.58395407047965886</v>
      </c>
      <c r="D18">
        <f t="shared" si="2"/>
        <v>0.76416887562871783</v>
      </c>
    </row>
    <row r="19" spans="1:4">
      <c r="A19">
        <v>0.85</v>
      </c>
      <c r="B19">
        <f t="shared" si="0"/>
        <v>0.1925</v>
      </c>
      <c r="C19">
        <f t="shared" si="1"/>
        <v>0.61785089991347819</v>
      </c>
      <c r="D19">
        <f t="shared" si="2"/>
        <v>0.78603492283325316</v>
      </c>
    </row>
    <row r="20" spans="1:4">
      <c r="A20">
        <v>0.9</v>
      </c>
      <c r="B20">
        <f t="shared" si="0"/>
        <v>0.19500000000000001</v>
      </c>
      <c r="C20">
        <f t="shared" si="1"/>
        <v>0.65182416464480808</v>
      </c>
      <c r="D20">
        <f t="shared" si="2"/>
        <v>0.80735628110816604</v>
      </c>
    </row>
    <row r="21" spans="1:4">
      <c r="A21">
        <v>0.95</v>
      </c>
      <c r="B21">
        <f t="shared" si="0"/>
        <v>0.19750000000000001</v>
      </c>
      <c r="C21">
        <f t="shared" si="1"/>
        <v>0.68587386467364864</v>
      </c>
      <c r="D21">
        <f t="shared" si="2"/>
        <v>0.82817502055643322</v>
      </c>
    </row>
    <row r="22" spans="1:4">
      <c r="A22">
        <v>1</v>
      </c>
      <c r="B22">
        <f t="shared" si="0"/>
        <v>0.2</v>
      </c>
      <c r="C22">
        <f t="shared" si="1"/>
        <v>0.72</v>
      </c>
      <c r="D22">
        <f t="shared" si="2"/>
        <v>0.84852813742385702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2616-9D77-44FB-BE7D-3D7860EC7EA2}">
  <dimension ref="A1:H22"/>
  <sheetViews>
    <sheetView workbookViewId="0">
      <selection activeCell="L12" sqref="L12"/>
    </sheetView>
  </sheetViews>
  <sheetFormatPr defaultRowHeight="14.4"/>
  <cols>
    <col min="4" max="4" width="14.44140625" bestFit="1" customWidth="1"/>
    <col min="6" max="6" width="10.88671875" bestFit="1" customWidth="1"/>
    <col min="7" max="7" width="12" bestFit="1" customWidth="1"/>
  </cols>
  <sheetData>
    <row r="1" spans="1:8">
      <c r="A1" t="s">
        <v>22</v>
      </c>
      <c r="B1" t="s">
        <v>26</v>
      </c>
      <c r="C1" t="s">
        <v>27</v>
      </c>
      <c r="D1" t="s">
        <v>23</v>
      </c>
      <c r="E1" t="s">
        <v>29</v>
      </c>
      <c r="F1" t="s">
        <v>28</v>
      </c>
      <c r="G1" t="s">
        <v>30</v>
      </c>
      <c r="H1" t="s">
        <v>31</v>
      </c>
    </row>
    <row r="2" spans="1:8">
      <c r="A2">
        <v>0</v>
      </c>
      <c r="B2">
        <f>1-A2</f>
        <v>1</v>
      </c>
      <c r="C2">
        <f>A2</f>
        <v>0</v>
      </c>
      <c r="D2">
        <f>B2*0.15 + C2*0.2</f>
        <v>0.15</v>
      </c>
      <c r="E2">
        <f>SQRT((B2^2*0.052)+(C2^2*0.072)+(2*B2*C2*0.3*SQRT(0.052)*SQRT(0.072)))</f>
        <v>0.22803508501982758</v>
      </c>
      <c r="F2">
        <f>(D2-0.05)/E2</f>
        <v>0.4385290096535146</v>
      </c>
      <c r="G2">
        <f>SQRT((D2^2*0.052)+(E2^2*0.072)+(2*D2*E2*0.1*SQRT(0.052)*SQRT(0.072)))</f>
        <v>7.3024598084398651E-2</v>
      </c>
      <c r="H2">
        <f>MAX(F2:F22)</f>
        <v>0.62665516070642535</v>
      </c>
    </row>
    <row r="3" spans="1:8">
      <c r="A3">
        <v>0.05</v>
      </c>
      <c r="B3">
        <f t="shared" ref="B3:B22" si="0">1-A3</f>
        <v>0.95</v>
      </c>
      <c r="C3">
        <f t="shared" ref="C3:C22" si="1">A3</f>
        <v>0.05</v>
      </c>
      <c r="D3">
        <f t="shared" ref="D3:D22" si="2">B3*0.15 + C3*0.2</f>
        <v>0.1525</v>
      </c>
      <c r="E3">
        <f t="shared" ref="E3:E22" si="3">SQRT((B3^2*0.052)+(C3^2*0.072)+(2*B3*C3*0.3*SQRT(0.052)*SQRT(0.072)))</f>
        <v>0.221029103680146</v>
      </c>
      <c r="F3">
        <f t="shared" ref="F3:F22" si="4">(D3-0.05)/E3</f>
        <v>0.46373983467954988</v>
      </c>
      <c r="G3">
        <f t="shared" ref="G3:G22" si="5">SQRT((D3^2*0.052)+(E3^2*0.072)+(2*D3*E3*0.1*SQRT(0.052)*SQRT(0.072)))</f>
        <v>7.1688889399714129E-2</v>
      </c>
    </row>
    <row r="4" spans="1:8">
      <c r="A4">
        <v>0.1</v>
      </c>
      <c r="B4">
        <f t="shared" si="0"/>
        <v>0.9</v>
      </c>
      <c r="C4">
        <f t="shared" si="1"/>
        <v>0.1</v>
      </c>
      <c r="D4">
        <f t="shared" si="2"/>
        <v>0.15500000000000003</v>
      </c>
      <c r="E4">
        <f t="shared" si="3"/>
        <v>0.21481192854403622</v>
      </c>
      <c r="F4">
        <f t="shared" si="4"/>
        <v>0.4887996710037224</v>
      </c>
      <c r="G4">
        <f t="shared" si="5"/>
        <v>7.056304057050293E-2</v>
      </c>
    </row>
    <row r="5" spans="1:8">
      <c r="A5">
        <v>0.15</v>
      </c>
      <c r="B5">
        <f t="shared" si="0"/>
        <v>0.85</v>
      </c>
      <c r="C5">
        <f t="shared" si="1"/>
        <v>0.15</v>
      </c>
      <c r="D5">
        <f t="shared" si="2"/>
        <v>0.1575</v>
      </c>
      <c r="E5">
        <f t="shared" si="3"/>
        <v>0.20945381331806343</v>
      </c>
      <c r="F5">
        <f t="shared" si="4"/>
        <v>0.51323964122227383</v>
      </c>
      <c r="G5">
        <f t="shared" si="5"/>
        <v>6.9658719673159397E-2</v>
      </c>
    </row>
    <row r="6" spans="1:8">
      <c r="A6">
        <v>0.2</v>
      </c>
      <c r="B6">
        <f t="shared" si="0"/>
        <v>0.8</v>
      </c>
      <c r="C6">
        <f t="shared" si="1"/>
        <v>0.2</v>
      </c>
      <c r="D6">
        <f t="shared" si="2"/>
        <v>0.16</v>
      </c>
      <c r="E6">
        <f t="shared" si="3"/>
        <v>0.20502212192751029</v>
      </c>
      <c r="F6">
        <f t="shared" si="4"/>
        <v>0.53652746818654384</v>
      </c>
      <c r="G6">
        <f t="shared" si="5"/>
        <v>6.8986166772036589E-2</v>
      </c>
    </row>
    <row r="7" spans="1:8">
      <c r="A7">
        <v>0.25</v>
      </c>
      <c r="B7">
        <f t="shared" si="0"/>
        <v>0.75</v>
      </c>
      <c r="C7">
        <f t="shared" si="1"/>
        <v>0.25</v>
      </c>
      <c r="D7">
        <f t="shared" si="2"/>
        <v>0.16249999999999998</v>
      </c>
      <c r="E7">
        <f t="shared" si="3"/>
        <v>0.20157796591728536</v>
      </c>
      <c r="F7">
        <f t="shared" si="4"/>
        <v>0.55809671204918665</v>
      </c>
      <c r="G7">
        <f t="shared" si="5"/>
        <v>6.855371025402654E-2</v>
      </c>
    </row>
    <row r="8" spans="1:8">
      <c r="A8">
        <v>0.3</v>
      </c>
      <c r="B8">
        <f t="shared" si="0"/>
        <v>0.7</v>
      </c>
      <c r="C8">
        <f t="shared" si="1"/>
        <v>0.3</v>
      </c>
      <c r="D8">
        <f t="shared" si="2"/>
        <v>0.16499999999999998</v>
      </c>
      <c r="E8">
        <f t="shared" si="3"/>
        <v>0.19917258221088638</v>
      </c>
      <c r="F8">
        <f t="shared" si="4"/>
        <v>0.57738870844299528</v>
      </c>
      <c r="G8">
        <f t="shared" si="5"/>
        <v>6.8367326071019405E-2</v>
      </c>
    </row>
    <row r="9" spans="1:8">
      <c r="A9">
        <v>0.35</v>
      </c>
      <c r="B9">
        <f t="shared" si="0"/>
        <v>0.65</v>
      </c>
      <c r="C9">
        <f t="shared" si="1"/>
        <v>0.35</v>
      </c>
      <c r="D9">
        <f t="shared" si="2"/>
        <v>0.16749999999999998</v>
      </c>
      <c r="E9">
        <f t="shared" si="3"/>
        <v>0.19784386258680095</v>
      </c>
      <c r="F9">
        <f t="shared" si="4"/>
        <v>0.5939026789291918</v>
      </c>
      <c r="G9">
        <f t="shared" si="5"/>
        <v>6.8430289135564037E-2</v>
      </c>
    </row>
    <row r="10" spans="1:8">
      <c r="A10">
        <v>0.4</v>
      </c>
      <c r="B10">
        <f t="shared" si="0"/>
        <v>0.6</v>
      </c>
      <c r="C10">
        <f t="shared" si="1"/>
        <v>0.4</v>
      </c>
      <c r="D10">
        <f t="shared" si="2"/>
        <v>0.17</v>
      </c>
      <c r="E10">
        <f t="shared" si="3"/>
        <v>0.19761352615519093</v>
      </c>
      <c r="F10">
        <f t="shared" si="4"/>
        <v>0.60724588207469643</v>
      </c>
      <c r="G10">
        <f t="shared" si="5"/>
        <v>6.8742961705307401E-2</v>
      </c>
    </row>
    <row r="11" spans="1:8">
      <c r="A11">
        <v>0.45</v>
      </c>
      <c r="B11">
        <f t="shared" si="0"/>
        <v>0.55000000000000004</v>
      </c>
      <c r="C11">
        <f t="shared" si="1"/>
        <v>0.45</v>
      </c>
      <c r="D11">
        <f t="shared" si="2"/>
        <v>0.17250000000000001</v>
      </c>
      <c r="E11">
        <f t="shared" si="3"/>
        <v>0.19848539687650157</v>
      </c>
      <c r="F11">
        <f t="shared" si="4"/>
        <v>0.61717386733604396</v>
      </c>
      <c r="G11">
        <f t="shared" si="5"/>
        <v>6.9302749564301672E-2</v>
      </c>
    </row>
    <row r="12" spans="1:8">
      <c r="A12">
        <v>0.5</v>
      </c>
      <c r="B12">
        <f t="shared" si="0"/>
        <v>0.5</v>
      </c>
      <c r="C12">
        <f t="shared" si="1"/>
        <v>0.5</v>
      </c>
      <c r="D12">
        <f t="shared" si="2"/>
        <v>0.17499999999999999</v>
      </c>
      <c r="E12">
        <f t="shared" si="3"/>
        <v>0.20044509254273854</v>
      </c>
      <c r="F12">
        <f t="shared" si="4"/>
        <v>0.62361217435816096</v>
      </c>
      <c r="G12">
        <f t="shared" si="5"/>
        <v>7.0104235057797656E-2</v>
      </c>
    </row>
    <row r="13" spans="1:8">
      <c r="A13">
        <v>0.55000000000000004</v>
      </c>
      <c r="B13">
        <f t="shared" si="0"/>
        <v>0.44999999999999996</v>
      </c>
      <c r="C13">
        <f t="shared" si="1"/>
        <v>0.55000000000000004</v>
      </c>
      <c r="D13">
        <f t="shared" si="2"/>
        <v>0.17749999999999999</v>
      </c>
      <c r="E13">
        <f t="shared" si="3"/>
        <v>0.20346118247278114</v>
      </c>
      <c r="F13">
        <f t="shared" si="4"/>
        <v>0.62665516070642535</v>
      </c>
      <c r="G13">
        <f t="shared" si="5"/>
        <v>7.1139471333281842E-2</v>
      </c>
    </row>
    <row r="14" spans="1:8">
      <c r="A14">
        <v>0.6</v>
      </c>
      <c r="B14">
        <f t="shared" si="0"/>
        <v>0.4</v>
      </c>
      <c r="C14">
        <f t="shared" si="1"/>
        <v>0.6</v>
      </c>
      <c r="D14">
        <f t="shared" si="2"/>
        <v>0.18</v>
      </c>
      <c r="E14">
        <f t="shared" si="3"/>
        <v>0.2074876037730648</v>
      </c>
      <c r="F14">
        <f t="shared" si="4"/>
        <v>0.62654345433660108</v>
      </c>
      <c r="G14">
        <f t="shared" si="5"/>
        <v>7.2398400637618404E-2</v>
      </c>
    </row>
    <row r="15" spans="1:8">
      <c r="A15">
        <v>0.65</v>
      </c>
      <c r="B15">
        <f t="shared" si="0"/>
        <v>0.35</v>
      </c>
      <c r="C15">
        <f t="shared" si="1"/>
        <v>0.65</v>
      </c>
      <c r="D15">
        <f t="shared" si="2"/>
        <v>0.1825</v>
      </c>
      <c r="E15">
        <f t="shared" si="3"/>
        <v>0.2124669243982813</v>
      </c>
      <c r="F15">
        <f t="shared" si="4"/>
        <v>0.62362647915786296</v>
      </c>
      <c r="G15">
        <f t="shared" si="5"/>
        <v>7.3869346392857874E-2</v>
      </c>
    </row>
    <row r="16" spans="1:8">
      <c r="A16">
        <v>0.7</v>
      </c>
      <c r="B16">
        <f t="shared" si="0"/>
        <v>0.30000000000000004</v>
      </c>
      <c r="C16">
        <f t="shared" si="1"/>
        <v>0.7</v>
      </c>
      <c r="D16">
        <f t="shared" si="2"/>
        <v>0.185</v>
      </c>
      <c r="E16">
        <f t="shared" si="3"/>
        <v>0.21833395866092908</v>
      </c>
      <c r="F16">
        <f t="shared" si="4"/>
        <v>0.61831883976259483</v>
      </c>
      <c r="G16">
        <f t="shared" si="5"/>
        <v>7.5539526260726769E-2</v>
      </c>
    </row>
    <row r="17" spans="1:7">
      <c r="A17">
        <v>0.75</v>
      </c>
      <c r="B17">
        <f t="shared" si="0"/>
        <v>0.25</v>
      </c>
      <c r="C17">
        <f t="shared" si="1"/>
        <v>0.75</v>
      </c>
      <c r="D17">
        <f t="shared" si="2"/>
        <v>0.18750000000000003</v>
      </c>
      <c r="E17">
        <f t="shared" si="3"/>
        <v>0.22501927993696508</v>
      </c>
      <c r="F17">
        <f t="shared" si="4"/>
        <v>0.61105875033694024</v>
      </c>
      <c r="G17">
        <f t="shared" si="5"/>
        <v>7.739554031997678E-2</v>
      </c>
    </row>
    <row r="18" spans="1:7">
      <c r="A18">
        <v>0.8</v>
      </c>
      <c r="B18">
        <f t="shared" si="0"/>
        <v>0.19999999999999996</v>
      </c>
      <c r="C18">
        <f t="shared" si="1"/>
        <v>0.8</v>
      </c>
      <c r="D18">
        <f t="shared" si="2"/>
        <v>0.19000000000000003</v>
      </c>
      <c r="E18">
        <f t="shared" si="3"/>
        <v>0.23245229721312474</v>
      </c>
      <c r="F18">
        <f t="shared" si="4"/>
        <v>0.60227410818676708</v>
      </c>
      <c r="G18">
        <f t="shared" si="5"/>
        <v>7.9423801263181756E-2</v>
      </c>
    </row>
    <row r="19" spans="1:7">
      <c r="A19">
        <v>0.85</v>
      </c>
      <c r="B19">
        <f t="shared" si="0"/>
        <v>0.15000000000000002</v>
      </c>
      <c r="C19">
        <f t="shared" si="1"/>
        <v>0.85</v>
      </c>
      <c r="D19">
        <f t="shared" si="2"/>
        <v>0.1925</v>
      </c>
      <c r="E19">
        <f t="shared" si="3"/>
        <v>0.24056371279450722</v>
      </c>
      <c r="F19">
        <f t="shared" si="4"/>
        <v>0.5923586660043173</v>
      </c>
      <c r="G19">
        <f t="shared" si="5"/>
        <v>8.1610888012389193E-2</v>
      </c>
    </row>
    <row r="20" spans="1:7">
      <c r="A20">
        <v>0.9</v>
      </c>
      <c r="B20">
        <f t="shared" si="0"/>
        <v>9.9999999999999978E-2</v>
      </c>
      <c r="C20">
        <f t="shared" si="1"/>
        <v>0.9</v>
      </c>
      <c r="D20">
        <f t="shared" si="2"/>
        <v>0.19500000000000001</v>
      </c>
      <c r="E20">
        <f t="shared" si="3"/>
        <v>0.24928731344536592</v>
      </c>
      <c r="F20">
        <f t="shared" si="4"/>
        <v>0.5816581597995294</v>
      </c>
      <c r="G20">
        <f t="shared" si="5"/>
        <v>8.3943817069970894E-2</v>
      </c>
    </row>
    <row r="21" spans="1:7">
      <c r="A21">
        <v>0.95</v>
      </c>
      <c r="B21">
        <f t="shared" si="0"/>
        <v>5.0000000000000044E-2</v>
      </c>
      <c r="C21">
        <f t="shared" si="1"/>
        <v>0.95</v>
      </c>
      <c r="D21">
        <f t="shared" si="2"/>
        <v>0.19750000000000001</v>
      </c>
      <c r="E21">
        <f t="shared" si="3"/>
        <v>0.25856114300808763</v>
      </c>
      <c r="F21">
        <f t="shared" si="4"/>
        <v>0.57046468113496196</v>
      </c>
      <c r="G21">
        <f t="shared" si="5"/>
        <v>8.6410235488483797E-2</v>
      </c>
    </row>
    <row r="22" spans="1:7">
      <c r="A22">
        <v>1</v>
      </c>
      <c r="B22">
        <f t="shared" si="0"/>
        <v>0</v>
      </c>
      <c r="C22">
        <f t="shared" si="1"/>
        <v>1</v>
      </c>
      <c r="D22">
        <f t="shared" si="2"/>
        <v>0.2</v>
      </c>
      <c r="E22">
        <f t="shared" si="3"/>
        <v>0.26832815729997478</v>
      </c>
      <c r="F22">
        <f t="shared" si="4"/>
        <v>0.55901699437494745</v>
      </c>
      <c r="G22">
        <f t="shared" si="5"/>
        <v>8.8998545183936031E-2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FB25-40F3-4E36-9236-5312CAB5A8DD}">
  <dimension ref="A1:H8"/>
  <sheetViews>
    <sheetView workbookViewId="0">
      <selection activeCell="E10" sqref="E10"/>
    </sheetView>
  </sheetViews>
  <sheetFormatPr defaultRowHeight="14.4"/>
  <cols>
    <col min="1" max="1" width="12.88671875" bestFit="1" customWidth="1"/>
    <col min="2" max="2" width="11.88671875" bestFit="1" customWidth="1"/>
    <col min="4" max="4" width="11.88671875" bestFit="1" customWidth="1"/>
    <col min="5" max="5" width="21.33203125" bestFit="1" customWidth="1"/>
    <col min="6" max="6" width="14.88671875" bestFit="1" customWidth="1"/>
    <col min="7" max="7" width="21.33203125" bestFit="1" customWidth="1"/>
    <col min="8" max="8" width="15.21875" bestFit="1" customWidth="1"/>
  </cols>
  <sheetData>
    <row r="1" spans="1:8">
      <c r="A1" t="s">
        <v>0</v>
      </c>
      <c r="B1" t="s">
        <v>32</v>
      </c>
      <c r="C1" t="s">
        <v>33</v>
      </c>
      <c r="D1" t="s">
        <v>32</v>
      </c>
      <c r="E1" t="s">
        <v>34</v>
      </c>
      <c r="F1" t="s">
        <v>35</v>
      </c>
      <c r="G1" t="s">
        <v>36</v>
      </c>
      <c r="H1" t="s">
        <v>37</v>
      </c>
    </row>
    <row r="2" spans="1:8">
      <c r="A2">
        <v>40</v>
      </c>
      <c r="B2">
        <v>0.35</v>
      </c>
      <c r="C2">
        <v>45</v>
      </c>
      <c r="D2">
        <v>0.25</v>
      </c>
      <c r="E2">
        <f>SUMPRODUCT(A2:A5, B2:B5)</f>
        <v>55</v>
      </c>
      <c r="F2" s="6">
        <f xml:space="preserve"> (A2-E2)^2*B2</f>
        <v>78.75</v>
      </c>
      <c r="G2">
        <f>SUMPRODUCT(C2:C5,D2:D5)</f>
        <v>53.25</v>
      </c>
      <c r="H2">
        <f>(C2-G2)^2*D2</f>
        <v>17.015625</v>
      </c>
    </row>
    <row r="3" spans="1:8">
      <c r="A3">
        <v>50</v>
      </c>
      <c r="B3">
        <v>0.15</v>
      </c>
      <c r="C3">
        <v>50</v>
      </c>
      <c r="D3">
        <v>0.2</v>
      </c>
      <c r="E3">
        <v>55</v>
      </c>
      <c r="F3" s="6">
        <f xml:space="preserve"> (A3-E3)^2*B3</f>
        <v>3.75</v>
      </c>
      <c r="G3">
        <v>53.25</v>
      </c>
      <c r="H3">
        <f t="shared" ref="H3:H5" si="0">(C3-G3)^2*D3</f>
        <v>2.1125000000000003</v>
      </c>
    </row>
    <row r="4" spans="1:8">
      <c r="A4">
        <v>60</v>
      </c>
      <c r="B4">
        <v>0.15</v>
      </c>
      <c r="C4">
        <v>55</v>
      </c>
      <c r="D4">
        <v>0.2</v>
      </c>
      <c r="E4">
        <v>55</v>
      </c>
      <c r="F4" s="6">
        <f t="shared" ref="F4:F5" si="1" xml:space="preserve"> (A4-E4)^2*B4</f>
        <v>3.75</v>
      </c>
      <c r="G4">
        <v>53.25</v>
      </c>
      <c r="H4">
        <f t="shared" si="0"/>
        <v>0.61250000000000004</v>
      </c>
    </row>
    <row r="5" spans="1:8">
      <c r="A5">
        <v>70</v>
      </c>
      <c r="B5">
        <v>0.35</v>
      </c>
      <c r="C5">
        <v>60</v>
      </c>
      <c r="D5">
        <v>0.35</v>
      </c>
      <c r="E5">
        <v>55</v>
      </c>
      <c r="F5" s="6">
        <f t="shared" si="1"/>
        <v>78.75</v>
      </c>
      <c r="G5">
        <v>53.25</v>
      </c>
      <c r="H5">
        <f t="shared" si="0"/>
        <v>15.946874999999999</v>
      </c>
    </row>
    <row r="6" spans="1:8">
      <c r="F6" s="6">
        <f>SUM(F2:F5)</f>
        <v>165</v>
      </c>
      <c r="H6">
        <f>SUM(H2:H5)</f>
        <v>35.6875</v>
      </c>
    </row>
    <row r="8" spans="1:8">
      <c r="A8" s="5"/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575A-575D-4FAB-A373-32F9A4DA9D70}">
  <dimension ref="A1:C28"/>
  <sheetViews>
    <sheetView tabSelected="1" workbookViewId="0">
      <selection activeCell="E18" sqref="E18"/>
    </sheetView>
  </sheetViews>
  <sheetFormatPr defaultRowHeight="14.4"/>
  <cols>
    <col min="1" max="1" width="28.44140625" bestFit="1" customWidth="1"/>
    <col min="2" max="2" width="10.77734375" bestFit="1" customWidth="1"/>
    <col min="3" max="3" width="13.77734375" bestFit="1" customWidth="1"/>
  </cols>
  <sheetData>
    <row r="1" spans="1:3" ht="15" thickBot="1">
      <c r="A1" s="7" t="s">
        <v>39</v>
      </c>
      <c r="B1" s="8" t="s">
        <v>40</v>
      </c>
      <c r="C1" s="8" t="s">
        <v>41</v>
      </c>
    </row>
    <row r="2" spans="1:3" ht="15" thickBot="1">
      <c r="A2" s="9">
        <v>10</v>
      </c>
      <c r="B2" s="10">
        <v>0.1</v>
      </c>
      <c r="C2" s="10">
        <f>SUMPRODUCT(A2:A6,B2:B6)</f>
        <v>21.75</v>
      </c>
    </row>
    <row r="3" spans="1:3" ht="15" thickBot="1">
      <c r="A3" s="9">
        <v>15</v>
      </c>
      <c r="B3" s="10">
        <v>0.15</v>
      </c>
      <c r="C3" s="11"/>
    </row>
    <row r="4" spans="1:3" ht="15" thickBot="1">
      <c r="A4" s="9">
        <v>20</v>
      </c>
      <c r="B4" s="10">
        <v>0.2</v>
      </c>
      <c r="C4" s="11"/>
    </row>
    <row r="5" spans="1:3" ht="15" thickBot="1">
      <c r="A5" s="9">
        <v>25</v>
      </c>
      <c r="B5" s="10">
        <v>0.4</v>
      </c>
      <c r="C5" s="11"/>
    </row>
    <row r="6" spans="1:3" ht="15" thickBot="1">
      <c r="A6" s="9">
        <v>30</v>
      </c>
      <c r="B6" s="10">
        <v>0.15</v>
      </c>
      <c r="C6" s="11"/>
    </row>
    <row r="8" spans="1:3">
      <c r="A8">
        <f>0.6 *0.8</f>
        <v>0.48</v>
      </c>
    </row>
    <row r="10" spans="1:3">
      <c r="A10" t="s">
        <v>42</v>
      </c>
    </row>
    <row r="11" spans="1:3">
      <c r="A11" t="s">
        <v>43</v>
      </c>
    </row>
    <row r="12" spans="1:3">
      <c r="A12" t="s">
        <v>44</v>
      </c>
    </row>
    <row r="13" spans="1:3">
      <c r="A13" t="s">
        <v>45</v>
      </c>
    </row>
    <row r="16" spans="1:3" ht="17.399999999999999">
      <c r="A16" s="12" t="s">
        <v>46</v>
      </c>
    </row>
    <row r="18" spans="1:1" ht="15">
      <c r="A18" s="13" t="s">
        <v>47</v>
      </c>
    </row>
    <row r="19" spans="1:1">
      <c r="A19" s="14"/>
    </row>
    <row r="20" spans="1:1" ht="17.399999999999999">
      <c r="A20" s="15" t="s">
        <v>48</v>
      </c>
    </row>
    <row r="21" spans="1:1" ht="17.399999999999999">
      <c r="A21" s="15" t="s">
        <v>49</v>
      </c>
    </row>
    <row r="23" spans="1:1" ht="15">
      <c r="A23" s="13" t="s">
        <v>50</v>
      </c>
    </row>
    <row r="24" spans="1:1">
      <c r="A24" s="14"/>
    </row>
    <row r="25" spans="1:1" ht="17.399999999999999">
      <c r="A25" s="15" t="s">
        <v>51</v>
      </c>
    </row>
    <row r="26" spans="1:1" ht="17.399999999999999">
      <c r="A26" s="15" t="s">
        <v>52</v>
      </c>
    </row>
    <row r="28" spans="1:1" ht="17.399999999999999">
      <c r="A28" s="13" t="s">
        <v>53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Expected Mean and Variance</vt:lpstr>
      <vt:lpstr>Sheet1</vt:lpstr>
      <vt:lpstr>Sheet2</vt:lpstr>
      <vt:lpstr>Covariance</vt:lpstr>
      <vt:lpstr>F values</vt:lpstr>
      <vt:lpstr>#5</vt:lpstr>
      <vt:lpstr>#3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Bach</dc:creator>
  <cp:lastModifiedBy>Ian Bach</cp:lastModifiedBy>
  <dcterms:created xsi:type="dcterms:W3CDTF">2024-01-22T22:14:35Z</dcterms:created>
  <dcterms:modified xsi:type="dcterms:W3CDTF">2024-02-04T15:09:20Z</dcterms:modified>
</cp:coreProperties>
</file>