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/>
  <mc:AlternateContent xmlns:mc="http://schemas.openxmlformats.org/markup-compatibility/2006">
    <mc:Choice Requires="x15">
      <x15ac:absPath xmlns:x15ac="http://schemas.microsoft.com/office/spreadsheetml/2010/11/ac" url="/Users/gorila/Desktop/CLONE/GIT/will/"/>
    </mc:Choice>
  </mc:AlternateContent>
  <xr:revisionPtr revIDLastSave="0" documentId="8_{9C2EAE4E-BE58-5349-8920-5C551F7B5EBC}" xr6:coauthVersionLast="47" xr6:coauthVersionMax="47" xr10:uidLastSave="{00000000-0000-0000-0000-000000000000}"/>
  <bookViews>
    <workbookView xWindow="0" yWindow="760" windowWidth="30240" windowHeight="17680" tabRatio="719" activeTab="2" xr2:uid="{00000000-000D-0000-FFFF-FFFF00000000}"/>
  </bookViews>
  <sheets>
    <sheet name="Presentación" sheetId="6" state="hidden" r:id="rId1"/>
    <sheet name="Resumen" sheetId="1" state="hidden" r:id="rId2"/>
    <sheet name="Instructivo" sheetId="17" r:id="rId3"/>
    <sheet name="Pits Planificación" sheetId="11" r:id="rId4"/>
    <sheet name="Pits Comercial" sheetId="16" r:id="rId5"/>
    <sheet name="Pits Calidad &amp; Productividad" sheetId="15" r:id="rId6"/>
    <sheet name="Pits Maximización Capacidades" sheetId="18" r:id="rId7"/>
    <sheet name="PITS 360" sheetId="19" r:id="rId8"/>
    <sheet name="Instrucciones" sheetId="5" state="hidden" r:id="rId9"/>
    <sheet name="Parametros" sheetId="14" state="hidden" r:id="rId10"/>
  </sheets>
  <externalReferences>
    <externalReference r:id="rId11"/>
  </externalReferences>
  <definedNames>
    <definedName name="AplicaSam" localSheetId="6">#REF!</definedName>
    <definedName name="AplicaSam">#REF!</definedName>
    <definedName name="AplicaSD" localSheetId="6">#REF!</definedName>
    <definedName name="AplicaSD">#REF!</definedName>
    <definedName name="aplicaSSD" localSheetId="6">#REF!</definedName>
    <definedName name="aplicaSSD">#REF!</definedName>
    <definedName name="complejidad_implementación" localSheetId="6">'Pits Maximización Capacidades'!#REF!</definedName>
    <definedName name="complejidad_implementación">'Pits Planificación'!#REF!</definedName>
    <definedName name="constelacion" localSheetId="6">#REF!</definedName>
    <definedName name="constelacion">#REF!</definedName>
    <definedName name="duracion_tipica_proyectos" localSheetId="6">'Pits Maximización Capacidades'!#REF!</definedName>
    <definedName name="duracion_tipica_proyectos">'Pits Planificación'!#REF!</definedName>
    <definedName name="ListaCheckEstrategia" localSheetId="6">TablaEstrategia[Caracteristica]</definedName>
    <definedName name="ListaCheckEstrategia">TablaEstrategia[Caracteristica]</definedName>
    <definedName name="ListaEstructura" localSheetId="6">TablaEstructura[Caracteristica]</definedName>
    <definedName name="ListaEstructura">TablaEstructura[Caracteristica]</definedName>
    <definedName name="ListaHabilidades" localSheetId="6">TablaHabilidades[Caracteristica]</definedName>
    <definedName name="ListaHabilidades">TablaHabilidades[Caracteristica]</definedName>
    <definedName name="ListaPatrocinio" localSheetId="6">TablaPatrocinio[Caracteristica]</definedName>
    <definedName name="ListaPatrocinio">TablaPatrocinio[Caracteristica]</definedName>
    <definedName name="ListaRecompensas" localSheetId="6">TablaRecompensas[Caracteristica]</definedName>
    <definedName name="ListaRecompensas">TablaRecompensas[Caracteristica]</definedName>
    <definedName name="ListaValoresHistoria" localSheetId="6">TablaValoresHistoria[Caracteristica]</definedName>
    <definedName name="ListaValoresHistoria">TablaValoresHistoria[Caracteristica]</definedName>
    <definedName name="Opción">'[1]Datos Generales'!$I$1048564:$I$1048566</definedName>
    <definedName name="rfa_estrategia" localSheetId="6">'Pits Maximización Capacidades'!#REF!</definedName>
    <definedName name="rfa_estrategia">'Pits Planificación'!#REF!</definedName>
    <definedName name="rfa_estructura" localSheetId="6">'Pits Maximización Capacidades'!#REF!</definedName>
    <definedName name="rfa_estructura">'Pits Planificación'!#REF!</definedName>
    <definedName name="rfa_habilidades" localSheetId="6">'Pits Maximización Capacidades'!#REF!</definedName>
    <definedName name="rfa_habilidades">'Pits Planificación'!#REF!</definedName>
    <definedName name="rfa_historia" localSheetId="6">'Pits Maximización Capacidades'!#REF!</definedName>
    <definedName name="rfa_historia">'Pits Planificación'!#REF!</definedName>
    <definedName name="rfa_patrocinio" localSheetId="6">'Pits Maximización Capacidades'!#REF!</definedName>
    <definedName name="rfa_patrocinio">'Pits Planificación'!#REF!</definedName>
    <definedName name="rfa_recompensas" localSheetId="6">'Pits Maximización Capacidades'!#REF!</definedName>
    <definedName name="rfa_recompensas">'Pits Planificación'!#REF!</definedName>
    <definedName name="tamanho_total" localSheetId="6">#REF!</definedName>
    <definedName name="tamanho_total">#REF!</definedName>
    <definedName name="tamaño_sin_ajuste" localSheetId="6">#REF!</definedName>
    <definedName name="tamaño_sin_ajuste">#REF!</definedName>
    <definedName name="tamaño_uo" localSheetId="6">'Pits Maximización Capacidades'!#REF!</definedName>
    <definedName name="tamaño_uo">'Pits Planificación'!#REF!</definedName>
    <definedName name="TamañoML2" localSheetId="6">#REF!</definedName>
    <definedName name="TamañoML2">#REF!</definedName>
    <definedName name="TamañoML3" localSheetId="6">#REF!</definedName>
    <definedName name="TamañoML3">#REF!</definedName>
    <definedName name="TamañoML4" localSheetId="6">#REF!</definedName>
    <definedName name="TamañoML4">#REF!</definedName>
    <definedName name="TamañoML5" localSheetId="6">#REF!</definedName>
    <definedName name="TamañoML5">#REF!</definedName>
    <definedName name="TargetLevel" localSheetId="6">#REF!</definedName>
    <definedName name="TargetLevel">#REF!</definedName>
    <definedName name="Tipo">'[1]Datos Generales'!$B$1048554:$B$1048559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1" l="1"/>
  <c r="D22" i="16"/>
  <c r="D20" i="16"/>
  <c r="C9" i="19" l="1"/>
  <c r="D9" i="19" s="1"/>
  <c r="D43" i="11"/>
  <c r="E41" i="11" s="1"/>
  <c r="D39" i="11"/>
  <c r="E35" i="11" s="1"/>
  <c r="D33" i="11"/>
  <c r="E29" i="11" s="1"/>
  <c r="D27" i="11"/>
  <c r="E22" i="11" l="1"/>
  <c r="C26" i="16"/>
  <c r="D24" i="16" s="1"/>
  <c r="C24" i="18" l="1"/>
  <c r="D21" i="18" s="1"/>
  <c r="C19" i="18"/>
  <c r="D15" i="18" s="1"/>
  <c r="C13" i="18"/>
  <c r="D9" i="18" s="1"/>
  <c r="C14" i="15"/>
  <c r="D10" i="15" s="1"/>
  <c r="C20" i="15"/>
  <c r="D16" i="15" s="1"/>
  <c r="C26" i="15"/>
  <c r="D22" i="15" s="1"/>
  <c r="E33" i="15" l="1"/>
  <c r="E27" i="18"/>
  <c r="E28" i="18" l="1"/>
  <c r="C12" i="19"/>
  <c r="D12" i="19" s="1"/>
  <c r="E34" i="15"/>
  <c r="C11" i="19"/>
  <c r="D11" i="19" s="1"/>
  <c r="C18" i="16"/>
  <c r="D14" i="16" s="1"/>
  <c r="C12" i="16"/>
  <c r="D9" i="16" l="1"/>
  <c r="E29" i="16"/>
  <c r="E30" i="16" s="1"/>
  <c r="C10" i="19" l="1"/>
  <c r="D10" i="19"/>
  <c r="C13" i="19"/>
  <c r="C23" i="1"/>
  <c r="D18" i="1"/>
  <c r="D17" i="1"/>
  <c r="C28" i="1"/>
  <c r="D12" i="1"/>
  <c r="D19" i="1" s="1"/>
  <c r="D16" i="1"/>
  <c r="C27" i="1"/>
  <c r="D15" i="1"/>
  <c r="B12" i="1"/>
  <c r="C26" i="1"/>
  <c r="C29" i="1"/>
  <c r="C25" i="1"/>
  <c r="D14" i="1"/>
  <c r="D13" i="1"/>
  <c r="C24" i="1"/>
  <c r="D14" i="19" l="1"/>
  <c r="C14" i="19"/>
</calcChain>
</file>

<file path=xl/sharedStrings.xml><?xml version="1.0" encoding="utf-8"?>
<sst xmlns="http://schemas.openxmlformats.org/spreadsheetml/2006/main" count="338" uniqueCount="241">
  <si>
    <t>Observaciones:</t>
  </si>
  <si>
    <t>Observaciones</t>
  </si>
  <si>
    <t>Porcentaje de Apego</t>
  </si>
  <si>
    <t>Buenas Prácticas Observadas:</t>
  </si>
  <si>
    <t>RESUMEN DE PREGUNTAS INVALIDANTES</t>
  </si>
  <si>
    <t>Apartado</t>
  </si>
  <si>
    <t>Calificación</t>
  </si>
  <si>
    <t>%</t>
  </si>
  <si>
    <t>FI</t>
  </si>
  <si>
    <t>PI</t>
  </si>
  <si>
    <t>LI</t>
  </si>
  <si>
    <t>Datos Generales</t>
  </si>
  <si>
    <t>Elaborado por:</t>
  </si>
  <si>
    <t>Resolución:</t>
  </si>
  <si>
    <t>Fecha:</t>
  </si>
  <si>
    <t>En los checklists no escriba en las celdas que no son blancas!!! Contienen datos o fórmulas</t>
  </si>
  <si>
    <t>Resumen</t>
  </si>
  <si>
    <t>Resumen General</t>
  </si>
  <si>
    <t>Fecha de la auditoría</t>
  </si>
  <si>
    <t>Porcentaje de Apego:</t>
  </si>
  <si>
    <t>% de calificación obtenido en la auditoría. Se calcula automáticamente</t>
  </si>
  <si>
    <t>Puede ser APROBADO o RECHAZADO.
Si el resultado es mayor a 90% y no se encuentran debilidades menores (PI, NI) se recomienda aprobar la evaluación</t>
  </si>
  <si>
    <t>Justificación</t>
  </si>
  <si>
    <t>Explicación general del por qué de la resolución (de aprobación o rechazo) tomada.</t>
  </si>
  <si>
    <t>Lista de no conformidades detectadas durante la auditoría</t>
  </si>
  <si>
    <t>Prácticas sobresalientes, que ha consideración del auditor vale la pena resaltar.</t>
  </si>
  <si>
    <t>Checkpoints</t>
  </si>
  <si>
    <t>Es la lista de actividades a evaluar</t>
  </si>
  <si>
    <t>Artefactos revisados</t>
  </si>
  <si>
    <t>Son los artefactos esperados.
Marcar en el checkbox aquellos artefactos que se hayan encontrado y hayan sido revisados por el auditor</t>
  </si>
  <si>
    <r>
      <rPr>
        <b/>
        <sz val="10"/>
        <rFont val="Calibri"/>
        <family val="2"/>
      </rPr>
      <t>Fully Implemented</t>
    </r>
    <r>
      <rPr>
        <sz val="10"/>
        <rFont val="Calibri"/>
        <family val="2"/>
      </rPr>
      <t xml:space="preserve">
Se encontraron todos los artefactos esperados y no se encontraron deficiencias en la construcción de los mismos.</t>
    </r>
  </si>
  <si>
    <r>
      <rPr>
        <b/>
        <sz val="10"/>
        <rFont val="Calibri"/>
        <family val="2"/>
      </rPr>
      <t>Largely Implemented</t>
    </r>
    <r>
      <rPr>
        <sz val="10"/>
        <rFont val="Calibri"/>
        <family val="2"/>
      </rPr>
      <t xml:space="preserve">
Se encontró una o más deficiencias en los artefactos, pero aún así se logró la actividad.</t>
    </r>
  </si>
  <si>
    <t>Partially Implemented
Se encontraron los artefactos pero éstos no son adecuados.</t>
  </si>
  <si>
    <t>NI</t>
  </si>
  <si>
    <r>
      <rPr>
        <b/>
        <sz val="10"/>
        <rFont val="Calibri"/>
        <family val="2"/>
      </rPr>
      <t>Not Implemented</t>
    </r>
    <r>
      <rPr>
        <sz val="10"/>
        <rFont val="Calibri"/>
        <family val="2"/>
      </rPr>
      <t xml:space="preserve">
Aunque la actividad es aplicable debido al estado actual del proyecto, no se encontraron los artefactos esperados.</t>
    </r>
  </si>
  <si>
    <t>NY</t>
  </si>
  <si>
    <r>
      <rPr>
        <b/>
        <sz val="10"/>
        <rFont val="Calibri"/>
        <family val="2"/>
      </rPr>
      <t>Not Yet</t>
    </r>
    <r>
      <rPr>
        <sz val="10"/>
        <rFont val="Calibri"/>
        <family val="2"/>
      </rPr>
      <t xml:space="preserve">
El proyecto todavía no llega a la etapa en la que es requerida la actividad.</t>
    </r>
  </si>
  <si>
    <t>NA</t>
  </si>
  <si>
    <r>
      <rPr>
        <b/>
        <sz val="10"/>
        <rFont val="Calibri"/>
        <family val="2"/>
      </rPr>
      <t>Not Applicable</t>
    </r>
    <r>
      <rPr>
        <sz val="10"/>
        <rFont val="Calibri"/>
        <family val="2"/>
      </rPr>
      <t xml:space="preserve">
La actividad no es aplicable al proyecto debido a su naturaleza, las omisiones o modificaciones debieron previamente ser documentadas y autorizadas en las guías de ajuste del plan de calidad.</t>
    </r>
  </si>
  <si>
    <t>Describir aquí las no conformidades encontradas para cada pregunta del checklist.
Justificar claramente si no se encontró la evidencia o si está no fue adecuada indicar el motivo.</t>
  </si>
  <si>
    <t>Valor numérico asignado a cada punto de la lista de verificación. Se calcula automáticamente.</t>
  </si>
  <si>
    <t>Referencia del / los Componentes a Evaluar</t>
  </si>
  <si>
    <t>Checklist de Auditoría a Ventas</t>
  </si>
  <si>
    <t>RESUMEN DE APEGO A VENTAS</t>
  </si>
  <si>
    <t>Proceso</t>
  </si>
  <si>
    <t>Nombre del Proyecto:</t>
  </si>
  <si>
    <t>&lt;nombre del proyecto&gt;</t>
  </si>
  <si>
    <t>&lt;nombre del auditor&gt;</t>
  </si>
  <si>
    <t>Responsable:</t>
  </si>
  <si>
    <t>* Resumen general de auditorías: Se muestra una tabla con el estatus de la Auditoría realizada al Proceso Ventas de la Organización.</t>
  </si>
  <si>
    <t>&lt;nombre del auditado&gt;</t>
  </si>
  <si>
    <t>Propuesta Grupal</t>
  </si>
  <si>
    <t>Propuesta Capacitación</t>
  </si>
  <si>
    <t>Propuesta Evaluacion</t>
  </si>
  <si>
    <t>Propuesta Capacitacion</t>
  </si>
  <si>
    <t>Documento Informacion del Proyecto</t>
  </si>
  <si>
    <t>Documento Inf. del Proyecto</t>
  </si>
  <si>
    <t>Promedio</t>
  </si>
  <si>
    <t xml:space="preserve">Checklist De Auditoría PreArranque </t>
  </si>
  <si>
    <t>Estimaciones</t>
  </si>
  <si>
    <t>Proceso de Ventas
Estimaciones
Propuesta &lt;tipo de propuesta&gt;
Informacion de Proyecto</t>
  </si>
  <si>
    <t>Propuesta Consultoria</t>
  </si>
  <si>
    <t>Sistema de Recompensas</t>
  </si>
  <si>
    <t>Patrocinio</t>
  </si>
  <si>
    <t>Habilidades</t>
  </si>
  <si>
    <t>Estructura</t>
  </si>
  <si>
    <t>Valor</t>
  </si>
  <si>
    <t>Instructivo</t>
  </si>
  <si>
    <t>Estrategia</t>
  </si>
  <si>
    <t>No conocen para nada el concepto de planeación estrategica, nunca lo han hecho</t>
  </si>
  <si>
    <t>Realizan una reunión durante una semana con los distintos gerentes de la organización hasta documentar sus objetivos y los comunican a toda la organización (MUY FORMAL)</t>
  </si>
  <si>
    <t>El director esta demasiado metido en una unica función de la organización y todo tiene que pasar por él para poder tomar decisiones</t>
  </si>
  <si>
    <t>La participación del director en actividades de gestión y/o operación es practicamente nulo</t>
  </si>
  <si>
    <t>Todos los procesos estan documentados y se tiene una cultura de consultarlos y analizar los resultados de los procesos para tomar decisiones como aumentos, escalamientos, etc.</t>
  </si>
  <si>
    <t>Han contado con proyectos previos de mejora de procesos sin embargo se han descontinuado. Se tiene un impulso al logro de resultados colectivos mas que a los individuales</t>
  </si>
  <si>
    <t>Se han tenido proyectos previos de mejora sin embargo no todos los procesos se siguen hoy en día. Muchas veces siguen con los "bomberazos" para sacar el trabajo</t>
  </si>
  <si>
    <t>No cuentan con ninguna experiencia en procesos, es común que algunas personas se queden muy tarde a trabajar para lograr sacar los proyectos.</t>
  </si>
  <si>
    <t>Los resultados en el proceso de mejora han fracasado, no hay suficiente trabajo en equipo, existen un ambiente "tenso" y de culparse los unos a los otros y de mucha apatía</t>
  </si>
  <si>
    <t>El responsable de procesos posee mucha experiencia para la administración y liderazgos de proyectos especialmente de manejo del cambio. El personal con el que se trabaja cuenta con carreras profesionales y suficiente experiencia laboral</t>
  </si>
  <si>
    <t>El responsable de procesos posee algo de experiencia laborar en la administración de proyectos, el personal de trabajo esta mezclado entre gente con experiencia (licenciados o maestros) y gente con menos experiencia (becarios o recien egresados)</t>
  </si>
  <si>
    <t>El responsable de procesos de la organización esta dedicado al 100% aunque no cuenta con suficiente experiencia administrativa. La mezcla educativa entre personas egresadas y recien egresadas es la misma</t>
  </si>
  <si>
    <t>El responsable de procesos no esta dedicado al 100% a esa tarea o cuenta con muy poca experiencia administrativa y de gestión del cambio. La mezcla de persona entre profesionistas con experiencias y recien egresados es balanceada (50% - 50%)</t>
  </si>
  <si>
    <t>El responsable de procesos de la organización es nuevo, nunca ha desempeñado ese rol, y no tiene experiencia en la administración de proyectos. La cantidad de personas que se desempeñan cuentan con pocos años de experiencia o trabajan solo medio tiempo</t>
  </si>
  <si>
    <t>La organización cuenta con un organigrama claro, comprendido por todos y actualizado, que les parece que es bastante funcional para desarrollar sus roles dentro de la organización</t>
  </si>
  <si>
    <t>La organización no respeta al 100% el organigrama tal cual como esta definido, existen algunas dudas, pero existe la percepción de que las cosas funcionan</t>
  </si>
  <si>
    <t>La organización no cuenta con ningún documento que aporte a entender las funciones del personal en la organización. La gente se siente desesperada y confundidad por no saber exactamente lo que le toca hacer</t>
  </si>
  <si>
    <t>Observación</t>
  </si>
  <si>
    <t>Caracteristica</t>
  </si>
  <si>
    <t>Se han realizado esfuerzos por hacer una planeación estrategia pero casi siempre es muy informal, se han descritos dentro de algún documento de la organización pero no se han ejecutado y poca gente conoce su aportación a la estrategia.</t>
  </si>
  <si>
    <t>Se han hecho ejercicios de planeación estrategia en donde utilizan analisis FODA, o algún tipo de herramienta para conocer los objetivos, sin embargo estos quedan arrumbados y se revisan al momento que hay que hacer la planeación del siguiente periodo</t>
  </si>
  <si>
    <t>Dedican tiempo con los distintos responsables de área con lo que generan un buen plan que utilizan para darle seguimiento a los objetivos. La planeación se permea por medio de los mandos medios y se da seguimiento periodico</t>
  </si>
  <si>
    <t>El director participa demasiado en un tipo de tarea de la organización ya sea operativa o administrativamente, el director considera necesario que siga haciendo estas operaciones y podría llegar a descuidar otros aspectos por estar demasiado metido en sus tareas</t>
  </si>
  <si>
    <t>El director participa activamente en el rumbo de la organización y delega funciones en gente clave para que se puedan hacer las funciones. El director dedica cierto tiempo para dar seguimiento a las tareas y conocer estado de los proyectos</t>
  </si>
  <si>
    <t>El director cuenta con experiencia tanto operativa como administrativa, su función principal es dirigir el rumbo conforme a la misión y visión y se asegura de que todo mundo cuente con lo necesario para trabajar. Predica con el ejemplo.</t>
  </si>
  <si>
    <t>La organización cuenta con un organigrama actualizado de las funciones</t>
  </si>
  <si>
    <t>Bajo Ajuste</t>
  </si>
  <si>
    <t>Ajuste Medio</t>
  </si>
  <si>
    <t>Sin Ajuste</t>
  </si>
  <si>
    <t>Valores</t>
  </si>
  <si>
    <t>Historia</t>
  </si>
  <si>
    <t>Se han tenido intentos de mejora basados en métricas pero no se refleja a corto/mediano plazo ya que se pierden las buenas prácticas en el camino.</t>
  </si>
  <si>
    <t>Las acciones tomadas basadas en métricas han contribuido en la mejora continua lo cual refleja la experiencia y compromiso del personal</t>
  </si>
  <si>
    <t>Las acciones tomadas en base a métricas cubren parte de la operación lo cual motiva al personal en su crecimiento profesional pero son cambiadas o no se da seguimiento por los mandos medios.</t>
  </si>
  <si>
    <t>No se identifican mejoras tanto en procesos o a nivel tecnológico ya que solo se ejecutan los proyectos para cumplir con los objetivos sean en tiempo o fuera de tiempo.</t>
  </si>
  <si>
    <t>La organización siempre está en constante mejora tanto en procesos como en tecnología lo cual facilita la ejecución de los proyectos.</t>
  </si>
  <si>
    <t>Ajuste Total</t>
  </si>
  <si>
    <t>Amplio Ajuste</t>
  </si>
  <si>
    <t>Se recompensan acciones individuales realizadas para apagar incendios</t>
  </si>
  <si>
    <t xml:space="preserve">Se destacan esfuerzos que apoyan a toda la organización y que previenen inconvenientes </t>
  </si>
  <si>
    <t>Se destacan esfuerzos que apoyan a la mejora del trabajo dentro del área o proyecto donde participa la persona</t>
  </si>
  <si>
    <t xml:space="preserve">Se destacan esfuerzo que apoyan la resolucion de problemas inmediatos dentro del área o proyecto donde participa la persona </t>
  </si>
  <si>
    <t>No hay sistema de recompensas o retroalimentacion sobre acciones positivas a las personas</t>
  </si>
  <si>
    <t>La organización cuenta con descripciones de puesto poco eficientes, no todos estan enterados de las mismas y no se ven reflejadas las tareas dentro de un organigrama</t>
  </si>
  <si>
    <t xml:space="preserve">Total Puntos </t>
  </si>
  <si>
    <t xml:space="preserve">INTRODUCCIÓN </t>
  </si>
  <si>
    <t>CRECIMIENTO</t>
  </si>
  <si>
    <t>MADUREZ</t>
  </si>
  <si>
    <t>Periodo durante el cual  se registra un crecimiento lento, mientras el producto se introduce en el mercado. En esta etapa no hay utilidades, debido a los elevados gastos de la introducción al mercado.</t>
  </si>
  <si>
    <r>
      <t xml:space="preserve">Periodo durante el cual se registra una aceptación rápida en el mercado y un aumento de utilidades. </t>
    </r>
    <r>
      <rPr>
        <b/>
        <sz val="10"/>
        <rFont val="Calibri"/>
        <family val="2"/>
        <scheme val="minor"/>
      </rPr>
      <t>Mayor conocimiento sobre como opera el negocio, oferta y demanda.</t>
    </r>
    <r>
      <rPr>
        <sz val="10"/>
        <rFont val="Calibri"/>
        <family val="2"/>
        <scheme val="minor"/>
      </rPr>
      <t xml:space="preserve">
</t>
    </r>
  </si>
  <si>
    <r>
      <rPr>
        <sz val="10"/>
        <rFont val="Calibri"/>
        <family val="2"/>
        <scheme val="minor"/>
      </rPr>
      <t>Tomando como referencia el ciclo de vida de un producto, y hace una analogía con su organización</t>
    </r>
    <r>
      <rPr>
        <b/>
        <sz val="10"/>
        <rFont val="Calibri"/>
        <family val="2"/>
        <scheme val="minor"/>
      </rPr>
      <t xml:space="preserve"> ¿ En cuál etapa se encuentra actualmente ?</t>
    </r>
  </si>
  <si>
    <r>
      <t xml:space="preserve">La madurez es un periodo de aceptación y posicionamiento en el mercado, tiene una demanda consolidada y la detección de oportunidades de negocio con alta potencialidad a desarrollarse.  Aparece la competencia real. </t>
    </r>
    <r>
      <rPr>
        <b/>
        <sz val="10"/>
        <rFont val="Calibri"/>
        <family val="2"/>
        <scheme val="minor"/>
      </rPr>
      <t>Momento de Renovación.</t>
    </r>
  </si>
  <si>
    <t>Marque con una X</t>
  </si>
  <si>
    <t>Perspectiva Administrativa</t>
  </si>
  <si>
    <t>Perspectiva Comercial</t>
  </si>
  <si>
    <t>SI</t>
  </si>
  <si>
    <t>SEMÁFORO</t>
  </si>
  <si>
    <t>¿ DISEÑA OBJETIVOS DESDE LAS SIGUIENTES PERSPECTIVAS ?</t>
  </si>
  <si>
    <t>PLAN  ACTUAL</t>
  </si>
  <si>
    <t>Actualmente tiene documentado algún plan organizacional, independientemente de las perspectivas anteriormente descritas</t>
  </si>
  <si>
    <t>Si es afirmativo, mencionelo :</t>
  </si>
  <si>
    <t>Conoce el % de cumplimiento respecto al plan que actualmente implementa la organización.</t>
  </si>
  <si>
    <t>Cumplimiento</t>
  </si>
  <si>
    <t>Gestión por Planificación</t>
  </si>
  <si>
    <t>AREAS  DE  ACCIÓN</t>
  </si>
  <si>
    <t xml:space="preserve">Escala </t>
  </si>
  <si>
    <t>% Efectividad</t>
  </si>
  <si>
    <t>Líder enfocado en desarrollar una gestión comercial basada en resultados.</t>
  </si>
  <si>
    <t>El organigrama comercial responde  a la plataforma requerida para lograr objetivos y metas.</t>
  </si>
  <si>
    <t>El Sistema de información facilita la toma de decisión desde un ambito comercial y en forma oportuna.</t>
  </si>
  <si>
    <t>Total Puntuación</t>
  </si>
  <si>
    <t>Efectividad de la gestión para Pre - Venta</t>
  </si>
  <si>
    <t>Efectividad de la gestión para Venta</t>
  </si>
  <si>
    <t>Efectividad de la gestión para Post-Venta</t>
  </si>
  <si>
    <t>Efectividad de la gestión para Desarrollo de Cuenta</t>
  </si>
  <si>
    <t>Los objetivos,metas, estratégias comerciales estan documentadas en un Plan Comercial, con un plazo establecido para su cumplimiento.</t>
  </si>
  <si>
    <t>Conoce el comportamiento histórico de indicadores comerciales, a fin de medirlos y controlarlos.</t>
  </si>
  <si>
    <t>Sistema de medición de satisfacción al cliente y administración de comentarios y reclamos.</t>
  </si>
  <si>
    <t>Semáforo</t>
  </si>
  <si>
    <t>Gestión Comercial</t>
  </si>
  <si>
    <t xml:space="preserve">%  Efectividad </t>
  </si>
  <si>
    <t xml:space="preserve">  EN UNA ESCALA DE 1 A 4  ASIGNE  UNA PUNTUACIÓN A  LOS SIGUIENTE :</t>
  </si>
  <si>
    <t>ENFOQUE POR RESULTADOS</t>
  </si>
  <si>
    <t>Nivel de Apego</t>
  </si>
  <si>
    <t>Comentario</t>
  </si>
  <si>
    <t>ENFOQUE POR PROCESO</t>
  </si>
  <si>
    <t>Cuenta con un Mapa de Proceso.</t>
  </si>
  <si>
    <t>CALIDAD Y MEJORA CONTINUA</t>
  </si>
  <si>
    <t>OPORTUNIDAD DE MEJORA</t>
  </si>
  <si>
    <t>%  Apego</t>
  </si>
  <si>
    <r>
      <rPr>
        <b/>
        <sz val="10"/>
        <rFont val="Calibri"/>
        <family val="2"/>
        <scheme val="minor"/>
      </rPr>
      <t xml:space="preserve"> Le  saludo cordialmente, </t>
    </r>
    <r>
      <rPr>
        <sz val="10"/>
        <rFont val="Calibri"/>
        <family val="2"/>
        <scheme val="minor"/>
      </rPr>
      <t xml:space="preserve">
Como parte de nuestra dinámica para obtener información de calidad, que permita reconocer fortalezas y debilidades desde diversas perspectivas de la organización, le invitamos a evaluar de manera general aspectos claves para garantizar la permanencia y rentabilidad del negocio.
</t>
    </r>
  </si>
  <si>
    <r>
      <rPr>
        <b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. En el campo " Oportunidad de Mejora" se registrarán comentarios al respecto que amplien la información en cuanto al aspecto evaluado y el % obtenido.</t>
    </r>
  </si>
  <si>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. Los cuestionario estan conformado por un conjunto de preguntas y escenarios para evaluar.</t>
    </r>
  </si>
  <si>
    <r>
      <rPr>
        <b/>
        <sz val="10"/>
        <rFont val="Calibri"/>
        <family val="2"/>
        <scheme val="minor"/>
      </rPr>
      <t xml:space="preserve">3. </t>
    </r>
    <r>
      <rPr>
        <sz val="10"/>
        <rFont val="Calibri"/>
        <family val="2"/>
        <scheme val="minor"/>
      </rPr>
      <t>Automáticamente la herramienta  sumará la calificación que le otorga el cliente, y esta sumatoria arrojará un % general sobre el aspecto evaluado.</t>
    </r>
    <r>
      <rPr>
        <b/>
        <sz val="10"/>
        <rFont val="Calibri"/>
        <family val="2"/>
        <scheme val="minor"/>
      </rPr>
      <t>Verde: Cumple, Amarillo: Cumple medianamente, Rojo Baja Efectividad.</t>
    </r>
  </si>
  <si>
    <t>Perspectiva Capital Humano</t>
  </si>
  <si>
    <t>¿ Existe un sistema de evaluación de desempeño, desde el enfoque de eficiencia y eficacia ?</t>
  </si>
  <si>
    <t>INVENTARIO DE CAPACIDADES</t>
  </si>
  <si>
    <t>¿La organización cuenta con un Inventario de Capacidades ?</t>
  </si>
  <si>
    <t>¿Mantiene actualizado el inventario de capacidades ?</t>
  </si>
  <si>
    <t>¿Aprovecha al máximo las capacidades de su equipo de gestión?</t>
  </si>
  <si>
    <t>¿Conoce las brechas entre el perfil actual de sus empleados y el perfil ideal ?</t>
  </si>
  <si>
    <t>¿ Cuenta con un Plan de Capacitación ?</t>
  </si>
  <si>
    <t>¿ Cuenta con un Plan de Desarrollo de Carrera?</t>
  </si>
  <si>
    <t>¿ Cuenta con un programa institucionalizado para motivar y retener a su personal?</t>
  </si>
  <si>
    <t>IMPACTO DEL CAPITAL HUMANO EN LA PRODUCTIVIDAD</t>
  </si>
  <si>
    <t>MAXIMIZACIÓN DE CAPACIDADES</t>
  </si>
  <si>
    <t xml:space="preserve">Efectividad de la Gestión </t>
  </si>
  <si>
    <t>DIRECCIÓN COMERCIAL</t>
  </si>
  <si>
    <t>PROCESO DE GESTIÓN COMERCIAL</t>
  </si>
  <si>
    <t>ESTRATEGIAS Y TÁCTICAS</t>
  </si>
  <si>
    <t>METRICAS COMERCIALES</t>
  </si>
  <si>
    <t>DECLINACIÓN</t>
  </si>
  <si>
    <r>
      <t xml:space="preserve">La característica principal en esta etapa, es que la a demanda disminuye considerablemente, por tanto, el mercado se pierde conllevando a una rentabilidad del negocio muy baja. Se producen recortes de producción / personal, entre otros. </t>
    </r>
    <r>
      <rPr>
        <b/>
        <sz val="10"/>
        <rFont val="Calibri"/>
        <family val="2"/>
        <scheme val="minor"/>
      </rPr>
      <t>Momento de tomar la decisión de continuar o declinar definitivamente.</t>
    </r>
  </si>
  <si>
    <t>¿ El líder del área de Capital humano conoce la importancia del capital humano para la productividad de la organización?</t>
  </si>
  <si>
    <t>¿ La optimización de cargos, es una constante dentro del proceso de administración del Capital humano?</t>
  </si>
  <si>
    <t>Puntuación Obtenida</t>
  </si>
  <si>
    <t>PROPUESTA</t>
  </si>
  <si>
    <t>Area Crítica</t>
  </si>
  <si>
    <t>Brecha</t>
  </si>
  <si>
    <t>Ajuste Adopción</t>
  </si>
  <si>
    <t xml:space="preserve">Captura  y organiza la información del cliente, tanto su comportamiento de compra como los contactos que se establecen entre el cliente y la organización. Etapa Prospecto - Cliente Fidelizado </t>
  </si>
  <si>
    <t>SISTEMA DE INFORMACIÓN</t>
  </si>
  <si>
    <t>Empresa Prospecto</t>
  </si>
  <si>
    <t>Ejecutivo de Ventas</t>
  </si>
  <si>
    <t>Localidad</t>
  </si>
  <si>
    <r>
      <rPr>
        <b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. El cuestionario esta conformado por un conjunto de preguntas dicotómicas, para dar  respuesta Si / No. Y estas arrojarán un nivel de cumplimiento respecto  la gestión por planificación.</t>
    </r>
  </si>
  <si>
    <r>
      <rPr>
        <b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>. Automáticamente suma la calificación que le otorga el cliente, y esta sumatoria arrojará un % general sobre el aspecto evaluado.</t>
    </r>
    <r>
      <rPr>
        <b/>
        <sz val="10"/>
        <rFont val="Calibri"/>
        <family val="2"/>
        <scheme val="minor"/>
      </rPr>
      <t>Verde: Cumple, Amarillo: Cumple medianamente, Rojo No cumple</t>
    </r>
  </si>
  <si>
    <r>
      <rPr>
        <b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>. En el campo " Oportunidad de Mejora" Registre comentarios al respecto que amplien la información en cuanto al aspecto evaluado y el % obtenido.</t>
    </r>
  </si>
  <si>
    <t>MOMENTO EMPRESARIAL</t>
  </si>
  <si>
    <t>LINEAMIENTOS POR LA DIRECCIÓN</t>
  </si>
  <si>
    <t>CUMPLIMIENTO</t>
  </si>
  <si>
    <t>¿La declaración de la Visión es coherente con la misión de su organización?</t>
  </si>
  <si>
    <t>¿ Dedica tiempo para analizar información de alto impacto al negocio?</t>
  </si>
  <si>
    <t>¿ Desarrolla reuniones estratégicas con sus líderes de área?</t>
  </si>
  <si>
    <t>¿ La toma de decisión es oportuna ?</t>
  </si>
  <si>
    <t>¿ Sus líderes de área conocen hacia donde se dirige la organización ?</t>
  </si>
  <si>
    <t>Perspectiva Procesos</t>
  </si>
  <si>
    <t>SI LA RESPUESTA ES AFIRMATIVA ¿CUENTA CON UN PLAN DE ACCIÓN PARA LOGRAR ESTOS OBJETIVOS ?</t>
  </si>
  <si>
    <t>Plan Admistrativo</t>
  </si>
  <si>
    <t>Plan Comercial</t>
  </si>
  <si>
    <t>Plan Operativo</t>
  </si>
  <si>
    <t>Pits 360</t>
  </si>
  <si>
    <t>Plan Capital Humano</t>
  </si>
  <si>
    <t>PITS PLANIFICACIÓN</t>
  </si>
  <si>
    <t>RECOMENDACIONES TÁCTICAS</t>
  </si>
  <si>
    <t>Puntuación</t>
  </si>
  <si>
    <t>Productividad</t>
  </si>
  <si>
    <t>Capacidades</t>
  </si>
  <si>
    <t>SITUACIÓN  ESTRATÉGICA</t>
  </si>
  <si>
    <t>PITS MAXIMIZACIÓN DE CAPACIDADES</t>
  </si>
  <si>
    <t>¿ Considera que dentro del proceso de reclutamiento, se ejecutan actividades orientadas a evaluar el perfil de acuerdo al perfil del cargo que desempeñará ?</t>
  </si>
  <si>
    <t>Maximización de Capacidades</t>
  </si>
  <si>
    <t>Existe un sistema de gestión por indicadores</t>
  </si>
  <si>
    <t>PITS  CALIDAD &amp; PRODUCTIVIDAD</t>
  </si>
  <si>
    <t>El mando medio, desempeña un proceso de gestión enfocado en control, seguimiento  y resultados</t>
  </si>
  <si>
    <t xml:space="preserve">El organigrama funcional, contempla un área de calidad y procesos. </t>
  </si>
  <si>
    <t>Cuenta con Diagrama de Flujos de Trabajo (secuencia de actividades).</t>
  </si>
  <si>
    <t>Cuenta con un programa estructurado de auditoría a sus procesos.</t>
  </si>
  <si>
    <t>SELECCIONE EL TIPO DE PROCESO QUE LÍDERA:</t>
  </si>
  <si>
    <t>⃝</t>
  </si>
  <si>
    <r>
      <rPr>
        <b/>
        <sz val="14"/>
        <rFont val="Calibri"/>
        <family val="2"/>
      </rPr>
      <t>Estratégico</t>
    </r>
    <r>
      <rPr>
        <sz val="14"/>
        <rFont val="Calibri"/>
        <family val="2"/>
      </rPr>
      <t xml:space="preserve"> ⃝</t>
    </r>
  </si>
  <si>
    <r>
      <rPr>
        <b/>
        <sz val="14"/>
        <rFont val="Calibri"/>
        <family val="2"/>
      </rPr>
      <t>Operativo</t>
    </r>
    <r>
      <rPr>
        <sz val="14"/>
        <rFont val="Calibri"/>
        <family val="2"/>
      </rPr>
      <t xml:space="preserve">   ⃝</t>
    </r>
  </si>
  <si>
    <r>
      <rPr>
        <b/>
        <sz val="14"/>
        <rFont val="Calibri"/>
        <family val="2"/>
      </rPr>
      <t>Calidad y  Productividad</t>
    </r>
    <r>
      <rPr>
        <sz val="14"/>
        <rFont val="Calibri"/>
        <family val="2"/>
      </rPr>
      <t xml:space="preserve"> ⃝         </t>
    </r>
    <r>
      <rPr>
        <b/>
        <sz val="14"/>
        <rFont val="Calibri"/>
        <family val="2"/>
      </rPr>
      <t>Soporte</t>
    </r>
    <r>
      <rPr>
        <sz val="14"/>
        <rFont val="Calibri"/>
        <family val="2"/>
      </rPr>
      <t xml:space="preserve"> ⃝</t>
    </r>
  </si>
  <si>
    <t>El dueño del proceso, maneja la operación, en tal forma que pueden delegar en forma efectiva a su equipo de trabajo</t>
  </si>
  <si>
    <t>La gestión esta enfocada a través de resultados medibles en tiempo y calidad.</t>
  </si>
  <si>
    <t>Es comprendida la finalidad para la cual se implementa el proceso.</t>
  </si>
  <si>
    <t>Identifica los clientes internos  a los cuales responde el proceso.</t>
  </si>
  <si>
    <t>Las salida del proceso cumple con requisitos y especificaciones previamente definidas.</t>
  </si>
  <si>
    <t>Sus proceso es medible y auditable.</t>
  </si>
  <si>
    <t>Factores Críticos : Identifique dos actividades dentro de su proceso que de no realizarse en forma correcta, el proceso falla.</t>
  </si>
  <si>
    <t>Puntos clave del proceso: Identifique dos momentos y lugares donde se toman decisiones que afectan a todo el proceso en conjunto.</t>
  </si>
  <si>
    <t>PITS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</si>
</sst>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</font>
    <font>
      <sz val="8"/>
      <name val="Arial"/>
      <family val="2"/>
    </font>
    <font>
      <sz val="10"/>
      <color indexed="9"/>
      <name val="Calibri"/>
      <family val="2"/>
    </font>
    <font>
      <sz val="14"/>
      <color indexed="9"/>
      <name val="Calibri"/>
      <family val="2"/>
    </font>
    <font>
      <sz val="10"/>
      <name val="Calibri"/>
      <family val="2"/>
    </font>
    <font>
      <b/>
      <sz val="10"/>
      <color indexed="9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Arial"/>
      <family val="2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FFFF"/>
      <name val="Calibri"/>
      <family val="2"/>
    </font>
    <font>
      <b/>
      <sz val="12"/>
      <color rgb="FFFFFFFF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</font>
    <font>
      <sz val="14"/>
      <name val="Calibri"/>
      <family val="2"/>
    </font>
    <font>
      <b/>
      <sz val="14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79646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/>
        <bgColor rgb="FF000000"/>
      </patternFill>
    </fill>
  </fills>
  <borders count="3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hair">
        <color theme="1" tint="0.2499465926084170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theme="1" tint="0.24994659260841701"/>
      </top>
      <bottom style="hair">
        <color theme="1" tint="0.24994659260841701"/>
      </bottom>
      <diagonal/>
    </border>
  </borders>
  <cellStyleXfs count="3">
    <xf numFmtId="0" fontId="0" fillId="0" borderId="0"/>
    <xf numFmtId="0" fontId="7" fillId="0" borderId="0"/>
    <xf numFmtId="9" fontId="20" fillId="0" borderId="0" applyFont="0" applyFill="0" applyBorder="0" applyAlignment="0" applyProtection="0"/>
  </cellStyleXfs>
  <cellXfs count="209">
    <xf numFmtId="0" fontId="0" fillId="0" borderId="0" xfId="0"/>
    <xf numFmtId="0" fontId="4" fillId="0" borderId="0" xfId="0" applyFont="1"/>
    <xf numFmtId="0" fontId="5" fillId="2" borderId="0" xfId="0" applyFont="1" applyFill="1"/>
    <xf numFmtId="0" fontId="4" fillId="2" borderId="0" xfId="0" applyFont="1" applyFill="1"/>
    <xf numFmtId="0" fontId="6" fillId="2" borderId="0" xfId="0" applyFont="1" applyFill="1" applyAlignment="1">
      <alignment vertical="top" wrapText="1"/>
    </xf>
    <xf numFmtId="0" fontId="4" fillId="0" borderId="0" xfId="0" applyFont="1" applyAlignment="1">
      <alignment horizontal="left"/>
    </xf>
    <xf numFmtId="0" fontId="6" fillId="0" borderId="0" xfId="0" applyFont="1"/>
    <xf numFmtId="0" fontId="6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top" wrapText="1"/>
    </xf>
    <xf numFmtId="0" fontId="8" fillId="4" borderId="0" xfId="0" applyFont="1" applyFill="1" applyAlignment="1" applyProtection="1">
      <alignment vertical="center" wrapText="1"/>
      <protection locked="0"/>
    </xf>
    <xf numFmtId="0" fontId="9" fillId="2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/>
    <xf numFmtId="0" fontId="9" fillId="7" borderId="8" xfId="0" applyFont="1" applyFill="1" applyBorder="1" applyAlignment="1">
      <alignment horizontal="left" vertical="top" wrapText="1"/>
    </xf>
    <xf numFmtId="0" fontId="8" fillId="0" borderId="8" xfId="0" applyFont="1" applyBorder="1" applyAlignment="1">
      <alignment vertical="top" wrapText="1"/>
    </xf>
    <xf numFmtId="0" fontId="9" fillId="7" borderId="9" xfId="0" applyFont="1" applyFill="1" applyBorder="1" applyAlignment="1">
      <alignment horizontal="left" vertical="top" wrapText="1"/>
    </xf>
    <xf numFmtId="0" fontId="8" fillId="0" borderId="9" xfId="0" applyFont="1" applyBorder="1" applyAlignment="1">
      <alignment vertical="top" wrapText="1"/>
    </xf>
    <xf numFmtId="0" fontId="9" fillId="7" borderId="0" xfId="0" applyFont="1" applyFill="1" applyAlignment="1">
      <alignment horizontal="right" vertical="top"/>
    </xf>
    <xf numFmtId="0" fontId="8" fillId="0" borderId="0" xfId="0" applyFont="1" applyAlignment="1">
      <alignment vertical="top" wrapText="1"/>
    </xf>
    <xf numFmtId="0" fontId="9" fillId="7" borderId="10" xfId="0" applyFont="1" applyFill="1" applyBorder="1" applyAlignment="1">
      <alignment horizontal="right" vertical="top" wrapText="1"/>
    </xf>
    <xf numFmtId="0" fontId="8" fillId="0" borderId="10" xfId="0" applyFont="1" applyBorder="1" applyAlignment="1">
      <alignment vertical="top" wrapText="1"/>
    </xf>
    <xf numFmtId="0" fontId="8" fillId="4" borderId="0" xfId="1" applyFont="1" applyFill="1" applyAlignment="1" applyProtection="1">
      <alignment vertical="center"/>
      <protection locked="0"/>
    </xf>
    <xf numFmtId="0" fontId="4" fillId="8" borderId="1" xfId="0" applyFont="1" applyFill="1" applyBorder="1"/>
    <xf numFmtId="0" fontId="8" fillId="9" borderId="0" xfId="0" applyFont="1" applyFill="1" applyAlignment="1" applyProtection="1">
      <alignment wrapText="1"/>
      <protection locked="0"/>
    </xf>
    <xf numFmtId="0" fontId="11" fillId="5" borderId="0" xfId="0" applyFont="1" applyFill="1" applyAlignment="1" applyProtection="1">
      <alignment wrapText="1"/>
      <protection locked="0"/>
    </xf>
    <xf numFmtId="0" fontId="12" fillId="5" borderId="0" xfId="0" applyFont="1" applyFill="1" applyProtection="1">
      <protection locked="0"/>
    </xf>
    <xf numFmtId="0" fontId="13" fillId="5" borderId="0" xfId="0" applyFont="1" applyFill="1" applyAlignment="1" applyProtection="1">
      <alignment wrapText="1"/>
      <protection locked="0"/>
    </xf>
    <xf numFmtId="0" fontId="14" fillId="2" borderId="0" xfId="0" applyFont="1" applyFill="1" applyAlignment="1" applyProtection="1">
      <alignment wrapText="1"/>
      <protection locked="0"/>
    </xf>
    <xf numFmtId="0" fontId="8" fillId="4" borderId="0" xfId="1" applyFont="1" applyFill="1" applyAlignment="1" applyProtection="1">
      <alignment vertical="center" wrapText="1"/>
      <protection locked="0"/>
    </xf>
    <xf numFmtId="0" fontId="8" fillId="4" borderId="0" xfId="1" applyFont="1" applyFill="1" applyAlignment="1" applyProtection="1">
      <alignment horizontal="left" vertical="center" wrapText="1"/>
      <protection locked="0"/>
    </xf>
    <xf numFmtId="0" fontId="9" fillId="4" borderId="0" xfId="1" applyFont="1" applyFill="1" applyAlignment="1" applyProtection="1">
      <alignment horizontal="left" vertical="center" wrapText="1"/>
      <protection locked="0"/>
    </xf>
    <xf numFmtId="0" fontId="15" fillId="6" borderId="0" xfId="0" applyFont="1" applyFill="1" applyProtection="1">
      <protection locked="0"/>
    </xf>
    <xf numFmtId="0" fontId="16" fillId="6" borderId="0" xfId="1" applyFont="1" applyFill="1" applyAlignment="1" applyProtection="1">
      <alignment horizontal="left" vertical="center" wrapText="1"/>
      <protection locked="0"/>
    </xf>
    <xf numFmtId="0" fontId="8" fillId="6" borderId="0" xfId="0" applyFont="1" applyFill="1" applyAlignment="1" applyProtection="1">
      <alignment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9" fontId="4" fillId="0" borderId="1" xfId="0" applyNumberFormat="1" applyFont="1" applyBorder="1" applyAlignment="1">
      <alignment horizontal="center" vertical="top" wrapText="1"/>
    </xf>
    <xf numFmtId="9" fontId="6" fillId="3" borderId="1" xfId="0" applyNumberFormat="1" applyFont="1" applyFill="1" applyBorder="1" applyAlignment="1">
      <alignment horizontal="center" vertical="top" wrapText="1"/>
    </xf>
    <xf numFmtId="0" fontId="8" fillId="4" borderId="11" xfId="1" applyFont="1" applyFill="1" applyBorder="1" applyAlignment="1" applyProtection="1">
      <alignment vertical="center"/>
      <protection locked="0"/>
    </xf>
    <xf numFmtId="0" fontId="2" fillId="5" borderId="0" xfId="0" applyFont="1" applyFill="1"/>
    <xf numFmtId="0" fontId="3" fillId="5" borderId="0" xfId="0" applyFont="1" applyFill="1"/>
    <xf numFmtId="0" fontId="4" fillId="0" borderId="1" xfId="0" applyFont="1" applyBorder="1" applyAlignment="1">
      <alignment horizontal="center" vertical="center"/>
    </xf>
    <xf numFmtId="9" fontId="4" fillId="0" borderId="0" xfId="0" applyNumberFormat="1" applyFont="1" applyAlignment="1">
      <alignment horizontal="left"/>
    </xf>
    <xf numFmtId="0" fontId="7" fillId="0" borderId="0" xfId="0" applyFont="1"/>
    <xf numFmtId="0" fontId="19" fillId="12" borderId="13" xfId="0" applyFont="1" applyFill="1" applyBorder="1"/>
    <xf numFmtId="0" fontId="19" fillId="12" borderId="14" xfId="0" applyFont="1" applyFill="1" applyBorder="1"/>
    <xf numFmtId="0" fontId="19" fillId="13" borderId="13" xfId="0" applyFont="1" applyFill="1" applyBorder="1"/>
    <xf numFmtId="0" fontId="19" fillId="13" borderId="14" xfId="0" applyFont="1" applyFill="1" applyBorder="1"/>
    <xf numFmtId="0" fontId="19" fillId="13" borderId="16" xfId="0" applyFont="1" applyFill="1" applyBorder="1"/>
    <xf numFmtId="0" fontId="19" fillId="13" borderId="17" xfId="0" applyFont="1" applyFill="1" applyBorder="1"/>
    <xf numFmtId="0" fontId="18" fillId="0" borderId="12" xfId="0" applyFont="1" applyBorder="1" applyAlignment="1">
      <alignment horizontal="left" vertical="top"/>
    </xf>
    <xf numFmtId="0" fontId="0" fillId="0" borderId="12" xfId="0" applyBorder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19" fillId="13" borderId="15" xfId="0" applyFont="1" applyFill="1" applyBorder="1" applyAlignment="1">
      <alignment wrapText="1"/>
    </xf>
    <xf numFmtId="0" fontId="19" fillId="12" borderId="15" xfId="0" applyFont="1" applyFill="1" applyBorder="1" applyAlignment="1">
      <alignment wrapText="1"/>
    </xf>
    <xf numFmtId="0" fontId="19" fillId="13" borderId="18" xfId="0" applyFont="1" applyFill="1" applyBorder="1" applyAlignment="1">
      <alignment wrapText="1"/>
    </xf>
    <xf numFmtId="0" fontId="8" fillId="2" borderId="20" xfId="0" applyFont="1" applyFill="1" applyBorder="1" applyAlignment="1">
      <alignment horizontal="center" vertical="center" wrapText="1"/>
    </xf>
    <xf numFmtId="0" fontId="9" fillId="7" borderId="20" xfId="0" applyFont="1" applyFill="1" applyBorder="1" applyAlignment="1">
      <alignment horizontal="center" vertical="center" wrapText="1"/>
    </xf>
    <xf numFmtId="9" fontId="21" fillId="0" borderId="0" xfId="2" applyFont="1" applyAlignment="1">
      <alignment horizontal="center"/>
    </xf>
    <xf numFmtId="0" fontId="22" fillId="15" borderId="0" xfId="0" applyFont="1" applyFill="1" applyAlignment="1">
      <alignment wrapText="1"/>
    </xf>
    <xf numFmtId="0" fontId="22" fillId="0" borderId="0" xfId="0" applyFont="1" applyAlignment="1">
      <alignment wrapText="1"/>
    </xf>
    <xf numFmtId="0" fontId="9" fillId="0" borderId="23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8" fillId="0" borderId="20" xfId="0" applyFont="1" applyBorder="1" applyAlignment="1">
      <alignment vertical="center" wrapText="1"/>
    </xf>
    <xf numFmtId="0" fontId="8" fillId="0" borderId="20" xfId="0" applyFont="1" applyBorder="1" applyAlignment="1">
      <alignment horizontal="left" vertical="center" wrapText="1"/>
    </xf>
    <xf numFmtId="0" fontId="21" fillId="7" borderId="0" xfId="2" applyNumberFormat="1" applyFont="1" applyFill="1" applyBorder="1" applyAlignment="1">
      <alignment horizontal="center" wrapText="1"/>
    </xf>
    <xf numFmtId="0" fontId="9" fillId="9" borderId="0" xfId="0" applyFont="1" applyFill="1" applyAlignment="1">
      <alignment horizontal="center" vertical="center" wrapText="1"/>
    </xf>
    <xf numFmtId="0" fontId="9" fillId="0" borderId="20" xfId="0" applyFont="1" applyBorder="1" applyAlignment="1">
      <alignment vertical="center"/>
    </xf>
    <xf numFmtId="0" fontId="9" fillId="9" borderId="0" xfId="2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0" fillId="9" borderId="0" xfId="0" applyFill="1"/>
    <xf numFmtId="0" fontId="8" fillId="2" borderId="26" xfId="0" applyFont="1" applyFill="1" applyBorder="1" applyAlignment="1">
      <alignment horizontal="center" vertical="center" wrapText="1"/>
    </xf>
    <xf numFmtId="0" fontId="23" fillId="15" borderId="0" xfId="0" applyFont="1" applyFill="1" applyAlignment="1">
      <alignment horizontal="left" vertical="center" indent="1"/>
    </xf>
    <xf numFmtId="0" fontId="9" fillId="14" borderId="20" xfId="0" applyFont="1" applyFill="1" applyBorder="1" applyAlignment="1">
      <alignment horizontal="center" vertical="center" wrapText="1"/>
    </xf>
    <xf numFmtId="0" fontId="9" fillId="14" borderId="20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0" borderId="29" xfId="0" applyFont="1" applyBorder="1" applyAlignment="1">
      <alignment wrapText="1"/>
    </xf>
    <xf numFmtId="0" fontId="8" fillId="0" borderId="29" xfId="0" applyFont="1" applyBorder="1" applyAlignment="1">
      <alignment horizontal="left" vertical="center" wrapText="1"/>
    </xf>
    <xf numFmtId="0" fontId="7" fillId="0" borderId="20" xfId="0" applyFont="1" applyBorder="1" applyAlignment="1">
      <alignment wrapText="1"/>
    </xf>
    <xf numFmtId="0" fontId="21" fillId="7" borderId="0" xfId="0" applyFont="1" applyFill="1" applyAlignment="1">
      <alignment horizontal="center"/>
    </xf>
    <xf numFmtId="9" fontId="21" fillId="16" borderId="0" xfId="2" applyFont="1" applyFill="1" applyBorder="1" applyAlignment="1">
      <alignment horizontal="center"/>
    </xf>
    <xf numFmtId="0" fontId="13" fillId="9" borderId="0" xfId="0" applyFont="1" applyFill="1" applyAlignment="1" applyProtection="1">
      <alignment vertical="center"/>
      <protection locked="0"/>
    </xf>
    <xf numFmtId="0" fontId="4" fillId="17" borderId="0" xfId="0" applyFont="1" applyFill="1" applyAlignment="1">
      <alignment wrapText="1"/>
    </xf>
    <xf numFmtId="0" fontId="9" fillId="9" borderId="3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21" fillId="7" borderId="0" xfId="0" applyFont="1" applyFill="1" applyAlignment="1">
      <alignment horizontal="center" vertical="center"/>
    </xf>
    <xf numFmtId="0" fontId="21" fillId="0" borderId="0" xfId="0" applyFont="1" applyAlignment="1">
      <alignment horizontal="center"/>
    </xf>
    <xf numFmtId="9" fontId="21" fillId="0" borderId="0" xfId="2" applyFont="1" applyAlignment="1">
      <alignment horizontal="center" vertical="center"/>
    </xf>
    <xf numFmtId="0" fontId="21" fillId="7" borderId="0" xfId="0" applyFont="1" applyFill="1" applyAlignment="1">
      <alignment horizontal="left" vertical="center"/>
    </xf>
    <xf numFmtId="0" fontId="21" fillId="7" borderId="20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left" vertical="center" wrapText="1"/>
    </xf>
    <xf numFmtId="0" fontId="0" fillId="0" borderId="32" xfId="0" applyBorder="1"/>
    <xf numFmtId="0" fontId="24" fillId="0" borderId="0" xfId="1" applyFont="1" applyAlignment="1">
      <alignment horizontal="left" vertical="center"/>
    </xf>
    <xf numFmtId="0" fontId="9" fillId="3" borderId="25" xfId="0" applyFont="1" applyFill="1" applyBorder="1" applyAlignment="1">
      <alignment vertical="center" wrapText="1"/>
    </xf>
    <xf numFmtId="0" fontId="9" fillId="0" borderId="20" xfId="0" applyFont="1" applyBorder="1" applyAlignment="1">
      <alignment vertical="top"/>
    </xf>
    <xf numFmtId="0" fontId="21" fillId="0" borderId="0" xfId="0" applyFont="1"/>
    <xf numFmtId="0" fontId="16" fillId="0" borderId="0" xfId="1" applyFont="1" applyAlignment="1" applyProtection="1">
      <alignment horizontal="left" vertical="center"/>
      <protection locked="0"/>
    </xf>
    <xf numFmtId="0" fontId="0" fillId="0" borderId="30" xfId="0" applyBorder="1"/>
    <xf numFmtId="0" fontId="23" fillId="15" borderId="0" xfId="0" applyFont="1" applyFill="1" applyAlignment="1">
      <alignment vertical="center"/>
    </xf>
    <xf numFmtId="0" fontId="9" fillId="7" borderId="24" xfId="0" applyFont="1" applyFill="1" applyBorder="1" applyAlignment="1">
      <alignment horizontal="center" vertical="center" wrapText="1"/>
    </xf>
    <xf numFmtId="9" fontId="9" fillId="2" borderId="20" xfId="2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vertical="center" wrapText="1"/>
    </xf>
    <xf numFmtId="0" fontId="8" fillId="0" borderId="25" xfId="0" applyFont="1" applyBorder="1" applyAlignment="1">
      <alignment vertical="center"/>
    </xf>
    <xf numFmtId="0" fontId="8" fillId="0" borderId="25" xfId="0" applyFont="1" applyBorder="1" applyAlignment="1">
      <alignment vertical="center" wrapText="1"/>
    </xf>
    <xf numFmtId="0" fontId="8" fillId="0" borderId="25" xfId="0" applyFont="1" applyBorder="1" applyAlignment="1">
      <alignment horizontal="left" vertical="center" wrapText="1"/>
    </xf>
    <xf numFmtId="0" fontId="21" fillId="14" borderId="0" xfId="2" applyNumberFormat="1" applyFont="1" applyFill="1" applyBorder="1" applyAlignment="1">
      <alignment horizontal="center" wrapText="1"/>
    </xf>
    <xf numFmtId="0" fontId="9" fillId="7" borderId="0" xfId="2" applyNumberFormat="1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left" vertical="center" wrapText="1"/>
    </xf>
    <xf numFmtId="0" fontId="26" fillId="18" borderId="20" xfId="0" applyFont="1" applyFill="1" applyBorder="1" applyAlignment="1">
      <alignment vertical="center" wrapText="1"/>
    </xf>
    <xf numFmtId="0" fontId="8" fillId="4" borderId="0" xfId="1" applyFont="1" applyFill="1" applyAlignment="1" applyProtection="1">
      <alignment horizontal="left" vertical="center"/>
      <protection locked="0"/>
    </xf>
    <xf numFmtId="0" fontId="8" fillId="4" borderId="7" xfId="1" applyFont="1" applyFill="1" applyBorder="1" applyAlignment="1" applyProtection="1">
      <alignment horizontal="left" vertical="center" wrapText="1"/>
      <protection locked="0"/>
    </xf>
    <xf numFmtId="0" fontId="8" fillId="4" borderId="7" xfId="1" applyFont="1" applyFill="1" applyBorder="1" applyAlignment="1" applyProtection="1">
      <alignment horizontal="left" vertical="center"/>
      <protection locked="0"/>
    </xf>
    <xf numFmtId="0" fontId="5" fillId="6" borderId="3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24" fillId="0" borderId="30" xfId="1" applyFont="1" applyBorder="1" applyAlignment="1">
      <alignment horizontal="left" vertical="center"/>
    </xf>
    <xf numFmtId="0" fontId="8" fillId="0" borderId="0" xfId="0" applyFont="1" applyAlignment="1">
      <alignment vertical="top" wrapText="1"/>
    </xf>
    <xf numFmtId="0" fontId="16" fillId="0" borderId="30" xfId="1" applyFont="1" applyBorder="1" applyAlignment="1" applyProtection="1">
      <alignment horizontal="left" vertical="center"/>
      <protection locked="0"/>
    </xf>
    <xf numFmtId="0" fontId="13" fillId="11" borderId="0" xfId="0" applyFont="1" applyFill="1" applyAlignment="1" applyProtection="1">
      <alignment horizontal="left" vertical="center"/>
      <protection locked="0"/>
    </xf>
    <xf numFmtId="0" fontId="16" fillId="0" borderId="32" xfId="1" applyFont="1" applyBorder="1" applyAlignment="1" applyProtection="1">
      <alignment horizontal="left" vertical="center"/>
      <protection locked="0"/>
    </xf>
    <xf numFmtId="0" fontId="24" fillId="0" borderId="32" xfId="1" applyFont="1" applyBorder="1" applyAlignment="1">
      <alignment horizontal="left" vertical="center"/>
    </xf>
    <xf numFmtId="0" fontId="9" fillId="14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1" fillId="14" borderId="0" xfId="0" applyFont="1" applyFill="1" applyAlignment="1">
      <alignment horizontal="right" vertical="center"/>
    </xf>
    <xf numFmtId="9" fontId="9" fillId="2" borderId="0" xfId="2" applyFont="1" applyFill="1" applyBorder="1" applyAlignment="1">
      <alignment horizontal="center" vertical="center" wrapText="1"/>
    </xf>
    <xf numFmtId="0" fontId="9" fillId="3" borderId="24" xfId="0" applyFont="1" applyFill="1" applyBorder="1" applyAlignment="1">
      <alignment horizontal="left" vertical="center" wrapText="1"/>
    </xf>
    <xf numFmtId="0" fontId="9" fillId="3" borderId="30" xfId="0" applyFont="1" applyFill="1" applyBorder="1" applyAlignment="1">
      <alignment horizontal="left" vertical="center" wrapText="1"/>
    </xf>
    <xf numFmtId="0" fontId="9" fillId="3" borderId="25" xfId="0" applyFont="1" applyFill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 wrapText="1"/>
    </xf>
    <xf numFmtId="0" fontId="9" fillId="2" borderId="29" xfId="2" applyNumberFormat="1" applyFont="1" applyFill="1" applyBorder="1" applyAlignment="1">
      <alignment horizontal="center" vertical="center" wrapText="1"/>
    </xf>
    <xf numFmtId="0" fontId="9" fillId="2" borderId="33" xfId="2" applyNumberFormat="1" applyFont="1" applyFill="1" applyBorder="1" applyAlignment="1">
      <alignment horizontal="center" vertical="center" wrapText="1"/>
    </xf>
    <xf numFmtId="0" fontId="9" fillId="2" borderId="23" xfId="2" applyNumberFormat="1" applyFont="1" applyFill="1" applyBorder="1" applyAlignment="1">
      <alignment horizontal="center" vertical="center" wrapText="1"/>
    </xf>
    <xf numFmtId="0" fontId="9" fillId="7" borderId="24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9" borderId="26" xfId="0" applyFont="1" applyFill="1" applyBorder="1" applyAlignment="1">
      <alignment horizontal="left" vertical="center" wrapText="1"/>
    </xf>
    <xf numFmtId="0" fontId="9" fillId="9" borderId="28" xfId="0" applyFont="1" applyFill="1" applyBorder="1" applyAlignment="1">
      <alignment horizontal="left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left" vertical="center" wrapText="1"/>
    </xf>
    <xf numFmtId="0" fontId="8" fillId="9" borderId="22" xfId="0" applyFont="1" applyFill="1" applyBorder="1" applyAlignment="1">
      <alignment horizontal="left" vertical="center" wrapText="1"/>
    </xf>
    <xf numFmtId="0" fontId="9" fillId="9" borderId="19" xfId="0" applyFont="1" applyFill="1" applyBorder="1" applyAlignment="1">
      <alignment horizontal="left" vertical="center" wrapText="1"/>
    </xf>
    <xf numFmtId="0" fontId="9" fillId="9" borderId="31" xfId="0" applyFont="1" applyFill="1" applyBorder="1" applyAlignment="1">
      <alignment horizontal="left" vertical="center" wrapText="1"/>
    </xf>
    <xf numFmtId="0" fontId="9" fillId="9" borderId="26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9" borderId="22" xfId="0" applyFont="1" applyFill="1" applyBorder="1" applyAlignment="1">
      <alignment horizontal="center" vertical="center" wrapText="1"/>
    </xf>
    <xf numFmtId="0" fontId="9" fillId="9" borderId="29" xfId="0" applyFont="1" applyFill="1" applyBorder="1" applyAlignment="1">
      <alignment horizontal="center" vertical="center"/>
    </xf>
    <xf numFmtId="0" fontId="9" fillId="9" borderId="23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9" fillId="14" borderId="26" xfId="0" applyFont="1" applyFill="1" applyBorder="1" applyAlignment="1">
      <alignment horizontal="left" vertical="center" wrapText="1"/>
    </xf>
    <xf numFmtId="0" fontId="9" fillId="14" borderId="28" xfId="0" applyFont="1" applyFill="1" applyBorder="1" applyAlignment="1">
      <alignment horizontal="left" vertical="center" wrapText="1"/>
    </xf>
    <xf numFmtId="0" fontId="9" fillId="14" borderId="24" xfId="0" applyFont="1" applyFill="1" applyBorder="1" applyAlignment="1">
      <alignment horizontal="center" vertical="center" wrapText="1"/>
    </xf>
    <xf numFmtId="0" fontId="9" fillId="14" borderId="25" xfId="0" applyFont="1" applyFill="1" applyBorder="1" applyAlignment="1">
      <alignment horizontal="center" vertical="center" wrapText="1"/>
    </xf>
    <xf numFmtId="0" fontId="8" fillId="0" borderId="34" xfId="0" applyFont="1" applyBorder="1" applyAlignment="1">
      <alignment horizontal="left" wrapText="1"/>
    </xf>
    <xf numFmtId="0" fontId="23" fillId="15" borderId="32" xfId="0" applyFont="1" applyFill="1" applyBorder="1" applyAlignment="1">
      <alignment horizontal="left" vertical="center"/>
    </xf>
    <xf numFmtId="0" fontId="21" fillId="7" borderId="0" xfId="0" applyFont="1" applyFill="1" applyAlignment="1">
      <alignment horizontal="center"/>
    </xf>
    <xf numFmtId="9" fontId="9" fillId="2" borderId="29" xfId="2" applyFont="1" applyFill="1" applyBorder="1" applyAlignment="1">
      <alignment horizontal="center" vertical="center" wrapText="1"/>
    </xf>
    <xf numFmtId="9" fontId="9" fillId="2" borderId="23" xfId="2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left"/>
    </xf>
    <xf numFmtId="0" fontId="8" fillId="0" borderId="19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 wrapText="1"/>
    </xf>
    <xf numFmtId="0" fontId="9" fillId="3" borderId="20" xfId="0" applyFont="1" applyFill="1" applyBorder="1" applyAlignment="1">
      <alignment horizontal="left" vertical="center" wrapText="1"/>
    </xf>
    <xf numFmtId="0" fontId="8" fillId="2" borderId="20" xfId="0" applyFont="1" applyFill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/>
    </xf>
    <xf numFmtId="0" fontId="9" fillId="3" borderId="26" xfId="0" applyFont="1" applyFill="1" applyBorder="1" applyAlignment="1">
      <alignment horizontal="left" vertical="center" wrapText="1"/>
    </xf>
    <xf numFmtId="0" fontId="9" fillId="3" borderId="27" xfId="0" applyFont="1" applyFill="1" applyBorder="1" applyAlignment="1">
      <alignment horizontal="left" vertical="center" wrapText="1"/>
    </xf>
    <xf numFmtId="0" fontId="9" fillId="3" borderId="31" xfId="0" applyFont="1" applyFill="1" applyBorder="1" applyAlignment="1">
      <alignment horizontal="left" vertical="center" wrapText="1"/>
    </xf>
    <xf numFmtId="9" fontId="9" fillId="2" borderId="33" xfId="2" applyFont="1" applyFill="1" applyBorder="1" applyAlignment="1">
      <alignment horizontal="center" vertical="center" wrapText="1"/>
    </xf>
    <xf numFmtId="0" fontId="9" fillId="14" borderId="20" xfId="0" applyFont="1" applyFill="1" applyBorder="1" applyAlignment="1">
      <alignment horizontal="left" vertical="center" wrapText="1"/>
    </xf>
    <xf numFmtId="0" fontId="8" fillId="2" borderId="24" xfId="0" applyFont="1" applyFill="1" applyBorder="1" applyAlignment="1">
      <alignment horizontal="left" vertical="center" wrapText="1"/>
    </xf>
    <xf numFmtId="0" fontId="8" fillId="2" borderId="25" xfId="0" applyFont="1" applyFill="1" applyBorder="1" applyAlignment="1">
      <alignment horizontal="left" vertical="center" wrapText="1"/>
    </xf>
    <xf numFmtId="0" fontId="8" fillId="2" borderId="30" xfId="0" applyFont="1" applyFill="1" applyBorder="1" applyAlignment="1">
      <alignment horizontal="left" vertical="center" wrapText="1"/>
    </xf>
    <xf numFmtId="9" fontId="9" fillId="3" borderId="24" xfId="2" applyFont="1" applyFill="1" applyBorder="1" applyAlignment="1">
      <alignment horizontal="left" vertical="center" wrapText="1"/>
    </xf>
    <xf numFmtId="9" fontId="9" fillId="3" borderId="30" xfId="2" applyFont="1" applyFill="1" applyBorder="1" applyAlignment="1">
      <alignment horizontal="left" vertical="center" wrapText="1"/>
    </xf>
    <xf numFmtId="9" fontId="9" fillId="3" borderId="25" xfId="2" applyFont="1" applyFill="1" applyBorder="1" applyAlignment="1">
      <alignment horizontal="left" vertical="center" wrapText="1"/>
    </xf>
    <xf numFmtId="0" fontId="9" fillId="14" borderId="24" xfId="0" applyFont="1" applyFill="1" applyBorder="1" applyAlignment="1">
      <alignment horizontal="left" vertical="center" wrapText="1"/>
    </xf>
    <xf numFmtId="0" fontId="9" fillId="14" borderId="25" xfId="0" applyFont="1" applyFill="1" applyBorder="1" applyAlignment="1">
      <alignment horizontal="left" vertical="center" wrapText="1"/>
    </xf>
    <xf numFmtId="0" fontId="25" fillId="18" borderId="20" xfId="0" applyFont="1" applyFill="1" applyBorder="1" applyAlignment="1">
      <alignment horizontal="left" vertical="center"/>
    </xf>
    <xf numFmtId="0" fontId="21" fillId="7" borderId="0" xfId="0" applyFont="1" applyFill="1" applyAlignment="1">
      <alignment horizontal="left" vertical="center"/>
    </xf>
    <xf numFmtId="0" fontId="8" fillId="0" borderId="26" xfId="0" applyFont="1" applyBorder="1" applyAlignment="1">
      <alignment vertical="center" wrapText="1"/>
    </xf>
    <xf numFmtId="0" fontId="8" fillId="0" borderId="28" xfId="0" applyFont="1" applyBorder="1" applyAlignment="1">
      <alignment vertical="center" wrapText="1"/>
    </xf>
    <xf numFmtId="0" fontId="8" fillId="0" borderId="24" xfId="0" applyFont="1" applyBorder="1" applyAlignment="1">
      <alignment vertical="center" wrapText="1"/>
    </xf>
    <xf numFmtId="0" fontId="8" fillId="0" borderId="25" xfId="0" applyFont="1" applyBorder="1" applyAlignment="1">
      <alignment vertical="center" wrapText="1"/>
    </xf>
    <xf numFmtId="0" fontId="6" fillId="17" borderId="32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1" fillId="7" borderId="0" xfId="0" applyFont="1" applyFill="1" applyAlignment="1">
      <alignment horizontal="center" vertical="center"/>
    </xf>
    <xf numFmtId="0" fontId="12" fillId="10" borderId="0" xfId="1" applyFont="1" applyFill="1" applyAlignment="1">
      <alignment horizontal="left" vertical="center"/>
    </xf>
    <xf numFmtId="0" fontId="17" fillId="11" borderId="0" xfId="0" applyFont="1" applyFill="1" applyAlignment="1">
      <alignment horizontal="center"/>
    </xf>
  </cellXfs>
  <cellStyles count="3">
    <cellStyle name="Normal" xfId="0" builtinId="0"/>
    <cellStyle name="Normal 3" xfId="1" xr:uid="{00000000-0005-0000-0000-000001000000}"/>
    <cellStyle name="Percent" xfId="2" builtinId="5"/>
  </cellStyles>
  <dxfs count="174"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FF00"/>
          </stop>
        </gradientFill>
      </fill>
    </dxf>
    <dxf>
      <fill>
        <gradientFill degree="45">
          <stop position="0">
            <color theme="0"/>
          </stop>
          <stop position="1">
            <color rgb="FF00B050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rgb="FF00B050"/>
          </stop>
        </gradientFill>
      </fill>
    </dxf>
    <dxf>
      <fill>
        <gradientFill degree="45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FF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rgb="FF00B050"/>
          </stop>
        </gradientFill>
      </fill>
    </dxf>
    <dxf>
      <fill>
        <gradientFill degree="45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FF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FF00"/>
          </stop>
        </gradientFill>
      </fill>
    </dxf>
    <dxf>
      <fill>
        <gradientFill degree="45">
          <stop position="0">
            <color theme="0"/>
          </stop>
          <stop position="1">
            <color rgb="FF00B050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FF00"/>
          </stop>
        </gradientFill>
      </fill>
    </dxf>
    <dxf>
      <fill>
        <gradientFill degree="45">
          <stop position="0">
            <color theme="0"/>
          </stop>
          <stop position="1">
            <color rgb="FF00B050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rgb="FF00B050"/>
          </stop>
        </gradientFill>
      </fill>
    </dxf>
    <dxf>
      <fill>
        <gradientFill degree="45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FF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FF00"/>
          </stop>
        </gradientFill>
      </fill>
    </dxf>
    <dxf>
      <fill>
        <gradientFill degree="45">
          <stop position="0">
            <color theme="0"/>
          </stop>
          <stop position="1">
            <color rgb="FF00B050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FF00"/>
          </stop>
        </gradientFill>
      </fill>
    </dxf>
    <dxf>
      <fill>
        <gradientFill degree="45">
          <stop position="0">
            <color theme="0"/>
          </stop>
          <stop position="1">
            <color rgb="FF00B050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FF00"/>
          </stop>
        </gradientFill>
      </fill>
    </dxf>
    <dxf>
      <fill>
        <gradientFill degree="45">
          <stop position="0">
            <color theme="0"/>
          </stop>
          <stop position="1">
            <color rgb="FF00B050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rgb="FF00B050"/>
          </stop>
        </gradientFill>
      </fill>
    </dxf>
    <dxf>
      <fill>
        <gradientFill degree="45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FF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rgb="FF00B050"/>
          </stop>
        </gradientFill>
      </fill>
    </dxf>
    <dxf>
      <fill>
        <gradientFill degree="45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FF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FF00"/>
          </stop>
        </gradientFill>
      </fill>
    </dxf>
    <dxf>
      <fill>
        <gradientFill degree="45">
          <stop position="0">
            <color theme="0"/>
          </stop>
          <stop position="1">
            <color rgb="FF00B050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rgb="FFFFFF00"/>
          </stop>
        </gradientFill>
      </fill>
    </dxf>
    <dxf>
      <fill>
        <gradientFill degree="45">
          <stop position="0">
            <color theme="0"/>
          </stop>
          <stop position="1">
            <color rgb="FF00B050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rgb="FF00B050"/>
          </stop>
        </gradientFill>
      </fill>
    </dxf>
    <dxf>
      <fill>
        <gradientFill type="path" left="1" right="1" top="1" bottom="1">
          <stop position="0">
            <color theme="0"/>
          </stop>
          <stop position="1">
            <color rgb="FF00B050"/>
          </stop>
        </gradientFill>
      </fill>
    </dxf>
    <dxf>
      <fill>
        <gradientFill degree="45">
          <stop position="0">
            <color theme="0"/>
          </stop>
          <stop position="1">
            <color rgb="FF00B050"/>
          </stop>
        </gradientFill>
      </fill>
    </dxf>
    <dxf>
      <fill>
        <gradientFill type="path">
          <stop position="0">
            <color theme="0"/>
          </stop>
          <stop position="1">
            <color rgb="FFFFFF00"/>
          </stop>
        </gradientFill>
      </fill>
    </dxf>
    <dxf>
      <fill>
        <gradientFill type="path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92D05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9" defaultPivotStyle="PivotStyleLight16"/>
  <colors>
    <mruColors>
      <color rgb="FFF9F9F9"/>
      <color rgb="FFFF6969"/>
      <color rgb="FFE4E4E4"/>
      <color rgb="FFF5C380"/>
      <color rgb="FFF7CC93"/>
      <color rgb="FFF4BA6C"/>
      <color rgb="FFFDECBB"/>
      <color rgb="FFFEF2D2"/>
      <color rgb="FFDA2A00"/>
      <color rgb="FFFF38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Apego a Proceso y Producto de Ventas</a:t>
            </a:r>
          </a:p>
        </c:rich>
      </c:tx>
      <c:layout>
        <c:manualLayout>
          <c:xMode val="edge"/>
          <c:yMode val="edge"/>
          <c:x val="0.29020688590396787"/>
          <c:y val="1.5594541910331383E-2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4283089613798277E-2"/>
          <c:y val="0.13290295666684049"/>
          <c:w val="0.81364412955687437"/>
          <c:h val="0.65703355342455971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A44B-AC4F-A14B-D4F0069C5DF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A44B-AC4F-A14B-D4F0069C5DF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A44B-AC4F-A14B-D4F0069C5DF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A44B-AC4F-A14B-D4F0069C5DF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A44B-AC4F-A14B-D4F0069C5DF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A44B-AC4F-A14B-D4F0069C5DF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D-A44B-AC4F-A14B-D4F0069C5DF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F-A44B-AC4F-A14B-D4F0069C5DFE}"/>
              </c:ext>
            </c:extLst>
          </c:dPt>
          <c:dLbls>
            <c:dLbl>
              <c:idx val="0"/>
              <c:layout>
                <c:manualLayout>
                  <c:x val="1.9444444444444445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4B-AC4F-A14B-D4F0069C5DFE}"/>
                </c:ext>
              </c:extLst>
            </c:dLbl>
            <c:dLbl>
              <c:idx val="1"/>
              <c:layout>
                <c:manualLayout>
                  <c:x val="2.2222222222222223E-2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4B-AC4F-A14B-D4F0069C5DFE}"/>
                </c:ext>
              </c:extLst>
            </c:dLbl>
            <c:dLbl>
              <c:idx val="2"/>
              <c:layout>
                <c:manualLayout>
                  <c:x val="1.9444225721784777E-2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4B-AC4F-A14B-D4F0069C5D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Resumen!$B$12:$B$19</c:f>
              <c:strCache>
                <c:ptCount val="8"/>
                <c:pt idx="0">
                  <c:v>#REF!</c:v>
                </c:pt>
                <c:pt idx="1">
                  <c:v>Documento Informacion del Proyecto</c:v>
                </c:pt>
                <c:pt idx="2">
                  <c:v>Estimaciones</c:v>
                </c:pt>
                <c:pt idx="3">
                  <c:v>Propuesta Consultoria</c:v>
                </c:pt>
                <c:pt idx="4">
                  <c:v>Propuesta Grupal</c:v>
                </c:pt>
                <c:pt idx="5">
                  <c:v>Propuesta Capacitación</c:v>
                </c:pt>
                <c:pt idx="6">
                  <c:v>Propuesta Evaluacion</c:v>
                </c:pt>
                <c:pt idx="7">
                  <c:v>Promedio</c:v>
                </c:pt>
              </c:strCache>
            </c:strRef>
          </c:cat>
          <c:val>
            <c:numRef>
              <c:f>Resumen!$D$12:$D$19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44B-AC4F-A14B-D4F0069C5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31334056"/>
        <c:axId val="331335232"/>
        <c:axId val="0"/>
      </c:bar3DChart>
      <c:catAx>
        <c:axId val="33133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96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331335232"/>
        <c:crosses val="autoZero"/>
        <c:auto val="1"/>
        <c:lblAlgn val="ctr"/>
        <c:lblOffset val="100"/>
        <c:noMultiLvlLbl val="0"/>
      </c:catAx>
      <c:valAx>
        <c:axId val="331335232"/>
        <c:scaling>
          <c:orientation val="minMax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331334056"/>
        <c:crosses val="autoZero"/>
        <c:crossBetween val="between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3295650</xdr:colOff>
      <xdr:row>0</xdr:row>
      <xdr:rowOff>9525</xdr:rowOff>
    </xdr:from>
    <xdr:to>
      <xdr:col>4</xdr:col>
      <xdr:colOff>990600</xdr:colOff>
      <xdr:row>3</xdr:row>
      <xdr:rowOff>114300</xdr:rowOff>
    </xdr:to>
    <xdr:pic>
      <xdr:nvPicPr>
        <xdr:cNvPr id="11512" name="2 Imagen" descr="Qualtop.jpg">
          <a:extLst>
            <a:ext uri="{FF2B5EF4-FFF2-40B4-BE49-F238E27FC236}">
              <a16:creationId xmlns:a16="http://schemas.microsoft.com/office/drawing/2014/main" id="{00000000-0008-0000-0000-0000F8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9525"/>
          <a:ext cx="15716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381000</xdr:colOff>
      <xdr:row>0</xdr:row>
      <xdr:rowOff>123825</xdr:rowOff>
    </xdr:from>
    <xdr:to>
      <xdr:col>11</xdr:col>
      <xdr:colOff>485775</xdr:colOff>
      <xdr:row>4</xdr:row>
      <xdr:rowOff>85725</xdr:rowOff>
    </xdr:to>
    <xdr:pic>
      <xdr:nvPicPr>
        <xdr:cNvPr id="1598" name="2 Imagen" descr="Qualtop.jpg">
          <a:extLst>
            <a:ext uri="{FF2B5EF4-FFF2-40B4-BE49-F238E27FC236}">
              <a16:creationId xmlns:a16="http://schemas.microsoft.com/office/drawing/2014/main" id="{00000000-0008-0000-01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123825"/>
          <a:ext cx="16287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238125</xdr:colOff>
      <xdr:row>9</xdr:row>
      <xdr:rowOff>9525</xdr:rowOff>
    </xdr:from>
    <xdr:to>
      <xdr:col>12</xdr:col>
      <xdr:colOff>28575</xdr:colOff>
      <xdr:row>29</xdr:row>
      <xdr:rowOff>28575</xdr:rowOff>
    </xdr:to>
    <xdr:graphicFrame macro="">
      <xdr:nvGraphicFramePr>
        <xdr:cNvPr id="1599" name="2 Gráfico">
          <a:extLst>
            <a:ext uri="{FF2B5EF4-FFF2-40B4-BE49-F238E27FC236}">
              <a16:creationId xmlns:a16="http://schemas.microsoft.com/office/drawing/2014/main" id="{00000000-0008-0000-0100-00003F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155865</xdr:rowOff>
    </xdr:from>
    <xdr:to>
      <xdr:col>1</xdr:col>
      <xdr:colOff>260640</xdr:colOff>
      <xdr:row>3</xdr:row>
      <xdr:rowOff>112568</xdr:rowOff>
    </xdr:to>
    <xdr:pic>
      <xdr:nvPicPr>
        <xdr:cNvPr id="3" name="0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55865"/>
          <a:ext cx="1507548" cy="4424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driana%20Robles/Documents/Qualtop/04%20Procesos%20y%20planes/Administraci&#243;nFondos/C-Informaci&#243;nClien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</sheetNames>
    <sheetDataSet>
      <sheetData sheetId="0">
        <row r="1048554">
          <cell r="B1048554" t="str">
            <v xml:space="preserve">Internacional </v>
          </cell>
        </row>
        <row r="1048555">
          <cell r="B1048555" t="str">
            <v>Nacional</v>
          </cell>
        </row>
        <row r="1048556">
          <cell r="B1048556" t="str">
            <v xml:space="preserve">Regional </v>
          </cell>
        </row>
        <row r="1048557">
          <cell r="B1048557" t="str">
            <v xml:space="preserve">Estatal </v>
          </cell>
        </row>
        <row r="1048558">
          <cell r="B1048558" t="str">
            <v>Municipal</v>
          </cell>
        </row>
        <row r="1048564">
          <cell r="I1048564" t="str">
            <v xml:space="preserve">Sí </v>
          </cell>
        </row>
        <row r="1048565">
          <cell r="I1048565" t="str">
            <v>No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Estrategia" displayName="TablaEstrategia" ref="B3:D8" totalsRowShown="0">
  <autoFilter ref="B3:D8" xr:uid="{00000000-0009-0000-0100-000002000000}"/>
  <tableColumns count="3">
    <tableColumn id="1" xr3:uid="{00000000-0010-0000-0000-000001000000}" name="Caracteristica" dataDxfId="173"/>
    <tableColumn id="2" xr3:uid="{00000000-0010-0000-0000-000002000000}" name="Valor" dataDxfId="172"/>
    <tableColumn id="3" xr3:uid="{00000000-0010-0000-0000-000003000000}" name="Observación" dataDxfId="17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Recompensas" displayName="TablaRecompensas" ref="B11:D16" totalsRowShown="0" headerRowDxfId="170">
  <autoFilter ref="B11:D16" xr:uid="{00000000-0009-0000-0100-000003000000}"/>
  <tableColumns count="3">
    <tableColumn id="1" xr3:uid="{00000000-0010-0000-0100-000001000000}" name="Caracteristica" dataDxfId="169"/>
    <tableColumn id="2" xr3:uid="{00000000-0010-0000-0100-000002000000}" name="Valor" dataDxfId="168"/>
    <tableColumn id="3" xr3:uid="{00000000-0010-0000-0100-000003000000}" name="Observación" dataDxfId="16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Patrocinio" displayName="TablaPatrocinio" ref="B19:D24" totalsRowShown="0" headerRowDxfId="166">
  <autoFilter ref="B19:D24" xr:uid="{00000000-0009-0000-0100-000004000000}"/>
  <tableColumns count="3">
    <tableColumn id="1" xr3:uid="{00000000-0010-0000-0200-000001000000}" name="Caracteristica" dataDxfId="165"/>
    <tableColumn id="2" xr3:uid="{00000000-0010-0000-0200-000002000000}" name="Valor" dataDxfId="164"/>
    <tableColumn id="3" xr3:uid="{00000000-0010-0000-0200-000003000000}" name="Observación" dataDxfId="16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aValoresHistoria" displayName="TablaValoresHistoria" ref="B27:D32" totalsRowShown="0" headerRowDxfId="162">
  <autoFilter ref="B27:D32" xr:uid="{00000000-0009-0000-0100-000005000000}"/>
  <tableColumns count="3">
    <tableColumn id="1" xr3:uid="{00000000-0010-0000-0300-000001000000}" name="Caracteristica" dataDxfId="161"/>
    <tableColumn id="2" xr3:uid="{00000000-0010-0000-0300-000002000000}" name="Valor" dataDxfId="160"/>
    <tableColumn id="3" xr3:uid="{00000000-0010-0000-0300-000003000000}" name="Observación" dataDxfId="15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Habilidades" displayName="TablaHabilidades" ref="B43:D48" totalsRowShown="0" headerRowDxfId="158">
  <autoFilter ref="B43:D48" xr:uid="{00000000-0009-0000-0100-000006000000}"/>
  <tableColumns count="3">
    <tableColumn id="1" xr3:uid="{00000000-0010-0000-0400-000001000000}" name="Caracteristica" dataDxfId="157"/>
    <tableColumn id="2" xr3:uid="{00000000-0010-0000-0400-000002000000}" name="Valor" dataDxfId="156"/>
    <tableColumn id="3" xr3:uid="{00000000-0010-0000-0400-000003000000}" name="Observación" dataDxfId="15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aEstructura" displayName="TablaEstructura" ref="B51:D56" totalsRowShown="0" headerRowDxfId="154">
  <autoFilter ref="B51:D56" xr:uid="{00000000-0009-0000-0100-000007000000}"/>
  <tableColumns count="3">
    <tableColumn id="1" xr3:uid="{00000000-0010-0000-0500-000001000000}" name="Caracteristica" dataDxfId="153"/>
    <tableColumn id="2" xr3:uid="{00000000-0010-0000-0500-000002000000}" name="Valor" dataDxfId="152"/>
    <tableColumn id="3" xr3:uid="{00000000-0010-0000-0500-000003000000}" name="Observación" dataDxfId="15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aValoresHistoria2" displayName="TablaValoresHistoria2" ref="B35:D40" totalsRowShown="0" headerRowDxfId="150">
  <autoFilter ref="B35:D40" xr:uid="{00000000-0009-0000-0100-000001000000}"/>
  <tableColumns count="3">
    <tableColumn id="1" xr3:uid="{00000000-0010-0000-0600-000001000000}" name="Caracteristica" dataDxfId="149"/>
    <tableColumn id="2" xr3:uid="{00000000-0010-0000-0600-000002000000}" name="Valor" dataDxfId="148"/>
    <tableColumn id="3" xr3:uid="{00000000-0010-0000-0600-000003000000}" name="Observación" dataDxfId="147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showGridLines="0" workbookViewId="0">
      <selection activeCell="C10" sqref="C10:E10"/>
    </sheetView>
  </sheetViews>
  <sheetFormatPr baseColWidth="10" defaultColWidth="11.5" defaultRowHeight="14" x14ac:dyDescent="0.2"/>
  <cols>
    <col min="1" max="1" width="4" style="33" customWidth="1"/>
    <col min="2" max="2" width="22.83203125" style="33" customWidth="1"/>
    <col min="3" max="3" width="19.5" style="33" customWidth="1"/>
    <col min="4" max="4" width="58.1640625" style="33" customWidth="1"/>
    <col min="5" max="5" width="16.83203125" style="33" customWidth="1"/>
    <col min="6" max="16384" width="11.5" style="33"/>
  </cols>
  <sheetData>
    <row r="1" spans="1:5" s="22" customFormat="1" x14ac:dyDescent="0.2"/>
    <row r="2" spans="1:5" s="22" customFormat="1" x14ac:dyDescent="0.2"/>
    <row r="3" spans="1:5" s="22" customFormat="1" x14ac:dyDescent="0.2"/>
    <row r="4" spans="1:5" s="22" customFormat="1" x14ac:dyDescent="0.2"/>
    <row r="5" spans="1:5" s="26" customFormat="1" ht="18.75" customHeight="1" x14ac:dyDescent="0.25">
      <c r="A5" s="23"/>
      <c r="B5" s="24" t="s">
        <v>42</v>
      </c>
      <c r="C5" s="25"/>
      <c r="D5" s="25"/>
      <c r="E5" s="25"/>
    </row>
    <row r="6" spans="1:5" s="9" customFormat="1" x14ac:dyDescent="0.15">
      <c r="A6" s="27"/>
      <c r="B6" s="28"/>
      <c r="C6" s="29"/>
      <c r="D6" s="29"/>
    </row>
    <row r="7" spans="1:5" s="9" customFormat="1" ht="19" x14ac:dyDescent="0.25">
      <c r="A7" s="30"/>
      <c r="B7" s="30" t="s">
        <v>11</v>
      </c>
      <c r="C7" s="31"/>
      <c r="D7" s="31"/>
      <c r="E7" s="32"/>
    </row>
    <row r="8" spans="1:5" s="9" customFormat="1" x14ac:dyDescent="0.15">
      <c r="A8" s="27"/>
      <c r="B8" s="10"/>
      <c r="C8" s="115"/>
      <c r="D8" s="115"/>
      <c r="E8" s="115"/>
    </row>
    <row r="9" spans="1:5" s="9" customFormat="1" ht="15" x14ac:dyDescent="0.15">
      <c r="A9" s="27"/>
      <c r="B9" s="10" t="s">
        <v>45</v>
      </c>
      <c r="C9" s="36" t="s">
        <v>46</v>
      </c>
      <c r="D9" s="36"/>
      <c r="E9" s="36"/>
    </row>
    <row r="10" spans="1:5" s="9" customFormat="1" ht="53.25" customHeight="1" x14ac:dyDescent="0.15">
      <c r="A10" s="27"/>
      <c r="B10" s="10" t="s">
        <v>41</v>
      </c>
      <c r="C10" s="116" t="s">
        <v>60</v>
      </c>
      <c r="D10" s="116"/>
      <c r="E10" s="116"/>
    </row>
    <row r="11" spans="1:5" s="9" customFormat="1" ht="15" x14ac:dyDescent="0.15">
      <c r="A11" s="27"/>
      <c r="B11" s="10" t="s">
        <v>48</v>
      </c>
      <c r="C11" s="117" t="s">
        <v>50</v>
      </c>
      <c r="D11" s="117"/>
      <c r="E11" s="117"/>
    </row>
    <row r="12" spans="1:5" s="9" customFormat="1" ht="15" x14ac:dyDescent="0.15">
      <c r="A12" s="27"/>
      <c r="B12" s="10" t="s">
        <v>12</v>
      </c>
      <c r="C12" s="117" t="s">
        <v>47</v>
      </c>
      <c r="D12" s="117"/>
      <c r="E12" s="117"/>
    </row>
    <row r="14" spans="1:5" s="9" customFormat="1" x14ac:dyDescent="0.15">
      <c r="A14" s="27"/>
      <c r="B14" s="28"/>
      <c r="C14" s="29"/>
      <c r="D14" s="29"/>
    </row>
    <row r="15" spans="1:5" s="9" customFormat="1" x14ac:dyDescent="0.15">
      <c r="B15" s="27"/>
      <c r="C15" s="28"/>
      <c r="D15" s="28"/>
    </row>
  </sheetData>
  <mergeCells count="4">
    <mergeCell ref="C8:E8"/>
    <mergeCell ref="C10:E10"/>
    <mergeCell ref="C11:E11"/>
    <mergeCell ref="C12:E1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2:D57"/>
  <sheetViews>
    <sheetView zoomScale="120" zoomScaleNormal="120" workbookViewId="0">
      <selection activeCell="B48" sqref="B48"/>
    </sheetView>
  </sheetViews>
  <sheetFormatPr baseColWidth="10" defaultRowHeight="13" outlineLevelRow="1" x14ac:dyDescent="0.15"/>
  <cols>
    <col min="1" max="1" width="1.5" customWidth="1"/>
    <col min="2" max="2" width="23.1640625" bestFit="1" customWidth="1"/>
    <col min="3" max="3" width="15.5" customWidth="1"/>
    <col min="4" max="4" width="109.5" customWidth="1"/>
  </cols>
  <sheetData>
    <row r="2" spans="2:4" ht="16" x14ac:dyDescent="0.2">
      <c r="B2" s="208" t="s">
        <v>68</v>
      </c>
      <c r="C2" s="208"/>
      <c r="D2" s="208"/>
    </row>
    <row r="3" spans="2:4" outlineLevel="1" x14ac:dyDescent="0.15">
      <c r="B3" t="s">
        <v>87</v>
      </c>
      <c r="C3" t="s">
        <v>66</v>
      </c>
      <c r="D3" t="s">
        <v>86</v>
      </c>
    </row>
    <row r="4" spans="2:4" ht="14" outlineLevel="1" x14ac:dyDescent="0.15">
      <c r="B4" s="45" t="s">
        <v>97</v>
      </c>
      <c r="C4" s="44">
        <v>1</v>
      </c>
      <c r="D4" s="52" t="s">
        <v>69</v>
      </c>
    </row>
    <row r="5" spans="2:4" ht="28" outlineLevel="1" x14ac:dyDescent="0.15">
      <c r="B5" s="43" t="s">
        <v>95</v>
      </c>
      <c r="C5" s="42">
        <v>2</v>
      </c>
      <c r="D5" s="53" t="s">
        <v>88</v>
      </c>
    </row>
    <row r="6" spans="2:4" ht="28" outlineLevel="1" x14ac:dyDescent="0.15">
      <c r="B6" s="45" t="s">
        <v>96</v>
      </c>
      <c r="C6" s="44">
        <v>3</v>
      </c>
      <c r="D6" s="52" t="s">
        <v>89</v>
      </c>
    </row>
    <row r="7" spans="2:4" ht="28" outlineLevel="1" x14ac:dyDescent="0.15">
      <c r="B7" s="43" t="s">
        <v>106</v>
      </c>
      <c r="C7" s="42">
        <v>4</v>
      </c>
      <c r="D7" s="53" t="s">
        <v>90</v>
      </c>
    </row>
    <row r="8" spans="2:4" ht="28" outlineLevel="1" x14ac:dyDescent="0.15">
      <c r="B8" s="47" t="s">
        <v>105</v>
      </c>
      <c r="C8" s="46">
        <v>5</v>
      </c>
      <c r="D8" s="54" t="s">
        <v>70</v>
      </c>
    </row>
    <row r="9" spans="2:4" collapsed="1" x14ac:dyDescent="0.15"/>
    <row r="10" spans="2:4" ht="16" x14ac:dyDescent="0.2">
      <c r="B10" s="208" t="s">
        <v>62</v>
      </c>
      <c r="C10" s="208"/>
      <c r="D10" s="208"/>
    </row>
    <row r="11" spans="2:4" outlineLevel="1" x14ac:dyDescent="0.15">
      <c r="B11" s="41" t="s">
        <v>87</v>
      </c>
      <c r="C11" s="41" t="s">
        <v>66</v>
      </c>
      <c r="D11" s="41" t="s">
        <v>86</v>
      </c>
    </row>
    <row r="12" spans="2:4" ht="14" outlineLevel="1" x14ac:dyDescent="0.15">
      <c r="B12" s="45" t="s">
        <v>97</v>
      </c>
      <c r="C12" s="44">
        <v>1</v>
      </c>
      <c r="D12" s="51" t="s">
        <v>111</v>
      </c>
    </row>
    <row r="13" spans="2:4" ht="14" outlineLevel="1" x14ac:dyDescent="0.15">
      <c r="B13" s="43" t="s">
        <v>95</v>
      </c>
      <c r="C13" s="42">
        <v>2</v>
      </c>
      <c r="D13" s="51" t="s">
        <v>107</v>
      </c>
    </row>
    <row r="14" spans="2:4" ht="14" outlineLevel="1" x14ac:dyDescent="0.15">
      <c r="B14" s="45" t="s">
        <v>96</v>
      </c>
      <c r="C14" s="44">
        <v>3</v>
      </c>
      <c r="D14" s="51" t="s">
        <v>110</v>
      </c>
    </row>
    <row r="15" spans="2:4" ht="14" outlineLevel="1" x14ac:dyDescent="0.15">
      <c r="B15" s="43" t="s">
        <v>106</v>
      </c>
      <c r="C15" s="42">
        <v>4</v>
      </c>
      <c r="D15" s="51" t="s">
        <v>109</v>
      </c>
    </row>
    <row r="16" spans="2:4" ht="14" outlineLevel="1" x14ac:dyDescent="0.15">
      <c r="B16" s="47" t="s">
        <v>105</v>
      </c>
      <c r="C16" s="46">
        <v>5</v>
      </c>
      <c r="D16" s="51" t="s">
        <v>108</v>
      </c>
    </row>
    <row r="17" spans="2:4" collapsed="1" x14ac:dyDescent="0.15"/>
    <row r="18" spans="2:4" ht="16" x14ac:dyDescent="0.2">
      <c r="B18" s="208" t="s">
        <v>63</v>
      </c>
      <c r="C18" s="208"/>
      <c r="D18" s="208"/>
    </row>
    <row r="19" spans="2:4" outlineLevel="1" x14ac:dyDescent="0.15">
      <c r="B19" s="41" t="s">
        <v>87</v>
      </c>
      <c r="C19" s="41" t="s">
        <v>66</v>
      </c>
      <c r="D19" s="41" t="s">
        <v>86</v>
      </c>
    </row>
    <row r="20" spans="2:4" ht="14" outlineLevel="1" x14ac:dyDescent="0.15">
      <c r="B20" s="45" t="s">
        <v>97</v>
      </c>
      <c r="C20" s="44">
        <v>1</v>
      </c>
      <c r="D20" s="50" t="s">
        <v>72</v>
      </c>
    </row>
    <row r="21" spans="2:4" ht="14" outlineLevel="1" x14ac:dyDescent="0.15">
      <c r="B21" s="43" t="s">
        <v>95</v>
      </c>
      <c r="C21" s="42">
        <v>2</v>
      </c>
      <c r="D21" s="50" t="s">
        <v>71</v>
      </c>
    </row>
    <row r="22" spans="2:4" ht="28" outlineLevel="1" x14ac:dyDescent="0.15">
      <c r="B22" s="45" t="s">
        <v>96</v>
      </c>
      <c r="C22" s="44">
        <v>3</v>
      </c>
      <c r="D22" s="51" t="s">
        <v>91</v>
      </c>
    </row>
    <row r="23" spans="2:4" ht="28" outlineLevel="1" x14ac:dyDescent="0.15">
      <c r="B23" s="43" t="s">
        <v>106</v>
      </c>
      <c r="C23" s="42">
        <v>4</v>
      </c>
      <c r="D23" s="51" t="s">
        <v>92</v>
      </c>
    </row>
    <row r="24" spans="2:4" ht="28" outlineLevel="1" x14ac:dyDescent="0.15">
      <c r="B24" s="47" t="s">
        <v>105</v>
      </c>
      <c r="C24" s="46">
        <v>5</v>
      </c>
      <c r="D24" s="51" t="s">
        <v>93</v>
      </c>
    </row>
    <row r="25" spans="2:4" collapsed="1" x14ac:dyDescent="0.15"/>
    <row r="26" spans="2:4" ht="16" x14ac:dyDescent="0.2">
      <c r="B26" s="208" t="s">
        <v>98</v>
      </c>
      <c r="C26" s="208"/>
      <c r="D26" s="208"/>
    </row>
    <row r="27" spans="2:4" outlineLevel="1" x14ac:dyDescent="0.15">
      <c r="B27" s="41" t="s">
        <v>87</v>
      </c>
      <c r="C27" s="41" t="s">
        <v>66</v>
      </c>
      <c r="D27" s="41" t="s">
        <v>86</v>
      </c>
    </row>
    <row r="28" spans="2:4" ht="28" outlineLevel="1" x14ac:dyDescent="0.15">
      <c r="B28" s="45" t="s">
        <v>97</v>
      </c>
      <c r="C28" s="44">
        <v>1</v>
      </c>
      <c r="D28" s="51" t="s">
        <v>77</v>
      </c>
    </row>
    <row r="29" spans="2:4" ht="28" outlineLevel="1" x14ac:dyDescent="0.15">
      <c r="B29" s="43" t="s">
        <v>95</v>
      </c>
      <c r="C29" s="42">
        <v>2</v>
      </c>
      <c r="D29" s="51" t="s">
        <v>100</v>
      </c>
    </row>
    <row r="30" spans="2:4" ht="28" outlineLevel="1" x14ac:dyDescent="0.15">
      <c r="B30" s="45" t="s">
        <v>96</v>
      </c>
      <c r="C30" s="44">
        <v>3</v>
      </c>
      <c r="D30" s="51" t="s">
        <v>102</v>
      </c>
    </row>
    <row r="31" spans="2:4" ht="28" outlineLevel="1" x14ac:dyDescent="0.15">
      <c r="B31" s="43" t="s">
        <v>106</v>
      </c>
      <c r="C31" s="42">
        <v>4</v>
      </c>
      <c r="D31" s="51" t="s">
        <v>101</v>
      </c>
    </row>
    <row r="32" spans="2:4" ht="28" outlineLevel="1" x14ac:dyDescent="0.15">
      <c r="B32" s="47" t="s">
        <v>105</v>
      </c>
      <c r="C32" s="46">
        <v>5</v>
      </c>
      <c r="D32" s="50" t="s">
        <v>73</v>
      </c>
    </row>
    <row r="33" spans="2:4" collapsed="1" x14ac:dyDescent="0.15"/>
    <row r="34" spans="2:4" ht="16" x14ac:dyDescent="0.2">
      <c r="B34" s="208" t="s">
        <v>99</v>
      </c>
      <c r="C34" s="208"/>
      <c r="D34" s="208"/>
    </row>
    <row r="35" spans="2:4" outlineLevel="1" x14ac:dyDescent="0.15">
      <c r="B35" s="41" t="s">
        <v>87</v>
      </c>
      <c r="C35" s="41" t="s">
        <v>66</v>
      </c>
      <c r="D35" s="41" t="s">
        <v>86</v>
      </c>
    </row>
    <row r="36" spans="2:4" ht="28" outlineLevel="1" x14ac:dyDescent="0.15">
      <c r="B36" s="45" t="s">
        <v>97</v>
      </c>
      <c r="C36" s="44">
        <v>1</v>
      </c>
      <c r="D36" s="51" t="s">
        <v>103</v>
      </c>
    </row>
    <row r="37" spans="2:4" ht="28" outlineLevel="1" x14ac:dyDescent="0.15">
      <c r="B37" s="43" t="s">
        <v>95</v>
      </c>
      <c r="C37" s="42">
        <v>2</v>
      </c>
      <c r="D37" s="50" t="s">
        <v>76</v>
      </c>
    </row>
    <row r="38" spans="2:4" ht="28" outlineLevel="1" x14ac:dyDescent="0.15">
      <c r="B38" s="45" t="s">
        <v>96</v>
      </c>
      <c r="C38" s="44">
        <v>3</v>
      </c>
      <c r="D38" s="50" t="s">
        <v>75</v>
      </c>
    </row>
    <row r="39" spans="2:4" ht="28" outlineLevel="1" x14ac:dyDescent="0.15">
      <c r="B39" s="43" t="s">
        <v>106</v>
      </c>
      <c r="C39" s="42">
        <v>4</v>
      </c>
      <c r="D39" s="50" t="s">
        <v>74</v>
      </c>
    </row>
    <row r="40" spans="2:4" ht="14" outlineLevel="1" x14ac:dyDescent="0.15">
      <c r="B40" s="47" t="s">
        <v>105</v>
      </c>
      <c r="C40" s="46">
        <v>5</v>
      </c>
      <c r="D40" s="51" t="s">
        <v>104</v>
      </c>
    </row>
    <row r="41" spans="2:4" collapsed="1" x14ac:dyDescent="0.15"/>
    <row r="42" spans="2:4" ht="16" x14ac:dyDescent="0.2">
      <c r="B42" s="208" t="s">
        <v>64</v>
      </c>
      <c r="C42" s="208"/>
      <c r="D42" s="208"/>
    </row>
    <row r="43" spans="2:4" outlineLevel="1" x14ac:dyDescent="0.15">
      <c r="B43" s="41" t="s">
        <v>87</v>
      </c>
      <c r="C43" s="41" t="s">
        <v>66</v>
      </c>
      <c r="D43" s="41" t="s">
        <v>86</v>
      </c>
    </row>
    <row r="44" spans="2:4" ht="28" outlineLevel="1" x14ac:dyDescent="0.15">
      <c r="B44" s="45" t="s">
        <v>97</v>
      </c>
      <c r="C44" s="44">
        <v>1</v>
      </c>
      <c r="D44" s="50" t="s">
        <v>82</v>
      </c>
    </row>
    <row r="45" spans="2:4" ht="28" outlineLevel="1" x14ac:dyDescent="0.15">
      <c r="B45" s="43" t="s">
        <v>95</v>
      </c>
      <c r="C45" s="42">
        <v>2</v>
      </c>
      <c r="D45" s="50" t="s">
        <v>81</v>
      </c>
    </row>
    <row r="46" spans="2:4" ht="28" outlineLevel="1" x14ac:dyDescent="0.15">
      <c r="B46" s="45" t="s">
        <v>96</v>
      </c>
      <c r="C46" s="44">
        <v>3</v>
      </c>
      <c r="D46" s="50" t="s">
        <v>80</v>
      </c>
    </row>
    <row r="47" spans="2:4" ht="28" outlineLevel="1" x14ac:dyDescent="0.15">
      <c r="B47" s="43" t="s">
        <v>106</v>
      </c>
      <c r="C47" s="42">
        <v>4</v>
      </c>
      <c r="D47" s="50" t="s">
        <v>79</v>
      </c>
    </row>
    <row r="48" spans="2:4" ht="28" outlineLevel="1" x14ac:dyDescent="0.15">
      <c r="B48" s="47" t="s">
        <v>105</v>
      </c>
      <c r="C48" s="46">
        <v>5</v>
      </c>
      <c r="D48" s="50" t="s">
        <v>78</v>
      </c>
    </row>
    <row r="49" spans="2:4" collapsed="1" x14ac:dyDescent="0.15"/>
    <row r="50" spans="2:4" ht="16" x14ac:dyDescent="0.2">
      <c r="B50" s="208" t="s">
        <v>65</v>
      </c>
      <c r="C50" s="208"/>
      <c r="D50" s="208"/>
    </row>
    <row r="51" spans="2:4" outlineLevel="1" x14ac:dyDescent="0.15">
      <c r="B51" s="41" t="s">
        <v>87</v>
      </c>
      <c r="C51" s="41" t="s">
        <v>66</v>
      </c>
      <c r="D51" s="41" t="s">
        <v>86</v>
      </c>
    </row>
    <row r="52" spans="2:4" ht="28" outlineLevel="1" x14ac:dyDescent="0.15">
      <c r="B52" s="45" t="s">
        <v>97</v>
      </c>
      <c r="C52" s="44">
        <v>1</v>
      </c>
      <c r="D52" s="50" t="s">
        <v>85</v>
      </c>
    </row>
    <row r="53" spans="2:4" ht="28" outlineLevel="1" x14ac:dyDescent="0.15">
      <c r="B53" s="43" t="s">
        <v>95</v>
      </c>
      <c r="C53" s="42">
        <v>2</v>
      </c>
      <c r="D53" s="51" t="s">
        <v>112</v>
      </c>
    </row>
    <row r="54" spans="2:4" ht="28" outlineLevel="1" x14ac:dyDescent="0.15">
      <c r="B54" s="45" t="s">
        <v>96</v>
      </c>
      <c r="C54" s="44">
        <v>3</v>
      </c>
      <c r="D54" s="50" t="s">
        <v>84</v>
      </c>
    </row>
    <row r="55" spans="2:4" ht="14" outlineLevel="1" x14ac:dyDescent="0.15">
      <c r="B55" s="43" t="s">
        <v>106</v>
      </c>
      <c r="C55" s="42">
        <v>4</v>
      </c>
      <c r="D55" s="50" t="s">
        <v>94</v>
      </c>
    </row>
    <row r="56" spans="2:4" ht="28" outlineLevel="1" x14ac:dyDescent="0.15">
      <c r="B56" s="47" t="s">
        <v>105</v>
      </c>
      <c r="C56" s="46">
        <v>5</v>
      </c>
      <c r="D56" s="50" t="s">
        <v>83</v>
      </c>
    </row>
    <row r="57" spans="2:4" collapsed="1" x14ac:dyDescent="0.15"/>
  </sheetData>
  <mergeCells count="7">
    <mergeCell ref="B50:D50"/>
    <mergeCell ref="B2:D2"/>
    <mergeCell ref="B10:D10"/>
    <mergeCell ref="B18:D18"/>
    <mergeCell ref="B26:D26"/>
    <mergeCell ref="B42:D42"/>
    <mergeCell ref="B34:D34"/>
  </mergeCell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K32"/>
  <sheetViews>
    <sheetView showGridLines="0" topLeftCell="A4" workbookViewId="0">
      <selection activeCell="B10" sqref="B10:D19"/>
    </sheetView>
  </sheetViews>
  <sheetFormatPr baseColWidth="10" defaultColWidth="11.5" defaultRowHeight="14" x14ac:dyDescent="0.2"/>
  <cols>
    <col min="1" max="1" width="2.5" style="1" customWidth="1"/>
    <col min="2" max="2" width="23.83203125" style="1" customWidth="1"/>
    <col min="3" max="3" width="12.83203125" style="1" customWidth="1"/>
    <col min="4" max="4" width="18.33203125" style="1" customWidth="1"/>
    <col min="5" max="5" width="12.5" style="1" customWidth="1"/>
    <col min="6" max="6" width="11.1640625" style="1" customWidth="1"/>
    <col min="7" max="7" width="10.6640625" style="1" customWidth="1"/>
    <col min="8" max="8" width="23" style="1" customWidth="1"/>
    <col min="9" max="16384" width="11.5" style="1"/>
  </cols>
  <sheetData>
    <row r="6" spans="1:11" ht="19" x14ac:dyDescent="0.25">
      <c r="A6" s="37"/>
      <c r="B6" s="38" t="s">
        <v>58</v>
      </c>
      <c r="C6" s="37"/>
      <c r="D6" s="37"/>
      <c r="E6" s="37"/>
      <c r="F6" s="37"/>
      <c r="G6" s="37"/>
      <c r="H6" s="37"/>
      <c r="I6" s="37"/>
      <c r="J6" s="37"/>
      <c r="K6" s="37"/>
    </row>
    <row r="8" spans="1:11" x14ac:dyDescent="0.2">
      <c r="B8" s="10"/>
      <c r="C8" s="20"/>
      <c r="D8" s="20"/>
      <c r="E8" s="20"/>
      <c r="F8" s="20"/>
      <c r="G8" s="9"/>
    </row>
    <row r="10" spans="1:11" x14ac:dyDescent="0.2">
      <c r="B10" s="118" t="s">
        <v>43</v>
      </c>
      <c r="C10" s="119"/>
      <c r="D10" s="119"/>
      <c r="E10" s="2"/>
      <c r="F10" s="2"/>
      <c r="G10" s="3"/>
    </row>
    <row r="11" spans="1:11" ht="12.75" customHeight="1" x14ac:dyDescent="0.2">
      <c r="B11" s="121" t="s">
        <v>5</v>
      </c>
      <c r="C11" s="122"/>
      <c r="D11" s="8" t="s">
        <v>2</v>
      </c>
    </row>
    <row r="12" spans="1:11" ht="12.75" customHeight="1" x14ac:dyDescent="0.2">
      <c r="B12" s="123" t="e">
        <f>#REF!</f>
        <v>#REF!</v>
      </c>
      <c r="C12" s="124"/>
      <c r="D12" s="34" t="e">
        <f>#REF!</f>
        <v>#REF!</v>
      </c>
    </row>
    <row r="13" spans="1:11" ht="12.75" customHeight="1" x14ac:dyDescent="0.2">
      <c r="B13" s="123" t="s">
        <v>55</v>
      </c>
      <c r="C13" s="124"/>
      <c r="D13" s="34" t="e">
        <f>'Pits Planificación'!#REF!</f>
        <v>#REF!</v>
      </c>
    </row>
    <row r="14" spans="1:11" ht="12.75" customHeight="1" x14ac:dyDescent="0.2">
      <c r="B14" s="123" t="s">
        <v>59</v>
      </c>
      <c r="C14" s="124"/>
      <c r="D14" s="34" t="e">
        <f>#REF!</f>
        <v>#REF!</v>
      </c>
    </row>
    <row r="15" spans="1:11" ht="12.75" customHeight="1" x14ac:dyDescent="0.2">
      <c r="B15" s="123" t="s">
        <v>61</v>
      </c>
      <c r="C15" s="124"/>
      <c r="D15" s="34" t="e">
        <f>#REF!</f>
        <v>#REF!</v>
      </c>
    </row>
    <row r="16" spans="1:11" ht="12.75" customHeight="1" x14ac:dyDescent="0.2">
      <c r="B16" s="123" t="s">
        <v>51</v>
      </c>
      <c r="C16" s="124"/>
      <c r="D16" s="34" t="e">
        <f>#REF!</f>
        <v>#REF!</v>
      </c>
    </row>
    <row r="17" spans="2:8" ht="12.75" customHeight="1" x14ac:dyDescent="0.2">
      <c r="B17" s="123" t="s">
        <v>52</v>
      </c>
      <c r="C17" s="124"/>
      <c r="D17" s="34" t="e">
        <f>#REF!</f>
        <v>#REF!</v>
      </c>
    </row>
    <row r="18" spans="2:8" x14ac:dyDescent="0.2">
      <c r="B18" s="123" t="s">
        <v>53</v>
      </c>
      <c r="C18" s="124"/>
      <c r="D18" s="34" t="e">
        <f>#REF!</f>
        <v>#REF!</v>
      </c>
      <c r="E18" s="4"/>
      <c r="F18" s="4"/>
    </row>
    <row r="19" spans="2:8" ht="15" x14ac:dyDescent="0.2">
      <c r="B19" s="7" t="s">
        <v>57</v>
      </c>
      <c r="C19" s="7"/>
      <c r="D19" s="35" t="e">
        <f>AVERAGE(D12:D18)</f>
        <v>#REF!</v>
      </c>
      <c r="E19" s="5"/>
    </row>
    <row r="20" spans="2:8" x14ac:dyDescent="0.2">
      <c r="B20" s="5"/>
      <c r="C20" s="5"/>
      <c r="D20" s="40"/>
    </row>
    <row r="21" spans="2:8" x14ac:dyDescent="0.2">
      <c r="E21" s="2"/>
      <c r="F21" s="2"/>
      <c r="G21" s="2"/>
      <c r="H21" s="2"/>
    </row>
    <row r="22" spans="2:8" x14ac:dyDescent="0.2">
      <c r="B22" s="120" t="s">
        <v>4</v>
      </c>
      <c r="C22" s="120"/>
      <c r="D22" s="120"/>
      <c r="E22" s="2"/>
      <c r="F22" s="2"/>
      <c r="G22" s="2"/>
      <c r="H22" s="2"/>
    </row>
    <row r="23" spans="2:8" ht="15" x14ac:dyDescent="0.2">
      <c r="B23" s="7" t="s">
        <v>44</v>
      </c>
      <c r="C23" s="39" t="e">
        <f>SUM(#REF!)</f>
        <v>#REF!</v>
      </c>
      <c r="D23" s="21"/>
    </row>
    <row r="24" spans="2:8" ht="15" x14ac:dyDescent="0.2">
      <c r="B24" s="7" t="s">
        <v>56</v>
      </c>
      <c r="C24" s="39" t="e">
        <f>SUM('Pits Planificación'!#REF!)</f>
        <v>#REF!</v>
      </c>
      <c r="D24" s="21"/>
    </row>
    <row r="25" spans="2:8" ht="15" x14ac:dyDescent="0.2">
      <c r="B25" s="7" t="s">
        <v>59</v>
      </c>
      <c r="C25" s="39" t="e">
        <f>SUM(#REF!)</f>
        <v>#REF!</v>
      </c>
      <c r="D25" s="21"/>
    </row>
    <row r="26" spans="2:8" ht="15" x14ac:dyDescent="0.2">
      <c r="B26" s="7" t="s">
        <v>61</v>
      </c>
      <c r="C26" s="39" t="e">
        <f>SUM(#REF!)</f>
        <v>#REF!</v>
      </c>
      <c r="D26" s="21"/>
    </row>
    <row r="27" spans="2:8" ht="15" x14ac:dyDescent="0.2">
      <c r="B27" s="7" t="s">
        <v>51</v>
      </c>
      <c r="C27" s="39" t="e">
        <f>SUM(#REF!)</f>
        <v>#REF!</v>
      </c>
      <c r="D27" s="21"/>
      <c r="E27" s="6"/>
    </row>
    <row r="28" spans="2:8" ht="15" x14ac:dyDescent="0.2">
      <c r="B28" s="7" t="s">
        <v>54</v>
      </c>
      <c r="C28" s="39" t="e">
        <f>SUM(#REF!)</f>
        <v>#REF!</v>
      </c>
      <c r="D28" s="21"/>
      <c r="E28" s="6"/>
    </row>
    <row r="29" spans="2:8" ht="15" x14ac:dyDescent="0.2">
      <c r="B29" s="7" t="s">
        <v>53</v>
      </c>
      <c r="C29" s="39" t="e">
        <f>SUM(#REF!)</f>
        <v>#REF!</v>
      </c>
      <c r="D29" s="21"/>
      <c r="E29" s="6"/>
    </row>
    <row r="30" spans="2:8" x14ac:dyDescent="0.2">
      <c r="B30" s="6"/>
      <c r="C30" s="6"/>
      <c r="D30" s="6"/>
      <c r="E30" s="6"/>
    </row>
    <row r="31" spans="2:8" x14ac:dyDescent="0.2">
      <c r="B31" s="6"/>
      <c r="C31" s="6"/>
      <c r="D31" s="6"/>
      <c r="E31" s="6"/>
    </row>
    <row r="32" spans="2:8" x14ac:dyDescent="0.2">
      <c r="B32" s="6"/>
      <c r="C32" s="6"/>
      <c r="D32" s="6"/>
    </row>
  </sheetData>
  <mergeCells count="10">
    <mergeCell ref="B10:D10"/>
    <mergeCell ref="B22:D22"/>
    <mergeCell ref="B11:C11"/>
    <mergeCell ref="B12:C12"/>
    <mergeCell ref="B15:C15"/>
    <mergeCell ref="B16:C16"/>
    <mergeCell ref="B17:C17"/>
    <mergeCell ref="B18:C18"/>
    <mergeCell ref="B13:C13"/>
    <mergeCell ref="B14:C14"/>
  </mergeCells>
  <phoneticPr fontId="1" type="noConversion"/>
  <conditionalFormatting sqref="D23">
    <cfRule type="expression" dxfId="146" priority="3" stopIfTrue="1">
      <formula>$C$23&gt;0</formula>
    </cfRule>
    <cfRule type="expression" dxfId="145" priority="4" stopIfTrue="1">
      <formula>$C$23=0</formula>
    </cfRule>
  </conditionalFormatting>
  <conditionalFormatting sqref="D24">
    <cfRule type="expression" dxfId="144" priority="5" stopIfTrue="1">
      <formula>$C$24&gt;0</formula>
    </cfRule>
    <cfRule type="expression" dxfId="143" priority="6" stopIfTrue="1">
      <formula>$C$24=0</formula>
    </cfRule>
  </conditionalFormatting>
  <conditionalFormatting sqref="D25">
    <cfRule type="expression" dxfId="142" priority="1" stopIfTrue="1">
      <formula>$C$25&gt;0</formula>
    </cfRule>
    <cfRule type="expression" dxfId="141" priority="2" stopIfTrue="1">
      <formula>$C$25=0</formula>
    </cfRule>
  </conditionalFormatting>
  <conditionalFormatting sqref="D26">
    <cfRule type="expression" dxfId="140" priority="11" stopIfTrue="1">
      <formula>$C$26&gt;0</formula>
    </cfRule>
    <cfRule type="expression" dxfId="139" priority="12" stopIfTrue="1">
      <formula>$C$26=0</formula>
    </cfRule>
  </conditionalFormatting>
  <conditionalFormatting sqref="D27">
    <cfRule type="expression" dxfId="138" priority="13" stopIfTrue="1">
      <formula>$C$27&gt;0</formula>
    </cfRule>
    <cfRule type="expression" dxfId="137" priority="14" stopIfTrue="1">
      <formula>$C$27=0</formula>
    </cfRule>
  </conditionalFormatting>
  <conditionalFormatting sqref="D28">
    <cfRule type="expression" dxfId="136" priority="9" stopIfTrue="1">
      <formula>$C$28&gt;0</formula>
    </cfRule>
    <cfRule type="expression" dxfId="135" priority="10" stopIfTrue="1">
      <formula>$C$28=0</formula>
    </cfRule>
  </conditionalFormatting>
  <conditionalFormatting sqref="D29">
    <cfRule type="expression" dxfId="134" priority="7" stopIfTrue="1">
      <formula>$C$29&gt;0</formula>
    </cfRule>
    <cfRule type="expression" dxfId="133" priority="8" stopIfTrue="1">
      <formula>$C$29=0</formula>
    </cfRule>
  </conditionalFormatting>
  <pageMargins left="0.75" right="0.75" top="1" bottom="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J15"/>
  <sheetViews>
    <sheetView tabSelected="1" workbookViewId="0">
      <selection activeCell="N12" sqref="N12"/>
    </sheetView>
  </sheetViews>
  <sheetFormatPr baseColWidth="10" defaultRowHeight="13" x14ac:dyDescent="0.15"/>
  <cols>
    <col min="10" max="10" width="7" customWidth="1"/>
  </cols>
  <sheetData>
    <row r="5" spans="1:10" ht="21" customHeight="1" x14ac:dyDescent="0.15">
      <c r="A5" s="128" t="s">
        <v>210</v>
      </c>
      <c r="B5" s="128"/>
      <c r="C5" s="128"/>
      <c r="D5" s="128"/>
      <c r="E5" s="128"/>
      <c r="F5" s="128"/>
      <c r="G5" s="128"/>
      <c r="H5" s="128"/>
      <c r="I5" s="128"/>
      <c r="J5" s="128"/>
    </row>
    <row r="7" spans="1:10" ht="24" customHeight="1" x14ac:dyDescent="0.15">
      <c r="A7" s="129" t="s">
        <v>191</v>
      </c>
      <c r="B7" s="129"/>
      <c r="C7" s="130"/>
      <c r="D7" s="130"/>
      <c r="E7" s="96"/>
      <c r="F7" s="96"/>
      <c r="G7" s="96"/>
      <c r="H7" s="96"/>
      <c r="I7" s="96"/>
      <c r="J7" s="96"/>
    </row>
    <row r="8" spans="1:10" ht="22.5" customHeight="1" x14ac:dyDescent="0.15">
      <c r="A8" s="127" t="s">
        <v>192</v>
      </c>
      <c r="B8" s="127"/>
      <c r="C8" s="125"/>
      <c r="D8" s="125"/>
      <c r="E8" s="102"/>
      <c r="F8" s="102"/>
      <c r="G8" s="102"/>
      <c r="H8" s="102"/>
      <c r="I8" s="102"/>
      <c r="J8" s="102"/>
    </row>
    <row r="9" spans="1:10" ht="20.25" customHeight="1" x14ac:dyDescent="0.15">
      <c r="A9" s="127" t="s">
        <v>193</v>
      </c>
      <c r="B9" s="127"/>
      <c r="C9" s="125"/>
      <c r="D9" s="125"/>
      <c r="E9" s="102"/>
      <c r="F9" s="102"/>
      <c r="G9" s="102"/>
      <c r="H9" s="102"/>
      <c r="I9" s="102"/>
      <c r="J9" s="102"/>
    </row>
    <row r="10" spans="1:10" ht="15" x14ac:dyDescent="0.15">
      <c r="A10" s="101"/>
      <c r="B10" s="101"/>
      <c r="C10" s="97"/>
      <c r="D10" s="97"/>
    </row>
    <row r="11" spans="1:10" ht="19" x14ac:dyDescent="0.15">
      <c r="A11" s="48" t="s">
        <v>67</v>
      </c>
      <c r="B11" s="49"/>
      <c r="C11" s="49"/>
      <c r="D11" s="49"/>
      <c r="E11" s="49"/>
      <c r="F11" s="49"/>
    </row>
    <row r="12" spans="1:10" ht="75.75" customHeight="1" x14ac:dyDescent="0.15">
      <c r="A12" s="126" t="s">
        <v>159</v>
      </c>
      <c r="B12" s="126"/>
      <c r="C12" s="126"/>
      <c r="D12" s="126"/>
      <c r="E12" s="126"/>
      <c r="F12" s="126"/>
      <c r="G12" s="126"/>
      <c r="H12" s="126"/>
      <c r="I12" s="126"/>
      <c r="J12" s="126"/>
    </row>
    <row r="13" spans="1:10" ht="40.5" customHeight="1" x14ac:dyDescent="0.15">
      <c r="A13" s="126" t="s">
        <v>161</v>
      </c>
      <c r="B13" s="126"/>
      <c r="C13" s="126"/>
      <c r="D13" s="126"/>
      <c r="E13" s="126"/>
      <c r="F13" s="126"/>
      <c r="G13" s="126"/>
      <c r="H13" s="126"/>
      <c r="I13" s="126"/>
      <c r="J13" s="126"/>
    </row>
    <row r="14" spans="1:10" ht="42.75" customHeight="1" x14ac:dyDescent="0.15">
      <c r="A14" s="126" t="s">
        <v>162</v>
      </c>
      <c r="B14" s="126"/>
      <c r="C14" s="126"/>
      <c r="D14" s="126"/>
      <c r="E14" s="126"/>
      <c r="F14" s="126"/>
      <c r="G14" s="126"/>
      <c r="H14" s="126"/>
      <c r="I14" s="126"/>
      <c r="J14" s="126"/>
    </row>
    <row r="15" spans="1:10" ht="39.75" customHeight="1" x14ac:dyDescent="0.15">
      <c r="A15" s="126" t="s">
        <v>160</v>
      </c>
      <c r="B15" s="126"/>
      <c r="C15" s="126"/>
      <c r="D15" s="126"/>
      <c r="E15" s="126"/>
      <c r="F15" s="126"/>
      <c r="G15" s="126"/>
      <c r="H15" s="126"/>
      <c r="I15" s="126"/>
      <c r="J15" s="126"/>
    </row>
  </sheetData>
  <mergeCells count="11">
    <mergeCell ref="A5:J5"/>
    <mergeCell ref="A7:B7"/>
    <mergeCell ref="C7:D7"/>
    <mergeCell ref="A8:B8"/>
    <mergeCell ref="C8:D8"/>
    <mergeCell ref="C9:D9"/>
    <mergeCell ref="A12:J12"/>
    <mergeCell ref="A13:J13"/>
    <mergeCell ref="A14:J14"/>
    <mergeCell ref="A15:J15"/>
    <mergeCell ref="A9:B9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B5:F50"/>
  <sheetViews>
    <sheetView showGridLines="0" zoomScale="73" zoomScaleNormal="73" workbookViewId="0">
      <selection activeCell="B11" sqref="B11:F43"/>
    </sheetView>
  </sheetViews>
  <sheetFormatPr baseColWidth="10" defaultRowHeight="13" x14ac:dyDescent="0.15"/>
  <cols>
    <col min="1" max="1" width="6.5" customWidth="1"/>
    <col min="2" max="2" width="18.6640625" customWidth="1"/>
    <col min="3" max="3" width="51.5" customWidth="1"/>
    <col min="4" max="4" width="11.83203125" customWidth="1"/>
    <col min="5" max="5" width="9.6640625" customWidth="1"/>
    <col min="6" max="6" width="64" customWidth="1"/>
  </cols>
  <sheetData>
    <row r="5" spans="2:6" ht="21" customHeight="1" x14ac:dyDescent="0.15">
      <c r="B5" s="128" t="s">
        <v>212</v>
      </c>
      <c r="C5" s="128"/>
      <c r="D5" s="128"/>
      <c r="E5" s="128"/>
      <c r="F5" s="128"/>
    </row>
    <row r="7" spans="2:6" ht="37.5" hidden="1" customHeight="1" x14ac:dyDescent="0.2">
      <c r="B7" s="173" t="s">
        <v>194</v>
      </c>
      <c r="C7" s="173"/>
      <c r="D7" s="173"/>
      <c r="E7" s="173"/>
      <c r="F7" s="173"/>
    </row>
    <row r="8" spans="2:6" ht="33" hidden="1" customHeight="1" x14ac:dyDescent="0.2">
      <c r="B8" s="173" t="s">
        <v>195</v>
      </c>
      <c r="C8" s="173"/>
      <c r="D8" s="173"/>
      <c r="E8" s="173"/>
      <c r="F8" s="173"/>
    </row>
    <row r="9" spans="2:6" ht="21" hidden="1" customHeight="1" x14ac:dyDescent="0.2">
      <c r="B9" s="173" t="s">
        <v>196</v>
      </c>
      <c r="C9" s="173"/>
      <c r="D9" s="173"/>
      <c r="E9" s="173"/>
      <c r="F9" s="173"/>
    </row>
    <row r="10" spans="2:6" ht="14" x14ac:dyDescent="0.2">
      <c r="B10" s="59"/>
    </row>
    <row r="11" spans="2:6" ht="22.5" customHeight="1" x14ac:dyDescent="0.2">
      <c r="B11" s="174" t="s">
        <v>197</v>
      </c>
      <c r="C11" s="174"/>
      <c r="D11" s="58"/>
      <c r="E11" s="58"/>
      <c r="F11" s="58"/>
    </row>
    <row r="12" spans="2:6" ht="41.25" customHeight="1" x14ac:dyDescent="0.15">
      <c r="B12" s="169" t="s">
        <v>119</v>
      </c>
      <c r="C12" s="170"/>
      <c r="D12" s="171" t="s">
        <v>121</v>
      </c>
      <c r="E12" s="172"/>
      <c r="F12" s="73" t="s">
        <v>213</v>
      </c>
    </row>
    <row r="13" spans="2:6" ht="11.25" customHeight="1" x14ac:dyDescent="0.15">
      <c r="B13" s="159" t="s">
        <v>114</v>
      </c>
      <c r="C13" s="160"/>
      <c r="D13" s="161"/>
      <c r="E13" s="162"/>
      <c r="F13" s="165"/>
    </row>
    <row r="14" spans="2:6" ht="52.5" customHeight="1" x14ac:dyDescent="0.15">
      <c r="B14" s="167" t="s">
        <v>117</v>
      </c>
      <c r="C14" s="168"/>
      <c r="D14" s="163"/>
      <c r="E14" s="164"/>
      <c r="F14" s="166"/>
    </row>
    <row r="15" spans="2:6" ht="20.25" customHeight="1" x14ac:dyDescent="0.15">
      <c r="B15" s="146" t="s">
        <v>115</v>
      </c>
      <c r="C15" s="147"/>
      <c r="D15" s="148"/>
      <c r="E15" s="149"/>
      <c r="F15" s="154"/>
    </row>
    <row r="16" spans="2:6" ht="50.25" customHeight="1" x14ac:dyDescent="0.15">
      <c r="B16" s="157" t="s">
        <v>118</v>
      </c>
      <c r="C16" s="158"/>
      <c r="D16" s="152"/>
      <c r="E16" s="153"/>
      <c r="F16" s="156"/>
    </row>
    <row r="17" spans="2:6" ht="17.25" customHeight="1" x14ac:dyDescent="0.15">
      <c r="B17" s="146" t="s">
        <v>116</v>
      </c>
      <c r="C17" s="147"/>
      <c r="D17" s="148"/>
      <c r="E17" s="149"/>
      <c r="F17" s="154"/>
    </row>
    <row r="18" spans="2:6" ht="48.75" customHeight="1" x14ac:dyDescent="0.15">
      <c r="B18" s="157" t="s">
        <v>120</v>
      </c>
      <c r="C18" s="158"/>
      <c r="D18" s="150"/>
      <c r="E18" s="151"/>
      <c r="F18" s="155"/>
    </row>
    <row r="19" spans="2:6" ht="22.5" customHeight="1" x14ac:dyDescent="0.15">
      <c r="B19" s="95" t="s">
        <v>180</v>
      </c>
      <c r="C19" s="83"/>
      <c r="D19" s="150"/>
      <c r="E19" s="151"/>
      <c r="F19" s="155"/>
    </row>
    <row r="20" spans="2:6" ht="69" customHeight="1" x14ac:dyDescent="0.15">
      <c r="B20" s="157" t="s">
        <v>181</v>
      </c>
      <c r="C20" s="158"/>
      <c r="D20" s="152"/>
      <c r="E20" s="153"/>
      <c r="F20" s="156"/>
    </row>
    <row r="21" spans="2:6" ht="20.25" customHeight="1" x14ac:dyDescent="0.15">
      <c r="B21" s="135" t="s">
        <v>198</v>
      </c>
      <c r="C21" s="136"/>
      <c r="D21" s="145" t="s">
        <v>199</v>
      </c>
      <c r="E21" s="145"/>
      <c r="F21" s="98"/>
    </row>
    <row r="22" spans="2:6" ht="25" customHeight="1" x14ac:dyDescent="0.15">
      <c r="B22" s="138" t="s">
        <v>200</v>
      </c>
      <c r="C22" s="139"/>
      <c r="D22" s="55" t="s">
        <v>124</v>
      </c>
      <c r="E22" s="140">
        <f>D27</f>
        <v>5</v>
      </c>
      <c r="F22" s="61"/>
    </row>
    <row r="23" spans="2:6" ht="25" customHeight="1" x14ac:dyDescent="0.15">
      <c r="B23" s="138" t="s">
        <v>201</v>
      </c>
      <c r="C23" s="139"/>
      <c r="D23" s="55" t="s">
        <v>124</v>
      </c>
      <c r="E23" s="141"/>
      <c r="F23" s="62"/>
    </row>
    <row r="24" spans="2:6" ht="25" customHeight="1" x14ac:dyDescent="0.15">
      <c r="B24" s="138" t="s">
        <v>202</v>
      </c>
      <c r="C24" s="139"/>
      <c r="D24" s="55" t="s">
        <v>124</v>
      </c>
      <c r="E24" s="141"/>
      <c r="F24" s="62"/>
    </row>
    <row r="25" spans="2:6" ht="25" customHeight="1" x14ac:dyDescent="0.15">
      <c r="B25" s="138" t="s">
        <v>203</v>
      </c>
      <c r="C25" s="139"/>
      <c r="D25" s="55" t="s">
        <v>124</v>
      </c>
      <c r="E25" s="141"/>
      <c r="F25" s="62"/>
    </row>
    <row r="26" spans="2:6" ht="25" customHeight="1" x14ac:dyDescent="0.15">
      <c r="B26" s="138" t="s">
        <v>204</v>
      </c>
      <c r="C26" s="139"/>
      <c r="D26" s="55" t="s">
        <v>124</v>
      </c>
      <c r="E26" s="141"/>
      <c r="F26" s="63"/>
    </row>
    <row r="27" spans="2:6" ht="24.75" customHeight="1" x14ac:dyDescent="0.15">
      <c r="B27" s="143" t="s">
        <v>125</v>
      </c>
      <c r="C27" s="144"/>
      <c r="D27" s="56">
        <f>COUNTIF(D22:D26,"SI")</f>
        <v>5</v>
      </c>
      <c r="E27" s="142"/>
      <c r="F27" s="60"/>
    </row>
    <row r="28" spans="2:6" ht="30" customHeight="1" x14ac:dyDescent="0.15">
      <c r="B28" s="135" t="s">
        <v>126</v>
      </c>
      <c r="C28" s="136"/>
      <c r="D28" s="136"/>
      <c r="E28" s="136"/>
      <c r="F28" s="137"/>
    </row>
    <row r="29" spans="2:6" ht="25" customHeight="1" x14ac:dyDescent="0.15">
      <c r="B29" s="138" t="s">
        <v>122</v>
      </c>
      <c r="C29" s="139"/>
      <c r="D29" s="55" t="s">
        <v>124</v>
      </c>
      <c r="E29" s="140">
        <f>D33</f>
        <v>4</v>
      </c>
      <c r="F29" s="61"/>
    </row>
    <row r="30" spans="2:6" ht="25" customHeight="1" x14ac:dyDescent="0.15">
      <c r="B30" s="138" t="s">
        <v>123</v>
      </c>
      <c r="C30" s="139"/>
      <c r="D30" s="55" t="s">
        <v>124</v>
      </c>
      <c r="E30" s="141"/>
      <c r="F30" s="62"/>
    </row>
    <row r="31" spans="2:6" ht="25" customHeight="1" x14ac:dyDescent="0.15">
      <c r="B31" s="138" t="s">
        <v>205</v>
      </c>
      <c r="C31" s="139"/>
      <c r="D31" s="55" t="s">
        <v>124</v>
      </c>
      <c r="E31" s="141"/>
      <c r="F31" s="62"/>
    </row>
    <row r="32" spans="2:6" ht="25" customHeight="1" x14ac:dyDescent="0.15">
      <c r="B32" s="138" t="s">
        <v>163</v>
      </c>
      <c r="C32" s="139"/>
      <c r="D32" s="55" t="s">
        <v>124</v>
      </c>
      <c r="E32" s="141"/>
      <c r="F32" s="63"/>
    </row>
    <row r="33" spans="2:6" ht="30" customHeight="1" x14ac:dyDescent="0.15">
      <c r="B33" s="143" t="s">
        <v>125</v>
      </c>
      <c r="C33" s="144"/>
      <c r="D33" s="56">
        <f>COUNTIF(D29:D32,"SI")</f>
        <v>4</v>
      </c>
      <c r="E33" s="142"/>
      <c r="F33" s="60"/>
    </row>
    <row r="34" spans="2:6" ht="32.25" customHeight="1" x14ac:dyDescent="0.15">
      <c r="B34" s="135" t="s">
        <v>206</v>
      </c>
      <c r="C34" s="136"/>
      <c r="D34" s="136"/>
      <c r="E34" s="136"/>
      <c r="F34" s="137"/>
    </row>
    <row r="35" spans="2:6" ht="25" customHeight="1" x14ac:dyDescent="0.15">
      <c r="B35" s="138" t="s">
        <v>207</v>
      </c>
      <c r="C35" s="139"/>
      <c r="D35" s="55" t="s">
        <v>124</v>
      </c>
      <c r="E35" s="140">
        <f>D39</f>
        <v>4</v>
      </c>
      <c r="F35" s="66"/>
    </row>
    <row r="36" spans="2:6" ht="25" customHeight="1" x14ac:dyDescent="0.15">
      <c r="B36" s="138" t="s">
        <v>208</v>
      </c>
      <c r="C36" s="139"/>
      <c r="D36" s="55" t="s">
        <v>124</v>
      </c>
      <c r="E36" s="141"/>
      <c r="F36" s="60"/>
    </row>
    <row r="37" spans="2:6" ht="25" customHeight="1" x14ac:dyDescent="0.15">
      <c r="B37" s="138" t="s">
        <v>209</v>
      </c>
      <c r="C37" s="139"/>
      <c r="D37" s="55" t="s">
        <v>124</v>
      </c>
      <c r="E37" s="141"/>
      <c r="F37" s="60"/>
    </row>
    <row r="38" spans="2:6" ht="25" customHeight="1" x14ac:dyDescent="0.15">
      <c r="B38" s="138" t="s">
        <v>211</v>
      </c>
      <c r="C38" s="139"/>
      <c r="D38" s="55" t="s">
        <v>124</v>
      </c>
      <c r="E38" s="141"/>
      <c r="F38" s="60"/>
    </row>
    <row r="39" spans="2:6" ht="30" customHeight="1" x14ac:dyDescent="0.15">
      <c r="B39" s="143" t="s">
        <v>125</v>
      </c>
      <c r="C39" s="144"/>
      <c r="D39" s="56">
        <f>COUNTIF(D35:D38,"SI")</f>
        <v>4</v>
      </c>
      <c r="E39" s="142"/>
      <c r="F39" s="60"/>
    </row>
    <row r="40" spans="2:6" ht="30" customHeight="1" x14ac:dyDescent="0.15">
      <c r="B40" s="135" t="s">
        <v>127</v>
      </c>
      <c r="C40" s="136"/>
      <c r="D40" s="136"/>
      <c r="E40" s="136"/>
      <c r="F40" s="137"/>
    </row>
    <row r="41" spans="2:6" ht="51.75" customHeight="1" x14ac:dyDescent="0.15">
      <c r="B41" s="138" t="s">
        <v>128</v>
      </c>
      <c r="C41" s="139"/>
      <c r="D41" s="55" t="s">
        <v>124</v>
      </c>
      <c r="E41" s="140">
        <f>D43</f>
        <v>2</v>
      </c>
      <c r="F41" s="99" t="s">
        <v>129</v>
      </c>
    </row>
    <row r="42" spans="2:6" ht="34.5" customHeight="1" x14ac:dyDescent="0.15">
      <c r="B42" s="138" t="s">
        <v>130</v>
      </c>
      <c r="C42" s="139"/>
      <c r="D42" s="55" t="s">
        <v>124</v>
      </c>
      <c r="E42" s="141"/>
      <c r="F42" s="60"/>
    </row>
    <row r="43" spans="2:6" ht="24" customHeight="1" x14ac:dyDescent="0.15">
      <c r="B43" s="143" t="s">
        <v>125</v>
      </c>
      <c r="C43" s="144"/>
      <c r="D43" s="56">
        <f>COUNTIF(D41:D42,"SI")</f>
        <v>2</v>
      </c>
      <c r="E43" s="142"/>
      <c r="F43" s="60"/>
    </row>
    <row r="44" spans="2:6" s="69" customFormat="1" ht="13.5" customHeight="1" x14ac:dyDescent="0.15">
      <c r="B44" s="65"/>
      <c r="C44" s="65"/>
      <c r="D44" s="65"/>
      <c r="E44" s="67"/>
      <c r="F44" s="68"/>
    </row>
    <row r="45" spans="2:6" s="69" customFormat="1" ht="13.5" customHeight="1" x14ac:dyDescent="0.15">
      <c r="B45" s="65"/>
      <c r="C45" s="65"/>
      <c r="D45" s="131" t="s">
        <v>132</v>
      </c>
      <c r="E45" s="131"/>
      <c r="F45" s="131"/>
    </row>
    <row r="46" spans="2:6" ht="18" customHeight="1" x14ac:dyDescent="0.15">
      <c r="C46" s="100"/>
      <c r="D46" s="133" t="s">
        <v>214</v>
      </c>
      <c r="E46" s="133"/>
      <c r="F46" s="110">
        <v>10</v>
      </c>
    </row>
    <row r="47" spans="2:6" ht="19.5" customHeight="1" x14ac:dyDescent="0.15">
      <c r="D47" s="133" t="s">
        <v>147</v>
      </c>
      <c r="E47" s="133"/>
      <c r="F47" s="134">
        <f>F46*1/15</f>
        <v>0.66666666666666663</v>
      </c>
    </row>
    <row r="48" spans="2:6" x14ac:dyDescent="0.15">
      <c r="C48" s="100"/>
      <c r="D48" s="133" t="s">
        <v>131</v>
      </c>
      <c r="E48" s="133"/>
      <c r="F48" s="134"/>
    </row>
    <row r="49" spans="4:6" x14ac:dyDescent="0.15">
      <c r="D49" s="132"/>
      <c r="E49" s="132"/>
      <c r="F49" s="57"/>
    </row>
    <row r="50" spans="4:6" x14ac:dyDescent="0.15">
      <c r="D50" s="132"/>
      <c r="E50" s="132"/>
      <c r="F50" s="57"/>
    </row>
  </sheetData>
  <mergeCells count="55">
    <mergeCell ref="B12:C12"/>
    <mergeCell ref="D12:E12"/>
    <mergeCell ref="B7:F7"/>
    <mergeCell ref="B8:F8"/>
    <mergeCell ref="B5:F5"/>
    <mergeCell ref="B9:F9"/>
    <mergeCell ref="B11:C11"/>
    <mergeCell ref="B13:C13"/>
    <mergeCell ref="D13:E14"/>
    <mergeCell ref="F13:F14"/>
    <mergeCell ref="B14:C14"/>
    <mergeCell ref="B15:C15"/>
    <mergeCell ref="D15:E16"/>
    <mergeCell ref="F15:F16"/>
    <mergeCell ref="B16:C16"/>
    <mergeCell ref="B17:C17"/>
    <mergeCell ref="D17:E20"/>
    <mergeCell ref="F17:F20"/>
    <mergeCell ref="B18:C18"/>
    <mergeCell ref="B20:C20"/>
    <mergeCell ref="B21:C21"/>
    <mergeCell ref="D21:E21"/>
    <mergeCell ref="B22:C22"/>
    <mergeCell ref="E22:E27"/>
    <mergeCell ref="B23:C23"/>
    <mergeCell ref="B24:C24"/>
    <mergeCell ref="B25:C25"/>
    <mergeCell ref="B26:C26"/>
    <mergeCell ref="B27:C27"/>
    <mergeCell ref="B28:F28"/>
    <mergeCell ref="B29:C29"/>
    <mergeCell ref="E29:E33"/>
    <mergeCell ref="B30:C30"/>
    <mergeCell ref="B31:C31"/>
    <mergeCell ref="B32:C32"/>
    <mergeCell ref="B33:C33"/>
    <mergeCell ref="B34:F34"/>
    <mergeCell ref="B35:C35"/>
    <mergeCell ref="E35:E39"/>
    <mergeCell ref="B36:C36"/>
    <mergeCell ref="B37:C37"/>
    <mergeCell ref="B38:C38"/>
    <mergeCell ref="B39:C39"/>
    <mergeCell ref="B40:F40"/>
    <mergeCell ref="B41:C41"/>
    <mergeCell ref="E41:E43"/>
    <mergeCell ref="B42:C42"/>
    <mergeCell ref="B43:C43"/>
    <mergeCell ref="D45:F45"/>
    <mergeCell ref="D50:E50"/>
    <mergeCell ref="D46:E46"/>
    <mergeCell ref="D47:E47"/>
    <mergeCell ref="F47:F48"/>
    <mergeCell ref="D48:E48"/>
    <mergeCell ref="D49:E49"/>
  </mergeCells>
  <conditionalFormatting sqref="D42">
    <cfRule type="cellIs" dxfId="132" priority="14" operator="lessThan">
      <formula>0.61</formula>
    </cfRule>
  </conditionalFormatting>
  <conditionalFormatting sqref="E22:E27">
    <cfRule type="cellIs" dxfId="131" priority="9" operator="equal">
      <formula>5</formula>
    </cfRule>
    <cfRule type="cellIs" dxfId="130" priority="10" operator="equal">
      <formula>1</formula>
    </cfRule>
    <cfRule type="cellIs" dxfId="129" priority="11" operator="equal">
      <formula>2</formula>
    </cfRule>
    <cfRule type="cellIs" dxfId="128" priority="12" operator="equal">
      <formula>3</formula>
    </cfRule>
    <cfRule type="cellIs" dxfId="127" priority="13" operator="equal">
      <formula>4</formula>
    </cfRule>
  </conditionalFormatting>
  <conditionalFormatting sqref="E29:E33 E41:E43">
    <cfRule type="cellIs" dxfId="126" priority="28" operator="equal">
      <formula>4</formula>
    </cfRule>
    <cfRule type="cellIs" dxfId="125" priority="29" operator="equal">
      <formula>3</formula>
    </cfRule>
  </conditionalFormatting>
  <conditionalFormatting sqref="E35:E39">
    <cfRule type="cellIs" dxfId="124" priority="24" operator="equal">
      <formula>4</formula>
    </cfRule>
    <cfRule type="cellIs" dxfId="123" priority="25" operator="equal">
      <formula>3</formula>
    </cfRule>
    <cfRule type="cellIs" dxfId="122" priority="26" operator="lessThan">
      <formula>3</formula>
    </cfRule>
  </conditionalFormatting>
  <conditionalFormatting sqref="E41:E43 E29:E33">
    <cfRule type="cellIs" dxfId="121" priority="30" operator="lessThan">
      <formula>3</formula>
    </cfRule>
  </conditionalFormatting>
  <conditionalFormatting sqref="E41:E43">
    <cfRule type="cellIs" dxfId="120" priority="22" operator="lessThan">
      <formula>1</formula>
    </cfRule>
    <cfRule type="cellIs" dxfId="119" priority="23" operator="equal">
      <formula>2</formula>
    </cfRule>
  </conditionalFormatting>
  <conditionalFormatting sqref="F47">
    <cfRule type="cellIs" dxfId="118" priority="1" operator="lessThan">
      <formula>0.61</formula>
    </cfRule>
    <cfRule type="cellIs" dxfId="117" priority="2" operator="between">
      <formula>0.79</formula>
      <formula>0.61</formula>
    </cfRule>
    <cfRule type="cellIs" dxfId="116" priority="3" operator="between">
      <formula>1</formula>
      <formula>0.8</formula>
    </cfRule>
    <cfRule type="cellIs" dxfId="115" priority="4" operator="equal">
      <formula>0.5</formula>
    </cfRule>
    <cfRule type="cellIs" dxfId="114" priority="5" operator="lessThan">
      <formula>0.5</formula>
    </cfRule>
    <cfRule type="cellIs" dxfId="113" priority="6" operator="between">
      <formula>0.51</formula>
      <formula>0.99</formula>
    </cfRule>
    <cfRule type="cellIs" dxfId="112" priority="7" operator="equal">
      <formula>1</formula>
    </cfRule>
    <cfRule type="cellIs" dxfId="111" priority="8" operator="equal">
      <formula>100</formula>
    </cfRule>
  </conditionalFormatting>
  <dataValidations count="3">
    <dataValidation type="list" allowBlank="1" showInputMessage="1" showErrorMessage="1" sqref="D26" xr:uid="{00000000-0002-0000-0300-000000000000}">
      <formula1>"SI,NO,NO ESTOY SEGURO"</formula1>
    </dataValidation>
    <dataValidation type="list" allowBlank="1" showInputMessage="1" showErrorMessage="1" sqref="D23:D25" xr:uid="{00000000-0002-0000-0300-000001000000}">
      <formula1>"SI,NO,A VECES"</formula1>
    </dataValidation>
    <dataValidation type="list" allowBlank="1" showInputMessage="1" showErrorMessage="1" sqref="D22 D35:D38 D41:D42 D29:D32" xr:uid="{00000000-0002-0000-0300-000002000000}">
      <formula1>"SI,NO"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F33"/>
  <sheetViews>
    <sheetView zoomScale="82" zoomScaleNormal="82" workbookViewId="0">
      <selection activeCell="C9" sqref="C9"/>
    </sheetView>
  </sheetViews>
  <sheetFormatPr baseColWidth="10" defaultRowHeight="13" x14ac:dyDescent="0.15"/>
  <cols>
    <col min="1" max="1" width="18.6640625" customWidth="1"/>
    <col min="2" max="2" width="43" customWidth="1"/>
    <col min="3" max="3" width="16.33203125" customWidth="1"/>
    <col min="4" max="4" width="14.1640625" customWidth="1"/>
    <col min="5" max="5" width="64" customWidth="1"/>
    <col min="6" max="6" width="10.83203125" customWidth="1"/>
  </cols>
  <sheetData>
    <row r="5" spans="1:6" ht="21" customHeight="1" x14ac:dyDescent="0.15">
      <c r="A5" s="128" t="s">
        <v>240</v>
      </c>
      <c r="B5" s="128"/>
      <c r="C5" s="128"/>
      <c r="D5" s="128"/>
      <c r="E5" s="128"/>
      <c r="F5" s="81"/>
    </row>
    <row r="7" spans="1:6" ht="22.5" customHeight="1" x14ac:dyDescent="0.2">
      <c r="A7" s="71" t="s">
        <v>133</v>
      </c>
      <c r="B7" s="58"/>
      <c r="C7" s="58"/>
      <c r="D7" s="58"/>
      <c r="E7" s="58"/>
    </row>
    <row r="8" spans="1:6" ht="30" customHeight="1" x14ac:dyDescent="0.15">
      <c r="A8" s="189" t="s">
        <v>176</v>
      </c>
      <c r="B8" s="189"/>
      <c r="C8" s="72" t="s">
        <v>134</v>
      </c>
      <c r="D8" s="72" t="s">
        <v>135</v>
      </c>
      <c r="E8" s="73" t="s">
        <v>213</v>
      </c>
    </row>
    <row r="9" spans="1:6" ht="30" customHeight="1" x14ac:dyDescent="0.15">
      <c r="A9" s="167" t="s">
        <v>136</v>
      </c>
      <c r="B9" s="168"/>
      <c r="C9" s="74">
        <v>4</v>
      </c>
      <c r="D9" s="176">
        <f>C12/12</f>
        <v>1</v>
      </c>
      <c r="E9" s="61"/>
    </row>
    <row r="10" spans="1:6" ht="41.25" customHeight="1" x14ac:dyDescent="0.15">
      <c r="A10" s="190" t="s">
        <v>137</v>
      </c>
      <c r="B10" s="191"/>
      <c r="C10" s="74">
        <v>4</v>
      </c>
      <c r="D10" s="188"/>
      <c r="E10" s="62"/>
    </row>
    <row r="11" spans="1:6" ht="53.25" customHeight="1" x14ac:dyDescent="0.15">
      <c r="A11" s="190" t="s">
        <v>138</v>
      </c>
      <c r="B11" s="191"/>
      <c r="C11" s="74">
        <v>4</v>
      </c>
      <c r="D11" s="188"/>
      <c r="E11" s="62"/>
    </row>
    <row r="12" spans="1:6" ht="30" customHeight="1" x14ac:dyDescent="0.15">
      <c r="A12" s="143" t="s">
        <v>139</v>
      </c>
      <c r="B12" s="144"/>
      <c r="C12" s="56">
        <f>SUM(C9:C11)</f>
        <v>12</v>
      </c>
      <c r="D12" s="177"/>
      <c r="E12" s="61"/>
    </row>
    <row r="13" spans="1:6" ht="30" customHeight="1" x14ac:dyDescent="0.15">
      <c r="A13" s="185" t="s">
        <v>177</v>
      </c>
      <c r="B13" s="186"/>
      <c r="C13" s="186"/>
      <c r="D13" s="186"/>
      <c r="E13" s="187"/>
    </row>
    <row r="14" spans="1:6" ht="30" customHeight="1" x14ac:dyDescent="0.15">
      <c r="A14" s="183" t="s">
        <v>140</v>
      </c>
      <c r="B14" s="184"/>
      <c r="C14" s="94">
        <v>4</v>
      </c>
      <c r="D14" s="176">
        <f>C18/16</f>
        <v>1</v>
      </c>
      <c r="E14" s="107"/>
    </row>
    <row r="15" spans="1:6" ht="30" customHeight="1" x14ac:dyDescent="0.15">
      <c r="A15" s="183" t="s">
        <v>141</v>
      </c>
      <c r="B15" s="184"/>
      <c r="C15" s="94">
        <v>4</v>
      </c>
      <c r="D15" s="188"/>
      <c r="E15" s="108"/>
    </row>
    <row r="16" spans="1:6" ht="62.25" customHeight="1" x14ac:dyDescent="0.15">
      <c r="A16" s="183" t="s">
        <v>142</v>
      </c>
      <c r="B16" s="184"/>
      <c r="C16" s="94">
        <v>4</v>
      </c>
      <c r="D16" s="188"/>
      <c r="E16" s="108"/>
    </row>
    <row r="17" spans="1:5" ht="41.25" customHeight="1" x14ac:dyDescent="0.15">
      <c r="A17" s="183" t="s">
        <v>143</v>
      </c>
      <c r="B17" s="184"/>
      <c r="C17" s="94">
        <v>4</v>
      </c>
      <c r="D17" s="188"/>
      <c r="E17" s="109"/>
    </row>
    <row r="18" spans="1:5" ht="30" customHeight="1" x14ac:dyDescent="0.15">
      <c r="A18" s="143" t="s">
        <v>139</v>
      </c>
      <c r="B18" s="144"/>
      <c r="C18" s="104">
        <f>SUM(C14:C17)</f>
        <v>16</v>
      </c>
      <c r="D18" s="177"/>
      <c r="E18" s="106"/>
    </row>
    <row r="19" spans="1:5" ht="30" customHeight="1" x14ac:dyDescent="0.15">
      <c r="A19" s="135" t="s">
        <v>190</v>
      </c>
      <c r="B19" s="136"/>
      <c r="C19" s="136"/>
      <c r="D19" s="136"/>
      <c r="E19" s="137"/>
    </row>
    <row r="20" spans="1:5" ht="39" customHeight="1" x14ac:dyDescent="0.2">
      <c r="A20" s="179" t="s">
        <v>189</v>
      </c>
      <c r="B20" s="180"/>
      <c r="C20" s="75">
        <v>4</v>
      </c>
      <c r="D20" s="105">
        <f>C20/4</f>
        <v>1</v>
      </c>
      <c r="E20" s="76"/>
    </row>
    <row r="21" spans="1:5" ht="30" customHeight="1" x14ac:dyDescent="0.15">
      <c r="A21" s="181" t="s">
        <v>178</v>
      </c>
      <c r="B21" s="181"/>
      <c r="C21" s="181"/>
      <c r="D21" s="181"/>
      <c r="E21" s="181"/>
    </row>
    <row r="22" spans="1:5" ht="30" customHeight="1" x14ac:dyDescent="0.15">
      <c r="A22" s="182" t="s">
        <v>144</v>
      </c>
      <c r="B22" s="182"/>
      <c r="C22" s="75">
        <v>4</v>
      </c>
      <c r="D22" s="105">
        <f>C22/4</f>
        <v>1</v>
      </c>
      <c r="E22" s="62"/>
    </row>
    <row r="23" spans="1:5" ht="30" customHeight="1" x14ac:dyDescent="0.15">
      <c r="A23" s="135" t="s">
        <v>179</v>
      </c>
      <c r="B23" s="136"/>
      <c r="C23" s="136"/>
      <c r="D23" s="136"/>
      <c r="E23" s="137"/>
    </row>
    <row r="24" spans="1:5" ht="30" customHeight="1" x14ac:dyDescent="0.15">
      <c r="A24" s="183" t="s">
        <v>145</v>
      </c>
      <c r="B24" s="184"/>
      <c r="C24" s="70">
        <v>4</v>
      </c>
      <c r="D24" s="176">
        <f>C26/8</f>
        <v>1</v>
      </c>
      <c r="E24" s="77"/>
    </row>
    <row r="25" spans="1:5" ht="30" customHeight="1" x14ac:dyDescent="0.15">
      <c r="A25" s="138" t="s">
        <v>146</v>
      </c>
      <c r="B25" s="139"/>
      <c r="C25" s="94">
        <v>4</v>
      </c>
      <c r="D25" s="177"/>
      <c r="E25" s="78"/>
    </row>
    <row r="26" spans="1:5" x14ac:dyDescent="0.15">
      <c r="C26" s="90">
        <f>SUM(C24:C25)</f>
        <v>8</v>
      </c>
    </row>
    <row r="28" spans="1:5" ht="13.5" customHeight="1" x14ac:dyDescent="0.15">
      <c r="C28" s="178" t="s">
        <v>147</v>
      </c>
      <c r="D28" s="178"/>
      <c r="E28" s="79" t="s">
        <v>148</v>
      </c>
    </row>
    <row r="29" spans="1:5" ht="18" customHeight="1" x14ac:dyDescent="0.15">
      <c r="C29" s="178" t="s">
        <v>113</v>
      </c>
      <c r="D29" s="178"/>
      <c r="E29" s="64">
        <f>C12+C18+C20+C22+C26</f>
        <v>44</v>
      </c>
    </row>
    <row r="30" spans="1:5" ht="19.5" customHeight="1" x14ac:dyDescent="0.15">
      <c r="C30" s="175" t="s">
        <v>149</v>
      </c>
      <c r="D30" s="175"/>
      <c r="E30" s="134">
        <f>E29*1/44</f>
        <v>1</v>
      </c>
    </row>
    <row r="31" spans="1:5" x14ac:dyDescent="0.15">
      <c r="C31" s="175"/>
      <c r="D31" s="175"/>
      <c r="E31" s="134"/>
    </row>
    <row r="32" spans="1:5" x14ac:dyDescent="0.15">
      <c r="C32" s="132"/>
      <c r="D32" s="132"/>
      <c r="E32" s="57"/>
    </row>
    <row r="33" spans="3:5" x14ac:dyDescent="0.15">
      <c r="C33" s="132"/>
      <c r="D33" s="132"/>
      <c r="E33" s="57"/>
    </row>
  </sheetData>
  <mergeCells count="28">
    <mergeCell ref="A8:B8"/>
    <mergeCell ref="A9:B9"/>
    <mergeCell ref="D9:D12"/>
    <mergeCell ref="A10:B10"/>
    <mergeCell ref="A11:B11"/>
    <mergeCell ref="A12:B12"/>
    <mergeCell ref="A14:B14"/>
    <mergeCell ref="D14:D18"/>
    <mergeCell ref="A15:B15"/>
    <mergeCell ref="A16:B16"/>
    <mergeCell ref="A17:B17"/>
    <mergeCell ref="A18:B18"/>
    <mergeCell ref="E30:E31"/>
    <mergeCell ref="C30:D31"/>
    <mergeCell ref="D24:D25"/>
    <mergeCell ref="C33:D33"/>
    <mergeCell ref="A5:E5"/>
    <mergeCell ref="A25:B25"/>
    <mergeCell ref="C28:D28"/>
    <mergeCell ref="C29:D29"/>
    <mergeCell ref="C32:D32"/>
    <mergeCell ref="A19:E19"/>
    <mergeCell ref="A20:B20"/>
    <mergeCell ref="A21:E21"/>
    <mergeCell ref="A22:B22"/>
    <mergeCell ref="A23:E23"/>
    <mergeCell ref="A24:B24"/>
    <mergeCell ref="A13:E13"/>
  </mergeCells>
  <conditionalFormatting sqref="D9">
    <cfRule type="cellIs" dxfId="110" priority="93" operator="equal">
      <formula>100</formula>
    </cfRule>
    <cfRule type="cellIs" dxfId="109" priority="92" operator="equal">
      <formula>1</formula>
    </cfRule>
    <cfRule type="cellIs" dxfId="108" priority="91" operator="between">
      <formula>0.51</formula>
      <formula>0.99</formula>
    </cfRule>
    <cfRule type="cellIs" dxfId="107" priority="90" operator="lessThan">
      <formula>0.5</formula>
    </cfRule>
    <cfRule type="cellIs" dxfId="106" priority="54" operator="equal">
      <formula>0.5</formula>
    </cfRule>
    <cfRule type="cellIs" dxfId="105" priority="51" operator="between">
      <formula>1</formula>
      <formula>0.8</formula>
    </cfRule>
    <cfRule type="cellIs" dxfId="104" priority="50" operator="between">
      <formula>0.79</formula>
      <formula>0.61</formula>
    </cfRule>
    <cfRule type="cellIs" dxfId="103" priority="49" operator="lessThan">
      <formula>0.61</formula>
    </cfRule>
  </conditionalFormatting>
  <conditionalFormatting sqref="D14">
    <cfRule type="cellIs" dxfId="102" priority="48" operator="equal">
      <formula>100</formula>
    </cfRule>
    <cfRule type="cellIs" dxfId="101" priority="47" operator="equal">
      <formula>1</formula>
    </cfRule>
    <cfRule type="cellIs" dxfId="100" priority="46" operator="between">
      <formula>0.51</formula>
      <formula>0.99</formula>
    </cfRule>
    <cfRule type="cellIs" dxfId="99" priority="45" operator="lessThan">
      <formula>0.5</formula>
    </cfRule>
    <cfRule type="cellIs" dxfId="98" priority="44" operator="equal">
      <formula>0.5</formula>
    </cfRule>
    <cfRule type="cellIs" dxfId="97" priority="43" operator="between">
      <formula>1</formula>
      <formula>0.8</formula>
    </cfRule>
    <cfRule type="cellIs" dxfId="96" priority="42" operator="between">
      <formula>0.79</formula>
      <formula>0.61</formula>
    </cfRule>
    <cfRule type="cellIs" dxfId="95" priority="41" operator="lessThan">
      <formula>0.61</formula>
    </cfRule>
  </conditionalFormatting>
  <conditionalFormatting sqref="D20">
    <cfRule type="cellIs" dxfId="94" priority="33" operator="lessThan">
      <formula>0.61</formula>
    </cfRule>
    <cfRule type="cellIs" dxfId="93" priority="34" operator="between">
      <formula>0.79</formula>
      <formula>0.61</formula>
    </cfRule>
    <cfRule type="cellIs" dxfId="92" priority="35" operator="between">
      <formula>1</formula>
      <formula>0.8</formula>
    </cfRule>
    <cfRule type="cellIs" dxfId="91" priority="36" operator="equal">
      <formula>0.5</formula>
    </cfRule>
    <cfRule type="cellIs" dxfId="90" priority="37" operator="lessThan">
      <formula>0.5</formula>
    </cfRule>
    <cfRule type="cellIs" dxfId="89" priority="38" operator="between">
      <formula>0.51</formula>
      <formula>0.99</formula>
    </cfRule>
    <cfRule type="cellIs" dxfId="88" priority="39" operator="equal">
      <formula>1</formula>
    </cfRule>
    <cfRule type="cellIs" dxfId="87" priority="40" operator="equal">
      <formula>100</formula>
    </cfRule>
  </conditionalFormatting>
  <conditionalFormatting sqref="D22">
    <cfRule type="cellIs" dxfId="86" priority="18" operator="between">
      <formula>0.79</formula>
      <formula>0.61</formula>
    </cfRule>
    <cfRule type="cellIs" dxfId="85" priority="19" operator="between">
      <formula>1</formula>
      <formula>0.8</formula>
    </cfRule>
    <cfRule type="cellIs" dxfId="84" priority="20" operator="equal">
      <formula>0.5</formula>
    </cfRule>
    <cfRule type="cellIs" dxfId="83" priority="21" operator="lessThan">
      <formula>0.5</formula>
    </cfRule>
    <cfRule type="cellIs" dxfId="82" priority="22" operator="between">
      <formula>0.51</formula>
      <formula>0.99</formula>
    </cfRule>
    <cfRule type="cellIs" dxfId="81" priority="23" operator="equal">
      <formula>1</formula>
    </cfRule>
    <cfRule type="cellIs" dxfId="80" priority="24" operator="equal">
      <formula>100</formula>
    </cfRule>
    <cfRule type="cellIs" dxfId="79" priority="17" operator="lessThan">
      <formula>0.61</formula>
    </cfRule>
  </conditionalFormatting>
  <conditionalFormatting sqref="D24">
    <cfRule type="cellIs" dxfId="78" priority="16" operator="equal">
      <formula>100</formula>
    </cfRule>
    <cfRule type="cellIs" dxfId="77" priority="15" operator="equal">
      <formula>1</formula>
    </cfRule>
    <cfRule type="cellIs" dxfId="76" priority="14" operator="between">
      <formula>0.51</formula>
      <formula>0.99</formula>
    </cfRule>
    <cfRule type="cellIs" dxfId="75" priority="13" operator="lessThan">
      <formula>0.5</formula>
    </cfRule>
    <cfRule type="cellIs" dxfId="74" priority="12" operator="equal">
      <formula>0.5</formula>
    </cfRule>
    <cfRule type="cellIs" dxfId="73" priority="11" operator="between">
      <formula>1</formula>
      <formula>0.8</formula>
    </cfRule>
    <cfRule type="cellIs" dxfId="72" priority="10" operator="between">
      <formula>0.79</formula>
      <formula>0.61</formula>
    </cfRule>
    <cfRule type="cellIs" dxfId="71" priority="9" operator="lessThan">
      <formula>0.61</formula>
    </cfRule>
  </conditionalFormatting>
  <conditionalFormatting sqref="E30">
    <cfRule type="cellIs" dxfId="70" priority="8" operator="equal">
      <formula>100</formula>
    </cfRule>
    <cfRule type="cellIs" dxfId="69" priority="7" operator="equal">
      <formula>1</formula>
    </cfRule>
    <cfRule type="cellIs" dxfId="68" priority="6" operator="between">
      <formula>0.51</formula>
      <formula>0.99</formula>
    </cfRule>
    <cfRule type="cellIs" dxfId="67" priority="5" operator="lessThan">
      <formula>0.5</formula>
    </cfRule>
    <cfRule type="cellIs" dxfId="66" priority="4" operator="equal">
      <formula>0.5</formula>
    </cfRule>
    <cfRule type="cellIs" dxfId="65" priority="3" operator="between">
      <formula>1</formula>
      <formula>0.8</formula>
    </cfRule>
    <cfRule type="cellIs" dxfId="64" priority="2" operator="between">
      <formula>0.79</formula>
      <formula>0.61</formula>
    </cfRule>
    <cfRule type="cellIs" dxfId="63" priority="1" operator="lessThan">
      <formula>0.61</formula>
    </cfRule>
  </conditionalFormatting>
  <dataValidations count="1">
    <dataValidation type="list" allowBlank="1" showInputMessage="1" showErrorMessage="1" sqref="C24:C25 C9:C11 C22 C20 C14:C17" xr:uid="{00000000-0002-0000-0400-000000000000}">
      <formula1>"1,2,3,4"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G37"/>
  <sheetViews>
    <sheetView zoomScale="71" zoomScaleNormal="71" workbookViewId="0">
      <selection activeCell="C10" sqref="C10"/>
    </sheetView>
  </sheetViews>
  <sheetFormatPr baseColWidth="10" defaultRowHeight="13" x14ac:dyDescent="0.15"/>
  <cols>
    <col min="1" max="1" width="18.6640625" customWidth="1"/>
    <col min="2" max="2" width="48.33203125" customWidth="1"/>
    <col min="3" max="3" width="20.5" customWidth="1"/>
    <col min="4" max="4" width="19.33203125" customWidth="1"/>
    <col min="5" max="5" width="55.6640625" customWidth="1"/>
    <col min="6" max="6" width="10.83203125" customWidth="1"/>
  </cols>
  <sheetData>
    <row r="5" spans="1:7" ht="21" customHeight="1" x14ac:dyDescent="0.15">
      <c r="A5" s="128" t="s">
        <v>222</v>
      </c>
      <c r="B5" s="128"/>
      <c r="C5" s="128"/>
      <c r="D5" s="128"/>
      <c r="E5" s="128"/>
      <c r="F5" s="81"/>
    </row>
    <row r="6" spans="1:7" ht="14" x14ac:dyDescent="0.2">
      <c r="A6" s="59"/>
    </row>
    <row r="7" spans="1:7" ht="39.75" customHeight="1" x14ac:dyDescent="0.2">
      <c r="A7" s="198" t="s">
        <v>227</v>
      </c>
      <c r="B7" s="198"/>
      <c r="C7" s="114" t="s">
        <v>229</v>
      </c>
      <c r="D7" s="114" t="s">
        <v>230</v>
      </c>
      <c r="E7" s="114" t="s">
        <v>231</v>
      </c>
      <c r="G7" s="1" t="s">
        <v>228</v>
      </c>
    </row>
    <row r="8" spans="1:7" ht="22.5" customHeight="1" x14ac:dyDescent="0.2">
      <c r="A8" s="103" t="s">
        <v>150</v>
      </c>
      <c r="B8" s="58"/>
      <c r="C8" s="58"/>
      <c r="D8" s="58"/>
      <c r="E8" s="58"/>
    </row>
    <row r="9" spans="1:7" ht="30" customHeight="1" x14ac:dyDescent="0.15">
      <c r="A9" s="196" t="s">
        <v>151</v>
      </c>
      <c r="B9" s="197"/>
      <c r="C9" s="72" t="s">
        <v>134</v>
      </c>
      <c r="D9" s="72" t="s">
        <v>152</v>
      </c>
      <c r="E9" s="73" t="s">
        <v>153</v>
      </c>
    </row>
    <row r="10" spans="1:7" ht="32.25" customHeight="1" x14ac:dyDescent="0.15">
      <c r="A10" s="190" t="s">
        <v>232</v>
      </c>
      <c r="B10" s="191"/>
      <c r="C10" s="74">
        <v>4</v>
      </c>
      <c r="D10" s="176">
        <f>C14/16</f>
        <v>1</v>
      </c>
      <c r="E10" s="61"/>
    </row>
    <row r="11" spans="1:7" ht="25.5" customHeight="1" x14ac:dyDescent="0.15">
      <c r="A11" s="190" t="s">
        <v>233</v>
      </c>
      <c r="B11" s="191"/>
      <c r="C11" s="74">
        <v>4</v>
      </c>
      <c r="D11" s="188"/>
      <c r="E11" s="62"/>
    </row>
    <row r="12" spans="1:7" ht="27.75" customHeight="1" x14ac:dyDescent="0.15">
      <c r="A12" s="190" t="s">
        <v>234</v>
      </c>
      <c r="B12" s="191"/>
      <c r="C12" s="74">
        <v>4</v>
      </c>
      <c r="D12" s="188"/>
      <c r="E12" s="62"/>
    </row>
    <row r="13" spans="1:7" ht="32.25" customHeight="1" x14ac:dyDescent="0.15">
      <c r="A13" s="190" t="s">
        <v>223</v>
      </c>
      <c r="B13" s="191"/>
      <c r="C13" s="74">
        <v>4</v>
      </c>
      <c r="D13" s="188"/>
      <c r="E13" s="62"/>
    </row>
    <row r="14" spans="1:7" ht="30" customHeight="1" x14ac:dyDescent="0.15">
      <c r="A14" s="143" t="s">
        <v>139</v>
      </c>
      <c r="B14" s="144"/>
      <c r="C14" s="56">
        <f>SUM(C10:C13)</f>
        <v>16</v>
      </c>
      <c r="D14" s="177"/>
      <c r="E14" s="61"/>
    </row>
    <row r="15" spans="1:7" ht="30" customHeight="1" x14ac:dyDescent="0.15">
      <c r="A15" s="193" t="s">
        <v>154</v>
      </c>
      <c r="B15" s="194"/>
      <c r="C15" s="194"/>
      <c r="D15" s="194"/>
      <c r="E15" s="195"/>
    </row>
    <row r="16" spans="1:7" ht="29.25" customHeight="1" x14ac:dyDescent="0.15">
      <c r="A16" s="138" t="s">
        <v>224</v>
      </c>
      <c r="B16" s="139"/>
      <c r="C16" s="55">
        <v>4</v>
      </c>
      <c r="D16" s="176">
        <f>C20/16</f>
        <v>1</v>
      </c>
      <c r="E16" s="61"/>
    </row>
    <row r="17" spans="1:5" ht="30" customHeight="1" x14ac:dyDescent="0.15">
      <c r="A17" s="138" t="s">
        <v>155</v>
      </c>
      <c r="B17" s="139"/>
      <c r="C17" s="55">
        <v>4</v>
      </c>
      <c r="D17" s="188"/>
      <c r="E17" s="62"/>
    </row>
    <row r="18" spans="1:5" ht="36" customHeight="1" x14ac:dyDescent="0.15">
      <c r="A18" s="138" t="s">
        <v>225</v>
      </c>
      <c r="B18" s="139"/>
      <c r="C18" s="55">
        <v>4</v>
      </c>
      <c r="D18" s="188"/>
      <c r="E18" s="62"/>
    </row>
    <row r="19" spans="1:5" ht="28.5" customHeight="1" x14ac:dyDescent="0.15">
      <c r="A19" s="138" t="s">
        <v>235</v>
      </c>
      <c r="B19" s="139"/>
      <c r="C19" s="55">
        <v>4</v>
      </c>
      <c r="D19" s="188"/>
      <c r="E19" s="63"/>
    </row>
    <row r="20" spans="1:5" ht="30" customHeight="1" x14ac:dyDescent="0.15">
      <c r="A20" s="143" t="s">
        <v>139</v>
      </c>
      <c r="B20" s="144"/>
      <c r="C20" s="56">
        <f>SUM(C16:C19)</f>
        <v>16</v>
      </c>
      <c r="D20" s="177"/>
      <c r="E20" s="60"/>
    </row>
    <row r="21" spans="1:5" ht="30" customHeight="1" x14ac:dyDescent="0.15">
      <c r="A21" s="135" t="s">
        <v>156</v>
      </c>
      <c r="B21" s="136"/>
      <c r="C21" s="136"/>
      <c r="D21" s="136"/>
      <c r="E21" s="137"/>
    </row>
    <row r="22" spans="1:5" ht="30" customHeight="1" x14ac:dyDescent="0.15">
      <c r="A22" s="190" t="s">
        <v>221</v>
      </c>
      <c r="B22" s="191"/>
      <c r="C22" s="55">
        <v>4</v>
      </c>
      <c r="D22" s="176">
        <f>C26/16</f>
        <v>1</v>
      </c>
      <c r="E22" s="61"/>
    </row>
    <row r="23" spans="1:5" ht="30" customHeight="1" x14ac:dyDescent="0.15">
      <c r="A23" s="138" t="s">
        <v>236</v>
      </c>
      <c r="B23" s="139"/>
      <c r="C23" s="55">
        <v>4</v>
      </c>
      <c r="D23" s="188"/>
      <c r="E23" s="62"/>
    </row>
    <row r="24" spans="1:5" ht="30" customHeight="1" x14ac:dyDescent="0.15">
      <c r="A24" s="138" t="s">
        <v>237</v>
      </c>
      <c r="B24" s="139"/>
      <c r="C24" s="55">
        <v>4</v>
      </c>
      <c r="D24" s="188"/>
      <c r="E24" s="62"/>
    </row>
    <row r="25" spans="1:5" ht="30" customHeight="1" x14ac:dyDescent="0.15">
      <c r="A25" s="138" t="s">
        <v>226</v>
      </c>
      <c r="B25" s="139"/>
      <c r="C25" s="55">
        <v>4</v>
      </c>
      <c r="D25" s="188"/>
      <c r="E25" s="62"/>
    </row>
    <row r="26" spans="1:5" ht="30" customHeight="1" x14ac:dyDescent="0.15">
      <c r="A26" s="143" t="s">
        <v>139</v>
      </c>
      <c r="B26" s="144"/>
      <c r="C26" s="56">
        <f>SUM(C22:C25)</f>
        <v>16</v>
      </c>
      <c r="D26" s="177"/>
      <c r="E26" s="60"/>
    </row>
    <row r="27" spans="1:5" ht="30" customHeight="1" x14ac:dyDescent="0.15">
      <c r="A27" s="135" t="s">
        <v>157</v>
      </c>
      <c r="B27" s="136"/>
      <c r="C27" s="136"/>
      <c r="D27" s="136"/>
      <c r="E27" s="137"/>
    </row>
    <row r="28" spans="1:5" ht="39.75" customHeight="1" x14ac:dyDescent="0.15">
      <c r="A28" s="138" t="s">
        <v>238</v>
      </c>
      <c r="B28" s="139"/>
      <c r="C28" s="190"/>
      <c r="D28" s="192"/>
      <c r="E28" s="191"/>
    </row>
    <row r="29" spans="1:5" ht="39" customHeight="1" x14ac:dyDescent="0.15">
      <c r="A29" s="190" t="s">
        <v>239</v>
      </c>
      <c r="B29" s="191"/>
      <c r="C29" s="190"/>
      <c r="D29" s="192"/>
      <c r="E29" s="191"/>
    </row>
    <row r="32" spans="1:5" ht="13.5" customHeight="1" x14ac:dyDescent="0.15">
      <c r="C32" s="178" t="s">
        <v>147</v>
      </c>
      <c r="D32" s="178"/>
      <c r="E32" s="79" t="s">
        <v>215</v>
      </c>
    </row>
    <row r="33" spans="3:5" ht="18" customHeight="1" x14ac:dyDescent="0.15">
      <c r="C33" s="178" t="s">
        <v>113</v>
      </c>
      <c r="D33" s="178"/>
      <c r="E33" s="64">
        <f>C14+C20+C26</f>
        <v>48</v>
      </c>
    </row>
    <row r="34" spans="3:5" ht="19.5" customHeight="1" x14ac:dyDescent="0.15">
      <c r="C34" s="178" t="s">
        <v>158</v>
      </c>
      <c r="D34" s="178"/>
      <c r="E34" s="80">
        <f>E33*1/48</f>
        <v>1</v>
      </c>
    </row>
    <row r="35" spans="3:5" x14ac:dyDescent="0.15">
      <c r="C35" s="132"/>
      <c r="D35" s="132"/>
      <c r="E35" s="57"/>
    </row>
    <row r="36" spans="3:5" x14ac:dyDescent="0.15">
      <c r="C36" s="132"/>
      <c r="D36" s="132"/>
      <c r="E36" s="57"/>
    </row>
    <row r="37" spans="3:5" x14ac:dyDescent="0.15">
      <c r="C37" s="132"/>
      <c r="D37" s="132"/>
      <c r="E37" s="57"/>
    </row>
  </sheetData>
  <mergeCells count="34">
    <mergeCell ref="A7:B7"/>
    <mergeCell ref="A11:B11"/>
    <mergeCell ref="A12:B12"/>
    <mergeCell ref="A13:B13"/>
    <mergeCell ref="A14:B14"/>
    <mergeCell ref="C32:D32"/>
    <mergeCell ref="A21:E21"/>
    <mergeCell ref="A22:B22"/>
    <mergeCell ref="D22:D26"/>
    <mergeCell ref="A23:B23"/>
    <mergeCell ref="A24:B24"/>
    <mergeCell ref="A25:B25"/>
    <mergeCell ref="A26:B26"/>
    <mergeCell ref="A5:E5"/>
    <mergeCell ref="A27:E27"/>
    <mergeCell ref="A28:B28"/>
    <mergeCell ref="C28:E28"/>
    <mergeCell ref="A29:B29"/>
    <mergeCell ref="C29:E29"/>
    <mergeCell ref="A15:E15"/>
    <mergeCell ref="A16:B16"/>
    <mergeCell ref="D16:D20"/>
    <mergeCell ref="A17:B17"/>
    <mergeCell ref="A18:B18"/>
    <mergeCell ref="A19:B19"/>
    <mergeCell ref="A20:B20"/>
    <mergeCell ref="A9:B9"/>
    <mergeCell ref="A10:B10"/>
    <mergeCell ref="D10:D14"/>
    <mergeCell ref="C33:D33"/>
    <mergeCell ref="C34:D34"/>
    <mergeCell ref="C35:D35"/>
    <mergeCell ref="C36:D36"/>
    <mergeCell ref="C37:D37"/>
  </mergeCells>
  <conditionalFormatting sqref="D10">
    <cfRule type="cellIs" dxfId="62" priority="33" operator="lessThan">
      <formula>0.61</formula>
    </cfRule>
    <cfRule type="cellIs" dxfId="61" priority="40" operator="equal">
      <formula>100</formula>
    </cfRule>
    <cfRule type="cellIs" dxfId="60" priority="39" operator="equal">
      <formula>1</formula>
    </cfRule>
    <cfRule type="cellIs" dxfId="59" priority="38" operator="between">
      <formula>0.51</formula>
      <formula>0.99</formula>
    </cfRule>
    <cfRule type="cellIs" dxfId="58" priority="37" operator="lessThan">
      <formula>0.5</formula>
    </cfRule>
    <cfRule type="cellIs" dxfId="57" priority="36" operator="equal">
      <formula>0.5</formula>
    </cfRule>
    <cfRule type="cellIs" dxfId="56" priority="35" operator="between">
      <formula>1</formula>
      <formula>0.8</formula>
    </cfRule>
    <cfRule type="cellIs" dxfId="55" priority="34" operator="between">
      <formula>0.79</formula>
      <formula>0.61</formula>
    </cfRule>
  </conditionalFormatting>
  <conditionalFormatting sqref="D16">
    <cfRule type="cellIs" dxfId="54" priority="17" operator="lessThan">
      <formula>0.61</formula>
    </cfRule>
    <cfRule type="cellIs" dxfId="53" priority="18" operator="between">
      <formula>0.79</formula>
      <formula>0.61</formula>
    </cfRule>
    <cfRule type="cellIs" dxfId="52" priority="19" operator="between">
      <formula>1</formula>
      <formula>0.8</formula>
    </cfRule>
    <cfRule type="cellIs" dxfId="51" priority="20" operator="equal">
      <formula>0.5</formula>
    </cfRule>
    <cfRule type="cellIs" dxfId="50" priority="21" operator="lessThan">
      <formula>0.5</formula>
    </cfRule>
    <cfRule type="cellIs" dxfId="49" priority="22" operator="between">
      <formula>0.51</formula>
      <formula>0.99</formula>
    </cfRule>
    <cfRule type="cellIs" dxfId="48" priority="23" operator="equal">
      <formula>1</formula>
    </cfRule>
    <cfRule type="cellIs" dxfId="47" priority="24" operator="equal">
      <formula>100</formula>
    </cfRule>
  </conditionalFormatting>
  <conditionalFormatting sqref="D22">
    <cfRule type="cellIs" dxfId="46" priority="1" operator="lessThan">
      <formula>0.61</formula>
    </cfRule>
    <cfRule type="cellIs" dxfId="45" priority="8" operator="equal">
      <formula>100</formula>
    </cfRule>
    <cfRule type="cellIs" dxfId="44" priority="7" operator="equal">
      <formula>1</formula>
    </cfRule>
    <cfRule type="cellIs" dxfId="43" priority="6" operator="between">
      <formula>0.51</formula>
      <formula>0.99</formula>
    </cfRule>
    <cfRule type="cellIs" dxfId="42" priority="5" operator="lessThan">
      <formula>0.5</formula>
    </cfRule>
    <cfRule type="cellIs" dxfId="41" priority="4" operator="equal">
      <formula>0.5</formula>
    </cfRule>
    <cfRule type="cellIs" dxfId="40" priority="3" operator="between">
      <formula>1</formula>
      <formula>0.8</formula>
    </cfRule>
    <cfRule type="cellIs" dxfId="39" priority="2" operator="between">
      <formula>0.79</formula>
      <formula>0.61</formula>
    </cfRule>
  </conditionalFormatting>
  <conditionalFormatting sqref="E34">
    <cfRule type="cellIs" dxfId="38" priority="47" operator="equal">
      <formula>1</formula>
    </cfRule>
    <cfRule type="cellIs" dxfId="37" priority="56" operator="equal">
      <formula>1</formula>
    </cfRule>
    <cfRule type="cellIs" dxfId="36" priority="57" operator="between">
      <formula>0.51</formula>
      <formula>0.99</formula>
    </cfRule>
    <cfRule type="cellIs" dxfId="35" priority="58" operator="lessThan">
      <formula>0.51</formula>
    </cfRule>
  </conditionalFormatting>
  <dataValidations count="1">
    <dataValidation type="list" allowBlank="1" showInputMessage="1" showErrorMessage="1" sqref="C10:C13 C16:C19 C22:C25" xr:uid="{00000000-0002-0000-0500-000000000000}">
      <formula1>"1,2,3,4"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6:F31"/>
  <sheetViews>
    <sheetView showGridLines="0" zoomScale="78" zoomScaleNormal="78" workbookViewId="0">
      <selection activeCell="C9" sqref="C9"/>
    </sheetView>
  </sheetViews>
  <sheetFormatPr baseColWidth="10" defaultRowHeight="13" x14ac:dyDescent="0.15"/>
  <cols>
    <col min="1" max="1" width="18.6640625" customWidth="1"/>
    <col min="2" max="2" width="47.33203125" customWidth="1"/>
    <col min="3" max="3" width="16.33203125" customWidth="1"/>
    <col min="4" max="4" width="15.83203125" customWidth="1"/>
    <col min="5" max="5" width="64" customWidth="1"/>
    <col min="6" max="6" width="10.83203125" customWidth="1"/>
  </cols>
  <sheetData>
    <row r="6" spans="1:6" ht="21" customHeight="1" x14ac:dyDescent="0.15">
      <c r="A6" s="128" t="s">
        <v>218</v>
      </c>
      <c r="B6" s="128"/>
      <c r="C6" s="128"/>
      <c r="D6" s="128"/>
      <c r="E6" s="128"/>
      <c r="F6" s="81"/>
    </row>
    <row r="8" spans="1:6" ht="22.5" customHeight="1" x14ac:dyDescent="0.2">
      <c r="A8" s="204" t="s">
        <v>173</v>
      </c>
      <c r="B8" s="204"/>
      <c r="C8" s="82"/>
      <c r="D8" s="82"/>
      <c r="E8" s="82"/>
    </row>
    <row r="9" spans="1:6" ht="37.5" customHeight="1" x14ac:dyDescent="0.15">
      <c r="A9" s="167" t="s">
        <v>182</v>
      </c>
      <c r="B9" s="168"/>
      <c r="C9" s="55" t="s">
        <v>124</v>
      </c>
      <c r="D9" s="176">
        <f>C13/4</f>
        <v>1</v>
      </c>
      <c r="E9" s="61"/>
    </row>
    <row r="10" spans="1:6" ht="39.75" customHeight="1" x14ac:dyDescent="0.15">
      <c r="A10" s="183" t="s">
        <v>164</v>
      </c>
      <c r="B10" s="184"/>
      <c r="C10" s="55" t="s">
        <v>124</v>
      </c>
      <c r="D10" s="188"/>
      <c r="E10" s="62"/>
    </row>
    <row r="11" spans="1:6" ht="55.5" customHeight="1" x14ac:dyDescent="0.15">
      <c r="A11" s="183" t="s">
        <v>183</v>
      </c>
      <c r="B11" s="184"/>
      <c r="C11" s="55" t="s">
        <v>124</v>
      </c>
      <c r="D11" s="188"/>
      <c r="E11" s="62"/>
    </row>
    <row r="12" spans="1:6" ht="41.25" customHeight="1" x14ac:dyDescent="0.15">
      <c r="A12" s="183" t="s">
        <v>219</v>
      </c>
      <c r="B12" s="184"/>
      <c r="C12" s="55" t="s">
        <v>124</v>
      </c>
      <c r="D12" s="188"/>
      <c r="E12" s="63"/>
    </row>
    <row r="13" spans="1:6" ht="30" customHeight="1" x14ac:dyDescent="0.15">
      <c r="A13" s="143" t="s">
        <v>125</v>
      </c>
      <c r="B13" s="144"/>
      <c r="C13" s="56">
        <f>COUNTIF(C9:C12,"SI")</f>
        <v>4</v>
      </c>
      <c r="D13" s="177"/>
      <c r="E13" s="60"/>
    </row>
    <row r="14" spans="1:6" ht="30" customHeight="1" x14ac:dyDescent="0.15">
      <c r="A14" s="185" t="s">
        <v>165</v>
      </c>
      <c r="B14" s="186"/>
      <c r="C14" s="186"/>
      <c r="D14" s="186"/>
      <c r="E14" s="187"/>
    </row>
    <row r="15" spans="1:6" ht="30" customHeight="1" x14ac:dyDescent="0.15">
      <c r="A15" s="183" t="s">
        <v>166</v>
      </c>
      <c r="B15" s="184"/>
      <c r="C15" s="55" t="s">
        <v>124</v>
      </c>
      <c r="D15" s="176">
        <f>C19/4</f>
        <v>1</v>
      </c>
      <c r="E15" s="66"/>
    </row>
    <row r="16" spans="1:6" ht="30" customHeight="1" x14ac:dyDescent="0.15">
      <c r="A16" s="200" t="s">
        <v>167</v>
      </c>
      <c r="B16" s="201"/>
      <c r="C16" s="55" t="s">
        <v>124</v>
      </c>
      <c r="D16" s="188"/>
      <c r="E16" s="60"/>
    </row>
    <row r="17" spans="1:5" ht="30" customHeight="1" x14ac:dyDescent="0.15">
      <c r="A17" s="202" t="s">
        <v>168</v>
      </c>
      <c r="B17" s="203"/>
      <c r="C17" s="55" t="s">
        <v>124</v>
      </c>
      <c r="D17" s="188"/>
      <c r="E17" s="60"/>
    </row>
    <row r="18" spans="1:5" ht="30" customHeight="1" x14ac:dyDescent="0.15">
      <c r="A18" s="202" t="s">
        <v>169</v>
      </c>
      <c r="B18" s="203"/>
      <c r="C18" s="55" t="s">
        <v>124</v>
      </c>
      <c r="D18" s="188"/>
      <c r="E18" s="60"/>
    </row>
    <row r="19" spans="1:5" ht="30" customHeight="1" x14ac:dyDescent="0.15">
      <c r="A19" s="143" t="s">
        <v>125</v>
      </c>
      <c r="B19" s="144"/>
      <c r="C19" s="56">
        <f>COUNTIF(C15:C18,"SI")</f>
        <v>4</v>
      </c>
      <c r="D19" s="177"/>
      <c r="E19" s="60"/>
    </row>
    <row r="20" spans="1:5" ht="30" customHeight="1" x14ac:dyDescent="0.15">
      <c r="A20" s="135" t="s">
        <v>174</v>
      </c>
      <c r="B20" s="136"/>
      <c r="C20" s="136"/>
      <c r="D20" s="136"/>
      <c r="E20" s="137"/>
    </row>
    <row r="21" spans="1:5" ht="30" customHeight="1" x14ac:dyDescent="0.15">
      <c r="A21" s="138" t="s">
        <v>170</v>
      </c>
      <c r="B21" s="139"/>
      <c r="C21" s="55" t="s">
        <v>124</v>
      </c>
      <c r="D21" s="176">
        <f>C24/3</f>
        <v>1</v>
      </c>
      <c r="E21" s="66"/>
    </row>
    <row r="22" spans="1:5" ht="30" customHeight="1" x14ac:dyDescent="0.15">
      <c r="A22" s="138" t="s">
        <v>171</v>
      </c>
      <c r="B22" s="139"/>
      <c r="C22" s="55" t="s">
        <v>124</v>
      </c>
      <c r="D22" s="188"/>
      <c r="E22" s="60"/>
    </row>
    <row r="23" spans="1:5" ht="27.75" customHeight="1" x14ac:dyDescent="0.15">
      <c r="A23" s="138" t="s">
        <v>172</v>
      </c>
      <c r="B23" s="139"/>
      <c r="C23" s="55" t="s">
        <v>124</v>
      </c>
      <c r="D23" s="188"/>
      <c r="E23" s="60"/>
    </row>
    <row r="24" spans="1:5" ht="13.5" customHeight="1" x14ac:dyDescent="0.15">
      <c r="A24" s="143" t="s">
        <v>125</v>
      </c>
      <c r="B24" s="144"/>
      <c r="C24" s="56">
        <f>COUNTIF(C21:C23,"SI")</f>
        <v>3</v>
      </c>
      <c r="D24" s="177"/>
      <c r="E24" s="60"/>
    </row>
    <row r="25" spans="1:5" s="69" customFormat="1" ht="13.5" customHeight="1" x14ac:dyDescent="0.15">
      <c r="A25" s="65"/>
      <c r="B25" s="65"/>
      <c r="C25" s="65"/>
      <c r="D25" s="67"/>
      <c r="E25" s="68"/>
    </row>
    <row r="26" spans="1:5" s="69" customFormat="1" ht="13.5" customHeight="1" x14ac:dyDescent="0.15">
      <c r="A26" s="65"/>
      <c r="B26" s="65"/>
      <c r="C26" s="113" t="s">
        <v>147</v>
      </c>
      <c r="D26" s="111"/>
      <c r="E26" s="112" t="s">
        <v>220</v>
      </c>
    </row>
    <row r="27" spans="1:5" ht="18" customHeight="1" x14ac:dyDescent="0.15">
      <c r="C27" s="178" t="s">
        <v>113</v>
      </c>
      <c r="D27" s="178"/>
      <c r="E27" s="64">
        <f>C13+C19+C24</f>
        <v>11</v>
      </c>
    </row>
    <row r="28" spans="1:5" ht="19.5" customHeight="1" x14ac:dyDescent="0.15">
      <c r="C28" s="199" t="s">
        <v>175</v>
      </c>
      <c r="D28" s="199"/>
      <c r="E28" s="134">
        <f>E27*1/11</f>
        <v>1</v>
      </c>
    </row>
    <row r="29" spans="1:5" x14ac:dyDescent="0.15">
      <c r="C29" s="199"/>
      <c r="D29" s="199"/>
      <c r="E29" s="134"/>
    </row>
    <row r="30" spans="1:5" x14ac:dyDescent="0.15">
      <c r="C30" s="132"/>
      <c r="D30" s="132"/>
      <c r="E30" s="57"/>
    </row>
    <row r="31" spans="1:5" x14ac:dyDescent="0.15">
      <c r="C31" s="132"/>
      <c r="D31" s="132"/>
      <c r="E31" s="57"/>
    </row>
  </sheetData>
  <mergeCells count="26">
    <mergeCell ref="A6:E6"/>
    <mergeCell ref="A8:B8"/>
    <mergeCell ref="A22:B22"/>
    <mergeCell ref="A9:B9"/>
    <mergeCell ref="D9:D13"/>
    <mergeCell ref="A10:B10"/>
    <mergeCell ref="A11:B11"/>
    <mergeCell ref="A12:B12"/>
    <mergeCell ref="A13:B13"/>
    <mergeCell ref="A20:E20"/>
    <mergeCell ref="A21:B21"/>
    <mergeCell ref="D21:D24"/>
    <mergeCell ref="A23:B23"/>
    <mergeCell ref="A24:B24"/>
    <mergeCell ref="A14:E14"/>
    <mergeCell ref="A15:B15"/>
    <mergeCell ref="D15:D19"/>
    <mergeCell ref="A16:B16"/>
    <mergeCell ref="A17:B17"/>
    <mergeCell ref="A18:B18"/>
    <mergeCell ref="A19:B19"/>
    <mergeCell ref="E28:E29"/>
    <mergeCell ref="C30:D30"/>
    <mergeCell ref="C31:D31"/>
    <mergeCell ref="C28:D29"/>
    <mergeCell ref="C27:D27"/>
  </mergeCells>
  <conditionalFormatting sqref="D9">
    <cfRule type="cellIs" dxfId="34" priority="48" operator="equal">
      <formula>100</formula>
    </cfRule>
    <cfRule type="cellIs" dxfId="33" priority="47" operator="equal">
      <formula>1</formula>
    </cfRule>
    <cfRule type="cellIs" dxfId="32" priority="46" operator="between">
      <formula>0.51</formula>
      <formula>0.99</formula>
    </cfRule>
    <cfRule type="cellIs" dxfId="31" priority="45" operator="lessThan">
      <formula>0.5</formula>
    </cfRule>
    <cfRule type="cellIs" dxfId="30" priority="44" operator="equal">
      <formula>0.5</formula>
    </cfRule>
    <cfRule type="cellIs" dxfId="29" priority="43" operator="between">
      <formula>1</formula>
      <formula>0.8</formula>
    </cfRule>
    <cfRule type="cellIs" dxfId="28" priority="42" operator="between">
      <formula>0.79</formula>
      <formula>0.61</formula>
    </cfRule>
    <cfRule type="cellIs" dxfId="27" priority="41" operator="lessThan">
      <formula>0.61</formula>
    </cfRule>
  </conditionalFormatting>
  <conditionalFormatting sqref="D15">
    <cfRule type="cellIs" dxfId="26" priority="25" operator="lessThan">
      <formula>0.61</formula>
    </cfRule>
    <cfRule type="cellIs" dxfId="25" priority="26" operator="between">
      <formula>0.79</formula>
      <formula>0.61</formula>
    </cfRule>
    <cfRule type="cellIs" dxfId="24" priority="27" operator="between">
      <formula>1</formula>
      <formula>0.8</formula>
    </cfRule>
    <cfRule type="cellIs" dxfId="23" priority="28" operator="equal">
      <formula>0.5</formula>
    </cfRule>
    <cfRule type="cellIs" dxfId="22" priority="29" operator="lessThan">
      <formula>0.5</formula>
    </cfRule>
    <cfRule type="cellIs" dxfId="21" priority="30" operator="between">
      <formula>0.51</formula>
      <formula>0.99</formula>
    </cfRule>
    <cfRule type="cellIs" dxfId="20" priority="31" operator="equal">
      <formula>1</formula>
    </cfRule>
    <cfRule type="cellIs" dxfId="19" priority="32" operator="equal">
      <formula>100</formula>
    </cfRule>
  </conditionalFormatting>
  <conditionalFormatting sqref="D21">
    <cfRule type="cellIs" dxfId="18" priority="18" operator="between">
      <formula>0.79</formula>
      <formula>0.61</formula>
    </cfRule>
    <cfRule type="cellIs" dxfId="17" priority="19" operator="between">
      <formula>1</formula>
      <formula>0.8</formula>
    </cfRule>
    <cfRule type="cellIs" dxfId="16" priority="20" operator="equal">
      <formula>0.5</formula>
    </cfRule>
    <cfRule type="cellIs" dxfId="15" priority="21" operator="lessThan">
      <formula>0.5</formula>
    </cfRule>
    <cfRule type="cellIs" dxfId="14" priority="22" operator="between">
      <formula>0.51</formula>
      <formula>0.99</formula>
    </cfRule>
    <cfRule type="cellIs" dxfId="13" priority="23" operator="equal">
      <formula>1</formula>
    </cfRule>
    <cfRule type="cellIs" dxfId="12" priority="24" operator="equal">
      <formula>100</formula>
    </cfRule>
    <cfRule type="cellIs" dxfId="11" priority="17" operator="lessThan">
      <formula>0.61</formula>
    </cfRule>
  </conditionalFormatting>
  <conditionalFormatting sqref="E28">
    <cfRule type="cellIs" dxfId="10" priority="8" operator="equal">
      <formula>100</formula>
    </cfRule>
    <cfRule type="cellIs" dxfId="9" priority="7" operator="equal">
      <formula>1</formula>
    </cfRule>
    <cfRule type="cellIs" dxfId="8" priority="6" operator="between">
      <formula>0.51</formula>
      <formula>0.99</formula>
    </cfRule>
    <cfRule type="cellIs" dxfId="7" priority="5" operator="lessThan">
      <formula>0.5</formula>
    </cfRule>
    <cfRule type="cellIs" dxfId="6" priority="4" operator="equal">
      <formula>0.5</formula>
    </cfRule>
    <cfRule type="cellIs" dxfId="5" priority="3" operator="between">
      <formula>1</formula>
      <formula>0.8</formula>
    </cfRule>
    <cfRule type="cellIs" dxfId="4" priority="2" operator="between">
      <formula>0.79</formula>
      <formula>0.61</formula>
    </cfRule>
    <cfRule type="cellIs" dxfId="3" priority="1" operator="lessThan">
      <formula>0.61</formula>
    </cfRule>
  </conditionalFormatting>
  <dataValidations count="1">
    <dataValidation type="list" allowBlank="1" showInputMessage="1" showErrorMessage="1" sqref="C9:C12 C21:C23 C15:C18" xr:uid="{00000000-0002-0000-0600-000000000000}">
      <formula1>"SI,NO"</formula1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8:E43"/>
  <sheetViews>
    <sheetView workbookViewId="0">
      <selection activeCell="B8" sqref="B8"/>
    </sheetView>
  </sheetViews>
  <sheetFormatPr baseColWidth="10" defaultRowHeight="13" x14ac:dyDescent="0.15"/>
  <cols>
    <col min="2" max="2" width="33" customWidth="1"/>
    <col min="3" max="3" width="19.83203125" customWidth="1"/>
    <col min="4" max="4" width="21.5" customWidth="1"/>
    <col min="5" max="5" width="36" customWidth="1"/>
  </cols>
  <sheetData>
    <row r="8" spans="2:5" ht="25.5" customHeight="1" x14ac:dyDescent="0.15">
      <c r="C8" s="93" t="s">
        <v>184</v>
      </c>
      <c r="D8" s="93" t="s">
        <v>187</v>
      </c>
      <c r="E8" s="93" t="s">
        <v>186</v>
      </c>
    </row>
    <row r="9" spans="2:5" ht="23.25" customHeight="1" x14ac:dyDescent="0.15">
      <c r="B9" s="88" t="s">
        <v>132</v>
      </c>
      <c r="C9" s="89">
        <f>'Pits Planificación'!F46</f>
        <v>10</v>
      </c>
      <c r="D9" s="86">
        <f>15-C9</f>
        <v>5</v>
      </c>
    </row>
    <row r="10" spans="2:5" ht="29.25" customHeight="1" x14ac:dyDescent="0.15">
      <c r="B10" s="88" t="s">
        <v>148</v>
      </c>
      <c r="C10" s="89">
        <f>'Pits Comercial'!E29</f>
        <v>44</v>
      </c>
      <c r="D10" s="86">
        <f>44-C10</f>
        <v>0</v>
      </c>
    </row>
    <row r="11" spans="2:5" ht="18.75" customHeight="1" x14ac:dyDescent="0.15">
      <c r="B11" s="88" t="s">
        <v>215</v>
      </c>
      <c r="C11" s="89">
        <f>'Pits Calidad &amp; Productividad'!$E$33</f>
        <v>48</v>
      </c>
      <c r="D11" s="86">
        <f>48-C11</f>
        <v>0</v>
      </c>
    </row>
    <row r="12" spans="2:5" ht="27.75" customHeight="1" x14ac:dyDescent="0.15">
      <c r="B12" s="88" t="s">
        <v>216</v>
      </c>
      <c r="C12" s="89">
        <f>'Pits Maximización Capacidades'!E27</f>
        <v>11</v>
      </c>
      <c r="D12" s="86">
        <f>11-C12</f>
        <v>0</v>
      </c>
    </row>
    <row r="13" spans="2:5" ht="18.75" customHeight="1" x14ac:dyDescent="0.15">
      <c r="C13" s="90">
        <f>SUM(C9:C12)</f>
        <v>113</v>
      </c>
      <c r="D13" s="87" t="s">
        <v>188</v>
      </c>
    </row>
    <row r="14" spans="2:5" ht="23.25" customHeight="1" x14ac:dyDescent="0.15">
      <c r="B14" s="92" t="s">
        <v>217</v>
      </c>
      <c r="C14" s="91">
        <f>C13*1/C13</f>
        <v>1</v>
      </c>
      <c r="D14" s="85">
        <f>113-C13</f>
        <v>0</v>
      </c>
    </row>
    <row r="15" spans="2:5" x14ac:dyDescent="0.15">
      <c r="D15" s="84"/>
    </row>
    <row r="16" spans="2:5" ht="24.75" customHeight="1" x14ac:dyDescent="0.15">
      <c r="B16" s="206" t="s">
        <v>185</v>
      </c>
      <c r="C16" s="206"/>
      <c r="D16" s="206"/>
      <c r="E16" s="206"/>
    </row>
    <row r="17" spans="2:5" ht="30" customHeight="1" x14ac:dyDescent="0.15">
      <c r="B17" s="205"/>
      <c r="C17" s="205"/>
      <c r="D17" s="205"/>
      <c r="E17" s="205"/>
    </row>
    <row r="18" spans="2:5" ht="30" customHeight="1" x14ac:dyDescent="0.15">
      <c r="B18" s="205"/>
      <c r="C18" s="205"/>
      <c r="D18" s="205"/>
      <c r="E18" s="205"/>
    </row>
    <row r="19" spans="2:5" ht="30" customHeight="1" x14ac:dyDescent="0.15">
      <c r="B19" s="205"/>
      <c r="C19" s="205"/>
      <c r="D19" s="205"/>
      <c r="E19" s="205"/>
    </row>
    <row r="20" spans="2:5" ht="30" customHeight="1" x14ac:dyDescent="0.15">
      <c r="B20" s="205"/>
      <c r="C20" s="205"/>
      <c r="D20" s="205"/>
      <c r="E20" s="205"/>
    </row>
    <row r="21" spans="2:5" ht="30" customHeight="1" x14ac:dyDescent="0.15">
      <c r="B21" s="205"/>
      <c r="C21" s="205"/>
      <c r="D21" s="205"/>
      <c r="E21" s="205"/>
    </row>
    <row r="22" spans="2:5" ht="30" customHeight="1" x14ac:dyDescent="0.15">
      <c r="B22" s="205"/>
      <c r="C22" s="205"/>
      <c r="D22" s="205"/>
      <c r="E22" s="205"/>
    </row>
    <row r="23" spans="2:5" ht="30" customHeight="1" x14ac:dyDescent="0.15">
      <c r="B23" s="205"/>
      <c r="C23" s="205"/>
      <c r="D23" s="205"/>
    </row>
    <row r="24" spans="2:5" ht="13.5" customHeight="1" x14ac:dyDescent="0.15">
      <c r="B24" s="205"/>
      <c r="C24" s="205"/>
      <c r="D24" s="205"/>
    </row>
    <row r="25" spans="2:5" x14ac:dyDescent="0.15">
      <c r="B25" s="205"/>
      <c r="C25" s="205"/>
      <c r="D25" s="205"/>
    </row>
    <row r="26" spans="2:5" x14ac:dyDescent="0.15">
      <c r="B26" s="205"/>
      <c r="C26" s="205"/>
    </row>
    <row r="27" spans="2:5" x14ac:dyDescent="0.15">
      <c r="B27" s="205"/>
      <c r="C27" s="205"/>
    </row>
    <row r="28" spans="2:5" x14ac:dyDescent="0.15">
      <c r="B28" s="205"/>
      <c r="C28" s="205"/>
    </row>
    <row r="29" spans="2:5" x14ac:dyDescent="0.15">
      <c r="B29" s="205"/>
      <c r="C29" s="205"/>
    </row>
    <row r="30" spans="2:5" x14ac:dyDescent="0.15">
      <c r="B30" s="205"/>
      <c r="C30" s="205"/>
    </row>
    <row r="31" spans="2:5" x14ac:dyDescent="0.15">
      <c r="B31" s="205"/>
      <c r="C31" s="205"/>
    </row>
    <row r="32" spans="2:5" x14ac:dyDescent="0.15">
      <c r="B32" s="205"/>
      <c r="C32" s="205"/>
    </row>
    <row r="33" spans="2:3" x14ac:dyDescent="0.15">
      <c r="B33" s="205"/>
      <c r="C33" s="205"/>
    </row>
    <row r="34" spans="2:3" x14ac:dyDescent="0.15">
      <c r="B34" s="205"/>
      <c r="C34" s="205"/>
    </row>
    <row r="35" spans="2:3" x14ac:dyDescent="0.15">
      <c r="B35" s="205"/>
      <c r="C35" s="205"/>
    </row>
    <row r="36" spans="2:3" x14ac:dyDescent="0.15">
      <c r="B36" s="205"/>
      <c r="C36" s="205"/>
    </row>
    <row r="37" spans="2:3" x14ac:dyDescent="0.15">
      <c r="B37" s="205"/>
      <c r="C37" s="205"/>
    </row>
    <row r="38" spans="2:3" x14ac:dyDescent="0.15">
      <c r="B38" s="205"/>
      <c r="C38" s="205"/>
    </row>
    <row r="39" spans="2:3" x14ac:dyDescent="0.15">
      <c r="B39" s="205"/>
      <c r="C39" s="205"/>
    </row>
    <row r="40" spans="2:3" x14ac:dyDescent="0.15">
      <c r="B40" s="205"/>
      <c r="C40" s="205"/>
    </row>
    <row r="41" spans="2:3" x14ac:dyDescent="0.15">
      <c r="B41" s="205"/>
      <c r="C41" s="205"/>
    </row>
    <row r="42" spans="2:3" x14ac:dyDescent="0.15">
      <c r="B42" s="205"/>
      <c r="C42" s="205"/>
    </row>
    <row r="43" spans="2:3" x14ac:dyDescent="0.15">
      <c r="B43" s="205"/>
      <c r="C43" s="205"/>
    </row>
  </sheetData>
  <mergeCells count="28">
    <mergeCell ref="B16:E16"/>
    <mergeCell ref="B17:E17"/>
    <mergeCell ref="B18:E18"/>
    <mergeCell ref="B19:E19"/>
    <mergeCell ref="B20:E20"/>
    <mergeCell ref="B21:E21"/>
    <mergeCell ref="B41:C41"/>
    <mergeCell ref="B42:C42"/>
    <mergeCell ref="B43:C43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22:E22"/>
    <mergeCell ref="B26:C26"/>
    <mergeCell ref="B27:C27"/>
    <mergeCell ref="B28:C28"/>
    <mergeCell ref="B23:D23"/>
    <mergeCell ref="B24:D24"/>
    <mergeCell ref="B25:D25"/>
  </mergeCells>
  <conditionalFormatting sqref="C14">
    <cfRule type="cellIs" dxfId="2" priority="1" operator="between">
      <formula>0.5</formula>
      <formula>0.01</formula>
    </cfRule>
    <cfRule type="cellIs" dxfId="1" priority="2" operator="between">
      <formula>0.79</formula>
      <formula>0.49</formula>
    </cfRule>
    <cfRule type="cellIs" dxfId="0" priority="3" operator="between">
      <formula>0.8</formula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E20"/>
  <sheetViews>
    <sheetView showGridLines="0" workbookViewId="0">
      <selection activeCell="B1" sqref="B1"/>
    </sheetView>
  </sheetViews>
  <sheetFormatPr baseColWidth="10" defaultRowHeight="13" outlineLevelRow="1" x14ac:dyDescent="0.15"/>
  <cols>
    <col min="1" max="2" width="3.5" customWidth="1"/>
    <col min="3" max="3" width="37.83203125" customWidth="1"/>
    <col min="4" max="4" width="87.83203125" customWidth="1"/>
    <col min="5" max="5" width="7.5" customWidth="1"/>
  </cols>
  <sheetData>
    <row r="1" spans="2:5" ht="16" x14ac:dyDescent="0.2">
      <c r="B1" s="11" t="s">
        <v>15</v>
      </c>
    </row>
    <row r="2" spans="2:5" ht="19" x14ac:dyDescent="0.15">
      <c r="B2" s="207" t="s">
        <v>16</v>
      </c>
      <c r="C2" s="207"/>
      <c r="D2" s="207"/>
      <c r="E2" s="207"/>
    </row>
    <row r="3" spans="2:5" ht="30" outlineLevel="1" x14ac:dyDescent="0.15">
      <c r="C3" s="12" t="s">
        <v>17</v>
      </c>
      <c r="D3" s="13" t="s">
        <v>49</v>
      </c>
    </row>
    <row r="4" spans="2:5" ht="15" outlineLevel="1" x14ac:dyDescent="0.15">
      <c r="C4" s="12" t="s">
        <v>14</v>
      </c>
      <c r="D4" s="13" t="s">
        <v>18</v>
      </c>
    </row>
    <row r="5" spans="2:5" ht="15" outlineLevel="1" x14ac:dyDescent="0.15">
      <c r="C5" s="12" t="s">
        <v>19</v>
      </c>
      <c r="D5" s="13" t="s">
        <v>20</v>
      </c>
    </row>
    <row r="6" spans="2:5" ht="30" outlineLevel="1" x14ac:dyDescent="0.15">
      <c r="C6" s="12" t="s">
        <v>13</v>
      </c>
      <c r="D6" s="13" t="s">
        <v>21</v>
      </c>
    </row>
    <row r="7" spans="2:5" ht="15" outlineLevel="1" x14ac:dyDescent="0.15">
      <c r="C7" s="12" t="s">
        <v>22</v>
      </c>
      <c r="D7" s="13" t="s">
        <v>23</v>
      </c>
    </row>
    <row r="8" spans="2:5" ht="15" outlineLevel="1" x14ac:dyDescent="0.15">
      <c r="C8" s="12" t="s">
        <v>0</v>
      </c>
      <c r="D8" s="13" t="s">
        <v>24</v>
      </c>
    </row>
    <row r="9" spans="2:5" ht="15" outlineLevel="1" x14ac:dyDescent="0.15">
      <c r="C9" s="12" t="s">
        <v>3</v>
      </c>
      <c r="D9" s="13" t="s">
        <v>25</v>
      </c>
    </row>
    <row r="10" spans="2:5" ht="15" outlineLevel="1" x14ac:dyDescent="0.15">
      <c r="C10" s="12" t="s">
        <v>26</v>
      </c>
      <c r="D10" s="13" t="s">
        <v>27</v>
      </c>
    </row>
    <row r="11" spans="2:5" ht="30" outlineLevel="1" x14ac:dyDescent="0.15">
      <c r="C11" s="12" t="s">
        <v>28</v>
      </c>
      <c r="D11" s="13" t="s">
        <v>29</v>
      </c>
    </row>
    <row r="12" spans="2:5" ht="15" outlineLevel="1" x14ac:dyDescent="0.15">
      <c r="C12" s="14" t="s">
        <v>6</v>
      </c>
      <c r="D12" s="15"/>
    </row>
    <row r="13" spans="2:5" ht="30" outlineLevel="1" x14ac:dyDescent="0.15">
      <c r="C13" s="16" t="s">
        <v>8</v>
      </c>
      <c r="D13" s="17" t="s">
        <v>30</v>
      </c>
    </row>
    <row r="14" spans="2:5" ht="30" outlineLevel="1" x14ac:dyDescent="0.15">
      <c r="C14" s="16" t="s">
        <v>10</v>
      </c>
      <c r="D14" s="17" t="s">
        <v>31</v>
      </c>
    </row>
    <row r="15" spans="2:5" ht="30" outlineLevel="1" x14ac:dyDescent="0.15">
      <c r="C15" s="16" t="s">
        <v>9</v>
      </c>
      <c r="D15" s="17" t="s">
        <v>32</v>
      </c>
    </row>
    <row r="16" spans="2:5" ht="30" outlineLevel="1" x14ac:dyDescent="0.15">
      <c r="C16" s="16" t="s">
        <v>33</v>
      </c>
      <c r="D16" s="17" t="s">
        <v>34</v>
      </c>
    </row>
    <row r="17" spans="3:4" ht="30" outlineLevel="1" x14ac:dyDescent="0.15">
      <c r="C17" s="16" t="s">
        <v>35</v>
      </c>
      <c r="D17" s="17" t="s">
        <v>36</v>
      </c>
    </row>
    <row r="18" spans="3:4" ht="45" outlineLevel="1" x14ac:dyDescent="0.15">
      <c r="C18" s="18" t="s">
        <v>37</v>
      </c>
      <c r="D18" s="19" t="s">
        <v>38</v>
      </c>
    </row>
    <row r="19" spans="3:4" ht="30" outlineLevel="1" x14ac:dyDescent="0.15">
      <c r="C19" s="12" t="s">
        <v>1</v>
      </c>
      <c r="D19" s="13" t="s">
        <v>39</v>
      </c>
    </row>
    <row r="20" spans="3:4" ht="15" outlineLevel="1" x14ac:dyDescent="0.15">
      <c r="C20" s="12" t="s">
        <v>7</v>
      </c>
      <c r="D20" s="13" t="s">
        <v>40</v>
      </c>
    </row>
  </sheetData>
  <mergeCells count="1">
    <mergeCell ref="B2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035E5738-9077-49AA-867C-265905AEBD06">Final</Status>
    <Owner xmlns="035E5738-9077-49AA-867C-265905AEBD06">
      <UserInfo>
        <DisplayName>Angelica Sanchez</DisplayName>
        <AccountId>25</AccountId>
        <AccountType/>
      </UserInfo>
    </Owner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$Resources:pws,CType_PWS_Document(1);" ma:contentTypeID="0x0101008A98423170284BEEB635F43C3CF4E98B001A4A1163653B6846ADC5D60A25EBD429" ma:contentTypeVersion="0" ma:contentTypeDescription="" ma:contentTypeScope="" ma:versionID="65ea759c7e5e09ab5297e4465e06bab5">
  <xsd:schema xmlns:xsd="http://www.w3.org/2001/XMLSchema" xmlns:xs="http://www.w3.org/2001/XMLSchema" xmlns:p="http://schemas.microsoft.com/office/2006/metadata/properties" xmlns:ns2="035E5738-9077-49AA-867C-265905AEBD06" targetNamespace="http://schemas.microsoft.com/office/2006/metadata/properties" ma:root="true" ma:fieldsID="2622431ab79d5ff8b53064bb13198bab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5E5738-9077-49AA-867C-265905AEBD06" elementFormDefault="qualified">
    <xsd:import namespace="http://schemas.microsoft.com/office/2006/documentManagement/types"/>
    <xsd:import namespace="http://schemas.microsoft.com/office/infopath/2007/PartnerControl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554AA1-A0DF-4BF5-B225-E09C0050B7F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035E5738-9077-49AA-867C-265905AEBD0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92845D-DAE0-413A-823D-7CD6E2A808F9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3AB9ACD7-8735-4BCF-AC44-787032D82B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FF7EBF3-F521-490F-B954-C7BD52088F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Presentación</vt:lpstr>
      <vt:lpstr>Resumen</vt:lpstr>
      <vt:lpstr>Instructivo</vt:lpstr>
      <vt:lpstr>Pits Planificación</vt:lpstr>
      <vt:lpstr>Pits Comercial</vt:lpstr>
      <vt:lpstr>Pits Calidad &amp; Productividad</vt:lpstr>
      <vt:lpstr>Pits Maximización Capacidades</vt:lpstr>
      <vt:lpstr>PITS 360</vt:lpstr>
      <vt:lpstr>Instrucciones</vt:lpstr>
      <vt:lpstr>Parametros</vt:lpstr>
      <vt:lpstr>'Pits Maximización Capacidades'!ListaCheckEstrategia</vt:lpstr>
      <vt:lpstr>ListaCheckEstrategia</vt:lpstr>
      <vt:lpstr>'Pits Maximización Capacidades'!ListaEstructura</vt:lpstr>
      <vt:lpstr>ListaEstructura</vt:lpstr>
      <vt:lpstr>'Pits Maximización Capacidades'!ListaHabilidades</vt:lpstr>
      <vt:lpstr>ListaHabilidades</vt:lpstr>
      <vt:lpstr>'Pits Maximización Capacidades'!ListaPatrocinio</vt:lpstr>
      <vt:lpstr>ListaPatrocinio</vt:lpstr>
      <vt:lpstr>'Pits Maximización Capacidades'!ListaRecompensas</vt:lpstr>
      <vt:lpstr>ListaRecompensas</vt:lpstr>
      <vt:lpstr>'Pits Maximización Capacidades'!ListaValoresHistoria</vt:lpstr>
      <vt:lpstr>ListaValoresHistoria</vt:lpstr>
    </vt:vector>
  </TitlesOfParts>
  <Company>cscauso - bperez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de RFA</dc:title>
  <dc:creator>asanchez</dc:creator>
  <cp:lastModifiedBy>jorge plascencia</cp:lastModifiedBy>
  <dcterms:created xsi:type="dcterms:W3CDTF">2007-02-21T16:51:45Z</dcterms:created>
  <dcterms:modified xsi:type="dcterms:W3CDTF">2025-05-08T22:43:16Z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$Resources:CType_PWS_Document(1)</vt:lpwstr>
  </property>
  <property fmtid="{D5CDD505-2E9C-101B-9397-08002B2CF9AE}" pid="3" name="display_urn:schemas-microsoft-com:office:office#Owner">
    <vt:lpwstr>Angelica Sanchez</vt:lpwstr>
  </property>
  <property fmtid="{D5CDD505-2E9C-101B-9397-08002B2CF9AE}" pid="4" name="Owner">
    <vt:lpwstr>25</vt:lpwstr>
  </property>
  <property fmtid="{D5CDD505-2E9C-101B-9397-08002B2CF9AE}" pid="5" name="ContentTypeId">
    <vt:lpwstr>0x0101008A98423170284BEEB635F43C3CF4E98B001A4A1163653B6846ADC5D60A25EBD429</vt:lpwstr>
  </property>
  <property fmtid="{D5CDD505-2E9C-101B-9397-08002B2CF9AE}" pid="6" name="Status">
    <vt:lpwstr>Final</vt:lpwstr>
  </property>
</Properties>
</file>