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-Stick\hardware\PCB\tstick-5gw-pro-USB-pcb\"/>
    </mc:Choice>
  </mc:AlternateContent>
  <xr:revisionPtr revIDLastSave="0" documentId="13_ncr:1_{A269CAE2-6580-4081-8E12-BC2EA3D7A19D}" xr6:coauthVersionLast="47" xr6:coauthVersionMax="47" xr10:uidLastSave="{00000000-0000-0000-0000-000000000000}"/>
  <bookViews>
    <workbookView xWindow="28680" yWindow="4380" windowWidth="24240" windowHeight="13140" xr2:uid="{00000000-000D-0000-FFFF-FFFF00000000}"/>
  </bookViews>
  <sheets>
    <sheet name="tstick-5gw-pro-USB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0" i="1"/>
  <c r="G69" i="1"/>
  <c r="G47" i="1"/>
  <c r="G38" i="1"/>
  <c r="G39" i="1"/>
  <c r="G40" i="1"/>
  <c r="G37" i="1"/>
  <c r="G4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G31" i="1"/>
  <c r="G62" i="1"/>
  <c r="G54" i="1" l="1"/>
  <c r="G42" i="1"/>
  <c r="G43" i="1" s="1"/>
  <c r="G32" i="1"/>
  <c r="G33" i="1" s="1"/>
</calcChain>
</file>

<file path=xl/sharedStrings.xml><?xml version="1.0" encoding="utf-8"?>
<sst xmlns="http://schemas.openxmlformats.org/spreadsheetml/2006/main" count="280" uniqueCount="180">
  <si>
    <t>Qty</t>
  </si>
  <si>
    <t>Reference(s)</t>
  </si>
  <si>
    <t>Description Value Pkg</t>
  </si>
  <si>
    <t>Mfg Part #</t>
  </si>
  <si>
    <t>BT1</t>
  </si>
  <si>
    <t>B2B-PH-SM4-TBT</t>
  </si>
  <si>
    <t>C1, C7, C13, C14</t>
  </si>
  <si>
    <t>CL03A104KP3NNNC</t>
  </si>
  <si>
    <t>C2, C11, C12</t>
  </si>
  <si>
    <t>CL03A474KQ3NNNC</t>
  </si>
  <si>
    <t>C3, C4, C9, C10</t>
  </si>
  <si>
    <t>CL03A105KQ3CSNC</t>
  </si>
  <si>
    <t>C8</t>
  </si>
  <si>
    <t>CL10A106KQ8NNNC</t>
  </si>
  <si>
    <t>CHARGLED1</t>
  </si>
  <si>
    <t>Green 525nm LED Indication - Discrete 2.85V 0201 (0603 Metric)</t>
  </si>
  <si>
    <t>APG0603ZGC-5MAV</t>
  </si>
  <si>
    <t>D1</t>
  </si>
  <si>
    <t>Diode 10 V 3A Surface Mount PG-SOD323-3D</t>
  </si>
  <si>
    <t>BAT60BE6327HTSA1</t>
  </si>
  <si>
    <t>FG1</t>
  </si>
  <si>
    <t>MAX17055ETB+T</t>
  </si>
  <si>
    <t>Battery Battery Monitor IC Multi-Chemistry 10-TDFN (2.5x2)</t>
  </si>
  <si>
    <t>FSR1, SW1</t>
  </si>
  <si>
    <t>Connector Header Surface Mount 2 position 0.039" (1.00mm)</t>
  </si>
  <si>
    <t>BM02B-SRSS-TB</t>
  </si>
  <si>
    <t>IMU1</t>
  </si>
  <si>
    <t>ICM-20948</t>
  </si>
  <si>
    <t>J1</t>
  </si>
  <si>
    <t>USB-C (USB TYPE-C) USB 2.0 Receptacle Connector 24 (16+8 Dummy) Position Surface Mount, Right Angle; Through Hole</t>
  </si>
  <si>
    <t>USB4105-GF-A</t>
  </si>
  <si>
    <t>MCU1</t>
  </si>
  <si>
    <t>Bluetooth, WiFi 802.11b/g/n, Bluetooth v5.0 Transceiver Module 2.4GHz PCB Trace Surface Mount</t>
  </si>
  <si>
    <t>ESP32-S3-WROOM-2-N32R8V</t>
  </si>
  <si>
    <t>PWLED1</t>
  </si>
  <si>
    <t>Adafruit Industries LLC</t>
  </si>
  <si>
    <t>Q2</t>
  </si>
  <si>
    <t>P-Channel 20 V 4.2A 1.4W Surface Mount SOT-23</t>
  </si>
  <si>
    <t>SI2305BHE3-TP</t>
  </si>
  <si>
    <t>Q3</t>
  </si>
  <si>
    <t>BSS138</t>
  </si>
  <si>
    <t>N-Channel 50 V 220mA (Ta) 350mW (Ta) Surface Mount SOT-23</t>
  </si>
  <si>
    <t>Connector Header Surface Mount, Right Angle 4 position 0.039" (1.00mm)</t>
  </si>
  <si>
    <t>BM04B-SRSS-TB</t>
  </si>
  <si>
    <t>R1, R3</t>
  </si>
  <si>
    <t>ERJ-1GNF1001C</t>
  </si>
  <si>
    <t>R2</t>
  </si>
  <si>
    <t>LVK12R010CER</t>
  </si>
  <si>
    <t>R5, R13, R14</t>
  </si>
  <si>
    <t>ERJ-1GNF1002C</t>
  </si>
  <si>
    <t>R6, R7</t>
  </si>
  <si>
    <t>ERJ-1GNJ512C</t>
  </si>
  <si>
    <t>R15</t>
  </si>
  <si>
    <t>ERJ-1GNF2001C</t>
  </si>
  <si>
    <t>R16, R17, R19, R20, R21, R23</t>
  </si>
  <si>
    <t>ERJ-1GNF2201C</t>
  </si>
  <si>
    <t>R18</t>
  </si>
  <si>
    <t>ERJ-1GNF2003C</t>
  </si>
  <si>
    <t>SW2, SW3</t>
  </si>
  <si>
    <t>Tactile Switch SPST-NO Top Actuated Surface Mount</t>
  </si>
  <si>
    <t>PTS810 SJM 250 SMTR LFS</t>
  </si>
  <si>
    <t>U1</t>
  </si>
  <si>
    <t>XC6222B331MR-G</t>
  </si>
  <si>
    <t>Linear Voltage Regulator IC Positive Fixed 1 Output 700mA SOT-25-5</t>
  </si>
  <si>
    <t>U3</t>
  </si>
  <si>
    <t>Charger IC Lithium Ion/Polymer SOT-23-5</t>
  </si>
  <si>
    <t>MCP73831T-2DCI/OT</t>
  </si>
  <si>
    <t>U4</t>
  </si>
  <si>
    <t>Voltage Level Translator Bidirectional 1 Circuit 2 Channel 8-TSSOP</t>
  </si>
  <si>
    <t>PCA9306DP1,125</t>
  </si>
  <si>
    <t>Ud1</t>
  </si>
  <si>
    <t>MAX8511EXK18+T</t>
  </si>
  <si>
    <t>Linear Voltage Regulator IC Positive Fixed 1 Output 120mA SC-70-5</t>
  </si>
  <si>
    <t>Manufacturer</t>
  </si>
  <si>
    <t>JST Sales America Inc.</t>
  </si>
  <si>
    <t>Samsung Electro-Mechanics</t>
  </si>
  <si>
    <t>Kingbright</t>
  </si>
  <si>
    <t>Infineon Technologies</t>
  </si>
  <si>
    <t>Analog Devices Inc./Maxim Integrated</t>
  </si>
  <si>
    <t>TDK InvenSense</t>
  </si>
  <si>
    <t>GCT</t>
  </si>
  <si>
    <t>Espressif Systems</t>
  </si>
  <si>
    <t>Micro Commercial Co</t>
  </si>
  <si>
    <t>ANBON SEMICONDUCTOR (INT'L) LIMITED</t>
  </si>
  <si>
    <t>Panasonic Electronic Components</t>
  </si>
  <si>
    <t>Ohmite</t>
  </si>
  <si>
    <t>C&amp;K</t>
  </si>
  <si>
    <t>Torex Semiconductor Ltd</t>
  </si>
  <si>
    <t>Microchip Technology</t>
  </si>
  <si>
    <t>NXP USA Inc.</t>
  </si>
  <si>
    <t>Connector Header Surface Mount, Right Angle 2 position 0.079" (2.00mm)</t>
  </si>
  <si>
    <t>0.1 µF ±10% 10V Ceramic Capacitor X5R 0201 (0603 Metric)</t>
  </si>
  <si>
    <t>0.47 µF ±10% 6.3V Ceramic Capacitor X5R 0201 (0603 Metric)</t>
  </si>
  <si>
    <t>1 µF ±10% 6.3V Ceramic Capacitor X5R 0201 (0603 Metric)</t>
  </si>
  <si>
    <t>10 µF ±10% 6.3V Ceramic Capacitor X5R 0603 (1608 Metric)</t>
  </si>
  <si>
    <t xml:space="preserve">Addressable Lighting Neopixel 10 LED Discrete Serial (Shift Register) Red, Green, Blue (RGB) 3.50mm L x 3.50mm W </t>
  </si>
  <si>
    <t>200 kOhms ±1% 0.05W, 1/20W Chip Resistor 0201 (0603 Metric) Thick Film</t>
  </si>
  <si>
    <t>2.2 kOhms ±1% 0.05W, 1/20W Chip Resistor 0201 (0603 Metric) Thick Film</t>
  </si>
  <si>
    <t>2 kOhms ±1% 0.05W, 1/20W Chip Resistor 0201 (0603 Metric) Thick Film</t>
  </si>
  <si>
    <t>5.1 kOhms ±5% 0.05W, 1/20W Chip Resistor 0201 (0603 Metric) Thick Film</t>
  </si>
  <si>
    <t>10 kOhms ±1% 0.05W, 1/20W Chip Resistor 0201 (0603 Metric) Thick Film</t>
  </si>
  <si>
    <t>10 mOhms ±0.25% 0.5W, 1/2W Chip Resistor 1206 (3216 Metric) Anti-Corrosive, Current Sense, Moisture Resistant Thick Film</t>
  </si>
  <si>
    <t>1 kOhms ±1% 0.05W, 1/20W Chip Resistor 0201 (0603 Metric) Thick Film</t>
  </si>
  <si>
    <t>QWIIC1, TrillExtensionInput1</t>
  </si>
  <si>
    <t>T-Stick 5GW-pro  USB C PCB BOM</t>
  </si>
  <si>
    <t>Sensors</t>
  </si>
  <si>
    <t>URL</t>
  </si>
  <si>
    <t>Accelerometer, Gyroscope, Magnetometer, 9 Axis Sensor I²C, SPI Output</t>
  </si>
  <si>
    <t>Bela</t>
  </si>
  <si>
    <t>Trill Craft</t>
  </si>
  <si>
    <t xml:space="preserve">
Trill Craft is a 30-channel breakout board that lets you make your own touch interfaces out of anything conductive</t>
  </si>
  <si>
    <t>N/A</t>
  </si>
  <si>
    <t>1(SOPI),2(SOPA), 3(ALTO),4(TENOR)</t>
  </si>
  <si>
    <t>https://shop.bela.io/collections/trill/products/trill-craft</t>
  </si>
  <si>
    <t>Cables and Peripherals</t>
  </si>
  <si>
    <t>Force Sensitive Resistor (1 foot) used for Sopranino</t>
  </si>
  <si>
    <t>Force Sensitive Resistor (2 foot) used for Soprano</t>
  </si>
  <si>
    <t>Force Sensitive Resistor (3 foot) used for Alto</t>
  </si>
  <si>
    <t>Force Sensitive Resistor (4 foot) used for Tenor</t>
  </si>
  <si>
    <t>Tactile Button</t>
  </si>
  <si>
    <t>Battery Holder</t>
  </si>
  <si>
    <t>ABS/PVC Pipe (1 foot) used for Sopranino</t>
  </si>
  <si>
    <t>ABS/PVC Pipe (4 foot) used for Sopranino</t>
  </si>
  <si>
    <t>ABS/PVC Pipe (3 foot) used for Sopranino</t>
  </si>
  <si>
    <t>ABS/PVC Pipe (2 foot) used for Sopranino</t>
  </si>
  <si>
    <t>Cost (USD)</t>
  </si>
  <si>
    <t>PCBWAY</t>
  </si>
  <si>
    <t>TSTICK5GWPCB</t>
  </si>
  <si>
    <t>TSTICK</t>
  </si>
  <si>
    <t>T Stick 5GW PCB (assembly + fabrication)</t>
  </si>
  <si>
    <t>Battery Holder - 1x18650 (wire leads) - PRT-12899 - SparkFun Electronics</t>
  </si>
  <si>
    <t>JST-PH 2-Pin SMT Right Angle Breakout Board : ID 1862 : $1.50 : Adafruit Industries, Unique &amp; fun DIY electronics and kits</t>
  </si>
  <si>
    <t>JST-PH 2-pin Jumper Cable - 100mm long : ID 4714 : $0.95 : Adafruit Industries, Unique &amp; fun DIY electronics and kits</t>
  </si>
  <si>
    <t>JST-PH 2-pin Jumper Cable - 100mm long</t>
  </si>
  <si>
    <t>PRT-12899</t>
  </si>
  <si>
    <t>Sparkfun Electronics</t>
  </si>
  <si>
    <t>2(SOPA), 4(ALTO),6(TENOR)</t>
  </si>
  <si>
    <t>20cm Qwiic cable (jst sh 1mm pitch 4 pin)</t>
  </si>
  <si>
    <t>PRT-17258</t>
  </si>
  <si>
    <t>Flexible Qwiic Cable - 200mm - PRT-17258 - SparkFun Electronics</t>
  </si>
  <si>
    <t>Flexible Qwiic Cable - 500mm - PRT-17257 - SparkFun Electronics</t>
  </si>
  <si>
    <t>50cm Qwiic cable (jst sh 1mm pitch 4 pin)[not needed for sopranino T-Sticks]</t>
  </si>
  <si>
    <t>JST-PH Breakout board (optional, if you don't want to twist wires)</t>
  </si>
  <si>
    <t>18650 Rechargeable Battery 2600 mAh Voltage 3.7V Button Top (2 Pack) - 18650 Canada</t>
  </si>
  <si>
    <t>18650 Canada</t>
  </si>
  <si>
    <t>18650 Proctected Battery</t>
  </si>
  <si>
    <t>Heat Shrink 3 inch/80mm diameter, 2:1 shrink ratio (cost for 25ft roll)</t>
  </si>
  <si>
    <t>McMaster-CARR</t>
  </si>
  <si>
    <t>7132K966</t>
  </si>
  <si>
    <t>https://www.mcmaster.com/catalog/129/977/7132K966</t>
  </si>
  <si>
    <t>Interlink Electronics</t>
  </si>
  <si>
    <t>34-00158</t>
  </si>
  <si>
    <t>34-00158 Interlink Electronics | Sensors, Transducers | DigiKey</t>
  </si>
  <si>
    <t>Cost (CAD)</t>
  </si>
  <si>
    <t>34-00120</t>
  </si>
  <si>
    <t>34-00120 Interlink Electronics | Sensors, Transducers | DigiKey</t>
  </si>
  <si>
    <t>Total (CAD)</t>
  </si>
  <si>
    <t>PCB Touch Board</t>
  </si>
  <si>
    <t>Unit Price</t>
  </si>
  <si>
    <t>Molex</t>
  </si>
  <si>
    <t>541323262</t>
  </si>
  <si>
    <t>Samtec Inc.</t>
  </si>
  <si>
    <t>SSM-115-L-SV</t>
  </si>
  <si>
    <t>SSM-106-L-SV</t>
  </si>
  <si>
    <t>SM04B-SRSS-TB</t>
  </si>
  <si>
    <t>TOUCH1, TOUCH2</t>
  </si>
  <si>
    <t>TOUCH3</t>
  </si>
  <si>
    <t>I2C1,I2C2,INT1,INT2</t>
  </si>
  <si>
    <t>32 Position FFC, FPC Connector Contacts, Bottom 0.020 (0.50mm) Surface Mount, Right Angle</t>
  </si>
  <si>
    <t>15 Position Receptacle, Pass Through Connector 0.100 (2.54mm) Surface Mount Gold</t>
  </si>
  <si>
    <t>6 Position Receptacle, Pass Through Connector 0.100 (2.54mm) Surface Mount Gold</t>
  </si>
  <si>
    <t>Connector Header Surface Mount, Right Angle 4 position 0.039 (1.00mm)</t>
  </si>
  <si>
    <t>Total (USD)</t>
  </si>
  <si>
    <t>Unit Price (USD)</t>
  </si>
  <si>
    <t>TSTICKTOUCH</t>
  </si>
  <si>
    <t>TOUCHBOARD</t>
  </si>
  <si>
    <t>T-Stick Touch board (assembly + fabrication)</t>
  </si>
  <si>
    <t>FLEX</t>
  </si>
  <si>
    <t>Flex PCBs for trill</t>
  </si>
  <si>
    <t>Tactile Button switch (6mm) x 20 pack : ID 367 : $2.50 : Adafruit Industries, Unique &amp; fun DIY electronics and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</si>
</sst>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8" fillId="0" borderId="0" xfId="43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18" fillId="0" borderId="10" xfId="43" applyBorder="1" applyAlignment="1">
      <alignment wrapText="1"/>
    </xf>
    <xf numFmtId="0" fontId="16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0" xfId="0" applyFont="1" applyAlignment="1">
      <alignment wrapText="1"/>
    </xf>
    <xf numFmtId="44" fontId="16" fillId="0" borderId="10" xfId="1" applyFont="1" applyFill="1" applyBorder="1" applyAlignment="1">
      <alignment wrapText="1"/>
    </xf>
    <xf numFmtId="44" fontId="0" fillId="0" borderId="10" xfId="1" applyFont="1" applyBorder="1"/>
    <xf numFmtId="44" fontId="0" fillId="0" borderId="11" xfId="1" applyFont="1" applyBorder="1"/>
    <xf numFmtId="44" fontId="0" fillId="0" borderId="0" xfId="1" applyFont="1" applyBorder="1"/>
    <xf numFmtId="44" fontId="0" fillId="0" borderId="0" xfId="1" applyFont="1"/>
    <xf numFmtId="44" fontId="0" fillId="0" borderId="10" xfId="1" applyFont="1" applyFill="1" applyBorder="1" applyAlignment="1">
      <alignment wrapText="1"/>
    </xf>
    <xf numFmtId="164" fontId="21" fillId="0" borderId="14" xfId="0" applyNumberFormat="1" applyFont="1" applyBorder="1" applyAlignment="1">
      <alignment vertical="center"/>
    </xf>
    <xf numFmtId="0" fontId="16" fillId="0" borderId="15" xfId="0" applyFont="1" applyBorder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2" fillId="0" borderId="10" xfId="43" applyFont="1" applyBorder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catalog/129/977/7132K966" TargetMode="External"/><Relationship Id="rId3" Type="http://schemas.openxmlformats.org/officeDocument/2006/relationships/hyperlink" Target="https://www.adafruit.com/product/1862" TargetMode="External"/><Relationship Id="rId7" Type="http://schemas.openxmlformats.org/officeDocument/2006/relationships/hyperlink" Target="https://18650canada.ca/product/18650-rechargeable-battery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sparkfun.com/products/12899" TargetMode="External"/><Relationship Id="rId1" Type="http://schemas.openxmlformats.org/officeDocument/2006/relationships/hyperlink" Target="https://shop.bela.io/collections/trill/products/trill-craft" TargetMode="External"/><Relationship Id="rId6" Type="http://schemas.openxmlformats.org/officeDocument/2006/relationships/hyperlink" Target="https://www.sparkfun.com/products/17257" TargetMode="External"/><Relationship Id="rId11" Type="http://schemas.openxmlformats.org/officeDocument/2006/relationships/hyperlink" Target="https://www.adafruit.com/product/367" TargetMode="External"/><Relationship Id="rId5" Type="http://schemas.openxmlformats.org/officeDocument/2006/relationships/hyperlink" Target="https://www.sparkfun.com/products/17258" TargetMode="External"/><Relationship Id="rId10" Type="http://schemas.openxmlformats.org/officeDocument/2006/relationships/hyperlink" Target="https://www.digikey.ca/en/products/detail/interlink-electronics/34-00120/16803577" TargetMode="External"/><Relationship Id="rId4" Type="http://schemas.openxmlformats.org/officeDocument/2006/relationships/hyperlink" Target="https://www.adafruit.com/product/4714" TargetMode="External"/><Relationship Id="rId9" Type="http://schemas.openxmlformats.org/officeDocument/2006/relationships/hyperlink" Target="https://www.digikey.ca/en/products/detail/interlink-electronics/34-00158/16803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topLeftCell="A38" zoomScale="85" zoomScaleNormal="85" workbookViewId="0">
      <selection activeCell="A51" sqref="A51"/>
    </sheetView>
  </sheetViews>
  <sheetFormatPr defaultRowHeight="15" x14ac:dyDescent="0.25"/>
  <cols>
    <col min="1" max="1" width="41.85546875" style="1" customWidth="1"/>
    <col min="2" max="2" width="26" style="1" customWidth="1"/>
    <col min="3" max="3" width="16.85546875" style="1" customWidth="1"/>
    <col min="4" max="4" width="27.7109375" style="1" customWidth="1"/>
    <col min="5" max="5" width="61.28515625" style="1" customWidth="1"/>
    <col min="6" max="6" width="45" style="1" customWidth="1"/>
    <col min="7" max="7" width="14.85546875" style="13" customWidth="1"/>
  </cols>
  <sheetData>
    <row r="1" spans="1:8" ht="18.75" x14ac:dyDescent="0.3">
      <c r="A1" s="19" t="s">
        <v>104</v>
      </c>
      <c r="B1" s="20"/>
      <c r="C1" s="20"/>
      <c r="D1" s="20"/>
      <c r="E1" s="20"/>
      <c r="F1" s="20"/>
      <c r="G1" s="20"/>
    </row>
    <row r="2" spans="1:8" ht="30" x14ac:dyDescent="0.25">
      <c r="A2" s="6" t="s">
        <v>73</v>
      </c>
      <c r="B2" s="6" t="s">
        <v>3</v>
      </c>
      <c r="C2" s="6" t="s">
        <v>0</v>
      </c>
      <c r="D2" s="6" t="s">
        <v>1</v>
      </c>
      <c r="E2" s="6" t="s">
        <v>2</v>
      </c>
      <c r="F2" s="6" t="s">
        <v>106</v>
      </c>
      <c r="G2" s="9" t="s">
        <v>125</v>
      </c>
      <c r="H2" s="16" t="s">
        <v>158</v>
      </c>
    </row>
    <row r="3" spans="1:8" ht="30" x14ac:dyDescent="0.25">
      <c r="A3" s="3" t="s">
        <v>35</v>
      </c>
      <c r="B3" s="4">
        <v>2659</v>
      </c>
      <c r="C3" s="3">
        <v>1</v>
      </c>
      <c r="D3" s="3" t="s">
        <v>34</v>
      </c>
      <c r="E3" s="3" t="s">
        <v>95</v>
      </c>
      <c r="F3" s="3" t="s">
        <v>111</v>
      </c>
      <c r="G3" s="15">
        <f>H3*C3</f>
        <v>6.9589999999999996</v>
      </c>
      <c r="H3" s="15">
        <v>6.9589999999999996</v>
      </c>
    </row>
    <row r="4" spans="1:8" x14ac:dyDescent="0.25">
      <c r="A4" s="3" t="s">
        <v>78</v>
      </c>
      <c r="B4" s="3" t="s">
        <v>21</v>
      </c>
      <c r="C4" s="3">
        <v>1</v>
      </c>
      <c r="D4" s="3" t="s">
        <v>20</v>
      </c>
      <c r="E4" s="3" t="s">
        <v>22</v>
      </c>
      <c r="F4" s="3" t="s">
        <v>111</v>
      </c>
      <c r="G4" s="15">
        <f t="shared" ref="G4:G30" si="0">H4*C4</f>
        <v>2.1480000000000001</v>
      </c>
      <c r="H4" s="15">
        <v>2.1480000000000001</v>
      </c>
    </row>
    <row r="5" spans="1:8" x14ac:dyDescent="0.25">
      <c r="A5" s="3" t="s">
        <v>78</v>
      </c>
      <c r="B5" s="3" t="s">
        <v>71</v>
      </c>
      <c r="C5" s="3">
        <v>1</v>
      </c>
      <c r="D5" s="3" t="s">
        <v>70</v>
      </c>
      <c r="E5" s="3" t="s">
        <v>72</v>
      </c>
      <c r="F5" s="3" t="s">
        <v>111</v>
      </c>
      <c r="G5" s="15">
        <f t="shared" si="0"/>
        <v>1.98</v>
      </c>
      <c r="H5" s="15">
        <v>1.98</v>
      </c>
    </row>
    <row r="6" spans="1:8" x14ac:dyDescent="0.25">
      <c r="A6" s="3" t="s">
        <v>83</v>
      </c>
      <c r="B6" s="3" t="s">
        <v>40</v>
      </c>
      <c r="C6" s="3">
        <v>1</v>
      </c>
      <c r="D6" s="3" t="s">
        <v>39</v>
      </c>
      <c r="E6" s="3" t="s">
        <v>41</v>
      </c>
      <c r="F6" s="3" t="s">
        <v>111</v>
      </c>
      <c r="G6" s="15">
        <f t="shared" si="0"/>
        <v>0.12</v>
      </c>
      <c r="H6" s="15">
        <v>0.12</v>
      </c>
    </row>
    <row r="7" spans="1:8" x14ac:dyDescent="0.25">
      <c r="A7" s="3" t="s">
        <v>86</v>
      </c>
      <c r="B7" s="3" t="s">
        <v>60</v>
      </c>
      <c r="C7" s="3">
        <v>2</v>
      </c>
      <c r="D7" s="3" t="s">
        <v>58</v>
      </c>
      <c r="E7" s="3" t="s">
        <v>59</v>
      </c>
      <c r="F7" s="3" t="s">
        <v>111</v>
      </c>
      <c r="G7" s="15">
        <f t="shared" si="0"/>
        <v>0.54200000000000004</v>
      </c>
      <c r="H7" s="15">
        <v>0.27100000000000002</v>
      </c>
    </row>
    <row r="8" spans="1:8" ht="30" x14ac:dyDescent="0.25">
      <c r="A8" s="3" t="s">
        <v>81</v>
      </c>
      <c r="B8" s="3" t="s">
        <v>33</v>
      </c>
      <c r="C8" s="3">
        <v>1</v>
      </c>
      <c r="D8" s="3" t="s">
        <v>31</v>
      </c>
      <c r="E8" s="3" t="s">
        <v>32</v>
      </c>
      <c r="F8" s="3" t="s">
        <v>111</v>
      </c>
      <c r="G8" s="15">
        <f t="shared" si="0"/>
        <v>9.3539999999999992</v>
      </c>
      <c r="H8" s="15">
        <v>9.3539999999999992</v>
      </c>
    </row>
    <row r="9" spans="1:8" ht="30" x14ac:dyDescent="0.25">
      <c r="A9" s="3" t="s">
        <v>80</v>
      </c>
      <c r="B9" s="3" t="s">
        <v>30</v>
      </c>
      <c r="C9" s="3">
        <v>1</v>
      </c>
      <c r="D9" s="3" t="s">
        <v>28</v>
      </c>
      <c r="E9" s="3" t="s">
        <v>29</v>
      </c>
      <c r="F9" s="3" t="s">
        <v>111</v>
      </c>
      <c r="G9" s="15">
        <f t="shared" si="0"/>
        <v>1.1579999999999999</v>
      </c>
      <c r="H9" s="15">
        <v>1.1579999999999999</v>
      </c>
    </row>
    <row r="10" spans="1:8" x14ac:dyDescent="0.25">
      <c r="A10" s="3" t="s">
        <v>77</v>
      </c>
      <c r="B10" s="3" t="s">
        <v>19</v>
      </c>
      <c r="C10" s="3">
        <v>1</v>
      </c>
      <c r="D10" s="3" t="s">
        <v>17</v>
      </c>
      <c r="E10" s="3" t="s">
        <v>18</v>
      </c>
      <c r="F10" s="3" t="s">
        <v>111</v>
      </c>
      <c r="G10" s="15">
        <f t="shared" si="0"/>
        <v>0.58199999999999996</v>
      </c>
      <c r="H10" s="15">
        <v>0.58199999999999996</v>
      </c>
    </row>
    <row r="11" spans="1:8" ht="30" x14ac:dyDescent="0.25">
      <c r="A11" s="3" t="s">
        <v>74</v>
      </c>
      <c r="B11" s="3" t="s">
        <v>5</v>
      </c>
      <c r="C11" s="3">
        <v>1</v>
      </c>
      <c r="D11" s="3" t="s">
        <v>4</v>
      </c>
      <c r="E11" s="3" t="s">
        <v>90</v>
      </c>
      <c r="F11" s="3" t="s">
        <v>111</v>
      </c>
      <c r="G11" s="15">
        <f t="shared" si="0"/>
        <v>0.79600000000000004</v>
      </c>
      <c r="H11" s="15">
        <v>0.79600000000000004</v>
      </c>
    </row>
    <row r="12" spans="1:8" x14ac:dyDescent="0.25">
      <c r="A12" s="3" t="s">
        <v>74</v>
      </c>
      <c r="B12" s="3" t="s">
        <v>25</v>
      </c>
      <c r="C12" s="3">
        <v>2</v>
      </c>
      <c r="D12" s="3" t="s">
        <v>23</v>
      </c>
      <c r="E12" s="3" t="s">
        <v>24</v>
      </c>
      <c r="F12" s="3" t="s">
        <v>111</v>
      </c>
      <c r="G12" s="15">
        <f t="shared" si="0"/>
        <v>0.42599999999999999</v>
      </c>
      <c r="H12" s="15">
        <v>0.21299999999999999</v>
      </c>
    </row>
    <row r="13" spans="1:8" ht="30" x14ac:dyDescent="0.25">
      <c r="A13" s="3" t="s">
        <v>74</v>
      </c>
      <c r="B13" s="3" t="s">
        <v>43</v>
      </c>
      <c r="C13" s="3">
        <v>2</v>
      </c>
      <c r="D13" s="3" t="s">
        <v>103</v>
      </c>
      <c r="E13" s="3" t="s">
        <v>42</v>
      </c>
      <c r="F13" s="3" t="s">
        <v>111</v>
      </c>
      <c r="G13" s="15">
        <f t="shared" si="0"/>
        <v>0.66400000000000003</v>
      </c>
      <c r="H13" s="15">
        <v>0.33200000000000002</v>
      </c>
    </row>
    <row r="14" spans="1:8" x14ac:dyDescent="0.25">
      <c r="A14" s="3" t="s">
        <v>76</v>
      </c>
      <c r="B14" s="3" t="s">
        <v>16</v>
      </c>
      <c r="C14" s="3">
        <v>1</v>
      </c>
      <c r="D14" s="3" t="s">
        <v>14</v>
      </c>
      <c r="E14" s="3" t="s">
        <v>15</v>
      </c>
      <c r="F14" s="3" t="s">
        <v>111</v>
      </c>
      <c r="G14" s="15">
        <f t="shared" si="0"/>
        <v>0.76600000000000001</v>
      </c>
      <c r="H14" s="15">
        <v>0.76600000000000001</v>
      </c>
    </row>
    <row r="15" spans="1:8" x14ac:dyDescent="0.25">
      <c r="A15" s="3" t="s">
        <v>82</v>
      </c>
      <c r="B15" s="3" t="s">
        <v>38</v>
      </c>
      <c r="C15" s="3">
        <v>1</v>
      </c>
      <c r="D15" s="3" t="s">
        <v>36</v>
      </c>
      <c r="E15" s="3" t="s">
        <v>37</v>
      </c>
      <c r="F15" s="3" t="s">
        <v>111</v>
      </c>
      <c r="G15" s="15">
        <f t="shared" si="0"/>
        <v>0.69399999999999995</v>
      </c>
      <c r="H15" s="15">
        <v>0.69399999999999995</v>
      </c>
    </row>
    <row r="16" spans="1:8" x14ac:dyDescent="0.25">
      <c r="A16" s="3" t="s">
        <v>88</v>
      </c>
      <c r="B16" s="3" t="s">
        <v>66</v>
      </c>
      <c r="C16" s="3">
        <v>1</v>
      </c>
      <c r="D16" s="3" t="s">
        <v>64</v>
      </c>
      <c r="E16" s="3" t="s">
        <v>65</v>
      </c>
      <c r="F16" s="3" t="s">
        <v>111</v>
      </c>
      <c r="G16" s="15">
        <f t="shared" si="0"/>
        <v>1.218</v>
      </c>
      <c r="H16" s="15">
        <v>1.218</v>
      </c>
    </row>
    <row r="17" spans="1:8" x14ac:dyDescent="0.25">
      <c r="A17" s="3" t="s">
        <v>89</v>
      </c>
      <c r="B17" s="3" t="s">
        <v>69</v>
      </c>
      <c r="C17" s="3">
        <v>1</v>
      </c>
      <c r="D17" s="3" t="s">
        <v>67</v>
      </c>
      <c r="E17" s="3" t="s">
        <v>68</v>
      </c>
      <c r="F17" s="3" t="s">
        <v>111</v>
      </c>
      <c r="G17" s="15">
        <f t="shared" si="0"/>
        <v>0.88200000000000001</v>
      </c>
      <c r="H17" s="15">
        <v>0.88200000000000001</v>
      </c>
    </row>
    <row r="18" spans="1:8" ht="30" x14ac:dyDescent="0.25">
      <c r="A18" s="3" t="s">
        <v>85</v>
      </c>
      <c r="B18" s="3" t="s">
        <v>47</v>
      </c>
      <c r="C18" s="3">
        <v>1</v>
      </c>
      <c r="D18" s="3" t="s">
        <v>46</v>
      </c>
      <c r="E18" s="3" t="s">
        <v>101</v>
      </c>
      <c r="F18" s="3" t="s">
        <v>111</v>
      </c>
      <c r="G18" s="15">
        <f t="shared" si="0"/>
        <v>1.2350000000000001</v>
      </c>
      <c r="H18" s="15">
        <v>1.2350000000000001</v>
      </c>
    </row>
    <row r="19" spans="1:8" ht="30" x14ac:dyDescent="0.25">
      <c r="A19" s="3" t="s">
        <v>84</v>
      </c>
      <c r="B19" s="3" t="s">
        <v>45</v>
      </c>
      <c r="C19" s="3">
        <v>2</v>
      </c>
      <c r="D19" s="3" t="s">
        <v>44</v>
      </c>
      <c r="E19" s="3" t="s">
        <v>102</v>
      </c>
      <c r="F19" s="3" t="s">
        <v>111</v>
      </c>
      <c r="G19" s="15">
        <f t="shared" si="0"/>
        <v>9.1999999999999998E-2</v>
      </c>
      <c r="H19" s="15">
        <v>4.5999999999999999E-2</v>
      </c>
    </row>
    <row r="20" spans="1:8" ht="30" x14ac:dyDescent="0.25">
      <c r="A20" s="3" t="s">
        <v>84</v>
      </c>
      <c r="B20" s="3" t="s">
        <v>49</v>
      </c>
      <c r="C20" s="3">
        <v>3</v>
      </c>
      <c r="D20" s="3" t="s">
        <v>48</v>
      </c>
      <c r="E20" s="3" t="s">
        <v>100</v>
      </c>
      <c r="F20" s="3" t="s">
        <v>111</v>
      </c>
      <c r="G20" s="15">
        <f t="shared" si="0"/>
        <v>0.13800000000000001</v>
      </c>
      <c r="H20" s="15">
        <v>4.5999999999999999E-2</v>
      </c>
    </row>
    <row r="21" spans="1:8" ht="30" x14ac:dyDescent="0.25">
      <c r="A21" s="3" t="s">
        <v>84</v>
      </c>
      <c r="B21" s="3" t="s">
        <v>51</v>
      </c>
      <c r="C21" s="3">
        <v>2</v>
      </c>
      <c r="D21" s="3" t="s">
        <v>50</v>
      </c>
      <c r="E21" s="3" t="s">
        <v>99</v>
      </c>
      <c r="F21" s="3" t="s">
        <v>111</v>
      </c>
      <c r="G21" s="15">
        <f t="shared" si="0"/>
        <v>9.1999999999999998E-2</v>
      </c>
      <c r="H21" s="15">
        <v>4.5999999999999999E-2</v>
      </c>
    </row>
    <row r="22" spans="1:8" ht="30" x14ac:dyDescent="0.25">
      <c r="A22" s="3" t="s">
        <v>84</v>
      </c>
      <c r="B22" s="3" t="s">
        <v>53</v>
      </c>
      <c r="C22" s="3">
        <v>1</v>
      </c>
      <c r="D22" s="3" t="s">
        <v>52</v>
      </c>
      <c r="E22" s="3" t="s">
        <v>98</v>
      </c>
      <c r="F22" s="3" t="s">
        <v>111</v>
      </c>
      <c r="G22" s="15">
        <f t="shared" si="0"/>
        <v>6.9000000000000006E-2</v>
      </c>
      <c r="H22" s="15">
        <v>6.9000000000000006E-2</v>
      </c>
    </row>
    <row r="23" spans="1:8" ht="30" x14ac:dyDescent="0.25">
      <c r="A23" s="3" t="s">
        <v>84</v>
      </c>
      <c r="B23" s="3" t="s">
        <v>55</v>
      </c>
      <c r="C23" s="3">
        <v>6</v>
      </c>
      <c r="D23" s="3" t="s">
        <v>54</v>
      </c>
      <c r="E23" s="3" t="s">
        <v>97</v>
      </c>
      <c r="F23" s="3" t="s">
        <v>111</v>
      </c>
      <c r="G23" s="15">
        <f t="shared" si="0"/>
        <v>0.23399999999999999</v>
      </c>
      <c r="H23" s="15">
        <v>3.9E-2</v>
      </c>
    </row>
    <row r="24" spans="1:8" ht="30" x14ac:dyDescent="0.25">
      <c r="A24" s="3" t="s">
        <v>84</v>
      </c>
      <c r="B24" s="3" t="s">
        <v>57</v>
      </c>
      <c r="C24" s="3">
        <v>1</v>
      </c>
      <c r="D24" s="3" t="s">
        <v>56</v>
      </c>
      <c r="E24" s="3" t="s">
        <v>96</v>
      </c>
      <c r="F24" s="3" t="s">
        <v>111</v>
      </c>
      <c r="G24" s="15">
        <f t="shared" si="0"/>
        <v>6.9000000000000006E-2</v>
      </c>
      <c r="H24" s="15">
        <v>6.9000000000000006E-2</v>
      </c>
    </row>
    <row r="25" spans="1:8" x14ac:dyDescent="0.25">
      <c r="A25" s="3" t="s">
        <v>75</v>
      </c>
      <c r="B25" s="3" t="s">
        <v>7</v>
      </c>
      <c r="C25" s="3">
        <v>4</v>
      </c>
      <c r="D25" s="3" t="s">
        <v>6</v>
      </c>
      <c r="E25" s="3" t="s">
        <v>91</v>
      </c>
      <c r="F25" s="3" t="s">
        <v>111</v>
      </c>
      <c r="G25" s="15">
        <f t="shared" si="0"/>
        <v>0.2</v>
      </c>
      <c r="H25" s="15">
        <v>0.05</v>
      </c>
    </row>
    <row r="26" spans="1:8" x14ac:dyDescent="0.25">
      <c r="A26" s="3" t="s">
        <v>75</v>
      </c>
      <c r="B26" s="3" t="s">
        <v>9</v>
      </c>
      <c r="C26" s="3">
        <v>3</v>
      </c>
      <c r="D26" s="3" t="s">
        <v>8</v>
      </c>
      <c r="E26" s="3" t="s">
        <v>92</v>
      </c>
      <c r="F26" s="3" t="s">
        <v>111</v>
      </c>
      <c r="G26" s="15">
        <f t="shared" si="0"/>
        <v>0.15000000000000002</v>
      </c>
      <c r="H26" s="15">
        <v>0.05</v>
      </c>
    </row>
    <row r="27" spans="1:8" x14ac:dyDescent="0.25">
      <c r="A27" s="3" t="s">
        <v>75</v>
      </c>
      <c r="B27" s="3" t="s">
        <v>11</v>
      </c>
      <c r="C27" s="3">
        <v>4</v>
      </c>
      <c r="D27" s="3" t="s">
        <v>10</v>
      </c>
      <c r="E27" s="3" t="s">
        <v>93</v>
      </c>
      <c r="F27" s="3" t="s">
        <v>111</v>
      </c>
      <c r="G27" s="15">
        <f t="shared" si="0"/>
        <v>0.2</v>
      </c>
      <c r="H27" s="15">
        <v>0.05</v>
      </c>
    </row>
    <row r="28" spans="1:8" x14ac:dyDescent="0.25">
      <c r="A28" s="3" t="s">
        <v>75</v>
      </c>
      <c r="B28" s="3" t="s">
        <v>13</v>
      </c>
      <c r="C28" s="3">
        <v>1</v>
      </c>
      <c r="D28" s="3" t="s">
        <v>12</v>
      </c>
      <c r="E28" s="3" t="s">
        <v>94</v>
      </c>
      <c r="F28" s="3" t="s">
        <v>111</v>
      </c>
      <c r="G28" s="15">
        <f t="shared" si="0"/>
        <v>0.13900000000000001</v>
      </c>
      <c r="H28" s="15">
        <v>0.13900000000000001</v>
      </c>
    </row>
    <row r="29" spans="1:8" ht="30" x14ac:dyDescent="0.25">
      <c r="A29" s="3" t="s">
        <v>79</v>
      </c>
      <c r="B29" s="3" t="s">
        <v>27</v>
      </c>
      <c r="C29" s="3">
        <v>1</v>
      </c>
      <c r="D29" s="3" t="s">
        <v>26</v>
      </c>
      <c r="E29" s="3" t="s">
        <v>107</v>
      </c>
      <c r="F29" s="3" t="s">
        <v>111</v>
      </c>
      <c r="G29" s="15">
        <f t="shared" si="0"/>
        <v>7.2279999999999998</v>
      </c>
      <c r="H29" s="15">
        <v>7.2279999999999998</v>
      </c>
    </row>
    <row r="30" spans="1:8" ht="30" x14ac:dyDescent="0.25">
      <c r="A30" s="3" t="s">
        <v>87</v>
      </c>
      <c r="B30" s="3" t="s">
        <v>62</v>
      </c>
      <c r="C30" s="3">
        <v>1</v>
      </c>
      <c r="D30" s="3" t="s">
        <v>61</v>
      </c>
      <c r="E30" s="3" t="s">
        <v>63</v>
      </c>
      <c r="F30" s="3" t="s">
        <v>111</v>
      </c>
      <c r="G30" s="15">
        <f t="shared" si="0"/>
        <v>1.151</v>
      </c>
      <c r="H30" s="15">
        <v>1.151</v>
      </c>
    </row>
    <row r="31" spans="1:8" x14ac:dyDescent="0.25">
      <c r="A31" s="3" t="s">
        <v>126</v>
      </c>
      <c r="B31" s="3" t="s">
        <v>127</v>
      </c>
      <c r="C31" s="3">
        <v>1</v>
      </c>
      <c r="D31" s="3" t="s">
        <v>128</v>
      </c>
      <c r="E31" s="3" t="s">
        <v>129</v>
      </c>
      <c r="F31" s="3" t="s">
        <v>111</v>
      </c>
      <c r="G31" s="10">
        <f>(30+88)/5</f>
        <v>23.6</v>
      </c>
    </row>
    <row r="32" spans="1:8" ht="15.75" x14ac:dyDescent="0.25">
      <c r="F32" s="7" t="s">
        <v>172</v>
      </c>
      <c r="G32" s="11">
        <f>SUM(G3:G31)</f>
        <v>62.885999999999996</v>
      </c>
    </row>
    <row r="33" spans="1:8" ht="15.75" x14ac:dyDescent="0.25">
      <c r="F33" s="7" t="s">
        <v>156</v>
      </c>
      <c r="G33" s="11">
        <f>1.3*G32</f>
        <v>81.751800000000003</v>
      </c>
    </row>
    <row r="34" spans="1:8" ht="15.75" x14ac:dyDescent="0.25">
      <c r="F34" s="8"/>
      <c r="G34" s="12"/>
    </row>
    <row r="35" spans="1:8" ht="18.75" x14ac:dyDescent="0.3">
      <c r="A35" s="18" t="s">
        <v>157</v>
      </c>
      <c r="B35" s="18"/>
      <c r="C35" s="18"/>
      <c r="D35" s="18"/>
      <c r="E35" s="18"/>
      <c r="F35" s="18"/>
      <c r="G35" s="18"/>
    </row>
    <row r="36" spans="1:8" ht="45" x14ac:dyDescent="0.25">
      <c r="A36" s="6" t="s">
        <v>73</v>
      </c>
      <c r="B36" s="6" t="s">
        <v>3</v>
      </c>
      <c r="C36" s="6" t="s">
        <v>0</v>
      </c>
      <c r="D36" s="6" t="s">
        <v>1</v>
      </c>
      <c r="E36" s="6" t="s">
        <v>2</v>
      </c>
      <c r="F36" s="6" t="s">
        <v>106</v>
      </c>
      <c r="G36" s="9" t="s">
        <v>125</v>
      </c>
      <c r="H36" s="6" t="s">
        <v>173</v>
      </c>
    </row>
    <row r="37" spans="1:8" ht="30" x14ac:dyDescent="0.25">
      <c r="A37" s="3" t="s">
        <v>159</v>
      </c>
      <c r="B37" s="3" t="s">
        <v>160</v>
      </c>
      <c r="C37" s="3">
        <v>1</v>
      </c>
      <c r="D37" s="3" t="s">
        <v>28</v>
      </c>
      <c r="E37" s="3" t="s">
        <v>168</v>
      </c>
      <c r="F37" s="3" t="s">
        <v>111</v>
      </c>
      <c r="G37" s="10">
        <f>C37*H37</f>
        <v>2.5760000000000001</v>
      </c>
      <c r="H37" s="15">
        <v>2.5760000000000001</v>
      </c>
    </row>
    <row r="38" spans="1:8" ht="30" x14ac:dyDescent="0.25">
      <c r="A38" s="3" t="s">
        <v>161</v>
      </c>
      <c r="B38" s="3" t="s">
        <v>162</v>
      </c>
      <c r="C38" s="3">
        <v>2</v>
      </c>
      <c r="D38" s="3" t="s">
        <v>165</v>
      </c>
      <c r="E38" s="3" t="s">
        <v>169</v>
      </c>
      <c r="F38" s="3" t="s">
        <v>111</v>
      </c>
      <c r="G38" s="10">
        <f t="shared" ref="G38:G40" si="1">C38*H38</f>
        <v>10.773999999999999</v>
      </c>
      <c r="H38" s="15">
        <v>5.3869999999999996</v>
      </c>
    </row>
    <row r="39" spans="1:8" ht="30" x14ac:dyDescent="0.25">
      <c r="A39" s="3" t="s">
        <v>161</v>
      </c>
      <c r="B39" s="3" t="s">
        <v>163</v>
      </c>
      <c r="C39" s="3">
        <v>1</v>
      </c>
      <c r="D39" s="3" t="s">
        <v>166</v>
      </c>
      <c r="E39" s="3" t="s">
        <v>170</v>
      </c>
      <c r="F39" s="3" t="s">
        <v>111</v>
      </c>
      <c r="G39" s="10">
        <f t="shared" si="1"/>
        <v>2.5590000000000002</v>
      </c>
      <c r="H39" s="15">
        <v>2.5590000000000002</v>
      </c>
    </row>
    <row r="40" spans="1:8" ht="30" x14ac:dyDescent="0.25">
      <c r="A40" s="3" t="s">
        <v>74</v>
      </c>
      <c r="B40" s="3" t="s">
        <v>164</v>
      </c>
      <c r="C40" s="3">
        <v>4</v>
      </c>
      <c r="D40" s="3" t="s">
        <v>167</v>
      </c>
      <c r="E40" s="3" t="s">
        <v>171</v>
      </c>
      <c r="F40" s="3" t="s">
        <v>111</v>
      </c>
      <c r="G40" s="10">
        <f t="shared" si="1"/>
        <v>1.1759999999999999</v>
      </c>
      <c r="H40" s="15">
        <v>0.29399999999999998</v>
      </c>
    </row>
    <row r="41" spans="1:8" x14ac:dyDescent="0.25">
      <c r="A41" s="3" t="s">
        <v>126</v>
      </c>
      <c r="B41" s="3" t="s">
        <v>174</v>
      </c>
      <c r="C41" s="3">
        <v>1</v>
      </c>
      <c r="D41" s="3" t="s">
        <v>175</v>
      </c>
      <c r="E41" s="3" t="s">
        <v>176</v>
      </c>
      <c r="F41" s="3" t="s">
        <v>111</v>
      </c>
      <c r="G41" s="10">
        <f>(30+5)/5</f>
        <v>7</v>
      </c>
    </row>
    <row r="42" spans="1:8" ht="15.75" x14ac:dyDescent="0.25">
      <c r="F42" s="7" t="s">
        <v>172</v>
      </c>
      <c r="G42" s="11">
        <f>SUM(G37:G41)</f>
        <v>24.084999999999997</v>
      </c>
    </row>
    <row r="43" spans="1:8" ht="15.75" x14ac:dyDescent="0.25">
      <c r="F43" s="7" t="s">
        <v>156</v>
      </c>
      <c r="G43" s="10">
        <f>G42*1.33</f>
        <v>32.033049999999996</v>
      </c>
    </row>
    <row r="44" spans="1:8" ht="15.75" x14ac:dyDescent="0.25">
      <c r="F44" s="8"/>
    </row>
    <row r="45" spans="1:8" ht="18.75" x14ac:dyDescent="0.3">
      <c r="A45" s="18" t="s">
        <v>105</v>
      </c>
      <c r="B45" s="18"/>
      <c r="C45" s="18"/>
      <c r="D45" s="18"/>
      <c r="E45" s="18"/>
      <c r="F45" s="18"/>
      <c r="G45" s="18"/>
    </row>
    <row r="46" spans="1:8" x14ac:dyDescent="0.25">
      <c r="A46" s="6" t="s">
        <v>73</v>
      </c>
      <c r="B46" s="6" t="s">
        <v>3</v>
      </c>
      <c r="C46" s="6" t="s">
        <v>0</v>
      </c>
      <c r="D46" s="6" t="s">
        <v>1</v>
      </c>
      <c r="E46" s="6" t="s">
        <v>2</v>
      </c>
      <c r="F46" s="6" t="s">
        <v>106</v>
      </c>
      <c r="G46" s="9" t="s">
        <v>153</v>
      </c>
    </row>
    <row r="47" spans="1:8" ht="45" x14ac:dyDescent="0.25">
      <c r="A47" s="3" t="s">
        <v>108</v>
      </c>
      <c r="B47" s="3" t="s">
        <v>109</v>
      </c>
      <c r="C47" s="3" t="s">
        <v>112</v>
      </c>
      <c r="D47" s="3" t="s">
        <v>111</v>
      </c>
      <c r="E47" s="3" t="s">
        <v>110</v>
      </c>
      <c r="F47" s="5" t="s">
        <v>113</v>
      </c>
      <c r="G47" s="10">
        <f>19*1.33</f>
        <v>25.270000000000003</v>
      </c>
    </row>
    <row r="48" spans="1:8" ht="30" x14ac:dyDescent="0.25">
      <c r="A48" s="3" t="s">
        <v>150</v>
      </c>
      <c r="B48" s="3" t="s">
        <v>151</v>
      </c>
      <c r="C48" s="3">
        <v>1</v>
      </c>
      <c r="D48" s="3" t="s">
        <v>111</v>
      </c>
      <c r="E48" s="3" t="s">
        <v>115</v>
      </c>
      <c r="F48" s="5" t="s">
        <v>152</v>
      </c>
      <c r="G48" s="10">
        <v>16.32</v>
      </c>
    </row>
    <row r="49" spans="1:7" ht="30" x14ac:dyDescent="0.25">
      <c r="A49" s="3" t="s">
        <v>150</v>
      </c>
      <c r="B49" s="3" t="s">
        <v>154</v>
      </c>
      <c r="C49" s="3">
        <v>1</v>
      </c>
      <c r="D49" s="3" t="s">
        <v>111</v>
      </c>
      <c r="E49" s="3" t="s">
        <v>116</v>
      </c>
      <c r="F49" s="5" t="s">
        <v>155</v>
      </c>
      <c r="G49" s="10">
        <v>26.13</v>
      </c>
    </row>
    <row r="50" spans="1:7" ht="45" x14ac:dyDescent="0.25">
      <c r="A50" s="3" t="s">
        <v>126</v>
      </c>
      <c r="B50" s="3" t="s">
        <v>177</v>
      </c>
      <c r="C50" s="3" t="s">
        <v>112</v>
      </c>
      <c r="D50" s="3" t="s">
        <v>111</v>
      </c>
      <c r="E50" s="3" t="s">
        <v>178</v>
      </c>
      <c r="F50" s="21" t="s">
        <v>111</v>
      </c>
      <c r="G50" s="10">
        <f>1.33*110/3</f>
        <v>48.766666666666673</v>
      </c>
    </row>
    <row r="51" spans="1:7" x14ac:dyDescent="0.25">
      <c r="A51" s="3"/>
      <c r="B51" s="3"/>
      <c r="C51" s="3"/>
      <c r="D51" s="3" t="s">
        <v>111</v>
      </c>
      <c r="E51" s="3" t="s">
        <v>117</v>
      </c>
      <c r="F51" s="5"/>
      <c r="G51" s="10"/>
    </row>
    <row r="52" spans="1:7" x14ac:dyDescent="0.25">
      <c r="A52" s="3"/>
      <c r="B52" s="3"/>
      <c r="C52" s="3"/>
      <c r="D52" s="3" t="s">
        <v>111</v>
      </c>
      <c r="E52" s="3" t="s">
        <v>118</v>
      </c>
      <c r="F52" s="3"/>
      <c r="G52" s="10"/>
    </row>
    <row r="53" spans="1:7" ht="45" x14ac:dyDescent="0.25">
      <c r="A53" s="3" t="s">
        <v>35</v>
      </c>
      <c r="B53" s="3">
        <v>367</v>
      </c>
      <c r="C53" s="3">
        <v>1</v>
      </c>
      <c r="D53" s="3" t="s">
        <v>111</v>
      </c>
      <c r="E53" s="3" t="s">
        <v>119</v>
      </c>
      <c r="F53" s="2" t="s">
        <v>179</v>
      </c>
      <c r="G53" s="10">
        <f>1.33*2.5</f>
        <v>3.3250000000000002</v>
      </c>
    </row>
    <row r="54" spans="1:7" ht="15.75" x14ac:dyDescent="0.25">
      <c r="F54" s="7" t="s">
        <v>156</v>
      </c>
      <c r="G54" s="10">
        <f>SUM(G47:G53)</f>
        <v>119.81166666666668</v>
      </c>
    </row>
    <row r="55" spans="1:7" ht="15.75" x14ac:dyDescent="0.25">
      <c r="F55" s="8"/>
      <c r="G55" s="12"/>
    </row>
    <row r="56" spans="1:7" ht="18.75" x14ac:dyDescent="0.3">
      <c r="A56" s="17" t="s">
        <v>114</v>
      </c>
      <c r="B56" s="17"/>
      <c r="C56" s="17"/>
      <c r="D56" s="17"/>
      <c r="E56" s="17"/>
      <c r="F56" s="17"/>
    </row>
    <row r="57" spans="1:7" x14ac:dyDescent="0.25">
      <c r="A57" s="6" t="s">
        <v>73</v>
      </c>
      <c r="B57" s="6" t="s">
        <v>3</v>
      </c>
      <c r="C57" s="6" t="s">
        <v>0</v>
      </c>
      <c r="D57" s="6" t="s">
        <v>1</v>
      </c>
      <c r="E57" s="6" t="s">
        <v>2</v>
      </c>
      <c r="F57" s="6" t="s">
        <v>106</v>
      </c>
      <c r="G57" s="9" t="s">
        <v>125</v>
      </c>
    </row>
    <row r="58" spans="1:7" ht="30" x14ac:dyDescent="0.25">
      <c r="A58" s="3" t="s">
        <v>135</v>
      </c>
      <c r="B58" s="3" t="s">
        <v>138</v>
      </c>
      <c r="C58" s="3">
        <v>2</v>
      </c>
      <c r="D58" s="3" t="s">
        <v>111</v>
      </c>
      <c r="E58" s="3" t="s">
        <v>137</v>
      </c>
      <c r="F58" s="2" t="s">
        <v>139</v>
      </c>
      <c r="G58" s="14">
        <v>1.6</v>
      </c>
    </row>
    <row r="59" spans="1:7" ht="45" x14ac:dyDescent="0.25">
      <c r="A59" s="3" t="s">
        <v>135</v>
      </c>
      <c r="B59" s="4">
        <v>5384</v>
      </c>
      <c r="C59" s="3" t="s">
        <v>136</v>
      </c>
      <c r="D59" s="3" t="s">
        <v>111</v>
      </c>
      <c r="E59" s="3" t="s">
        <v>141</v>
      </c>
      <c r="F59" s="2" t="s">
        <v>140</v>
      </c>
      <c r="G59" s="10">
        <v>2.1</v>
      </c>
    </row>
    <row r="60" spans="1:7" ht="45" x14ac:dyDescent="0.25">
      <c r="A60" s="3" t="s">
        <v>35</v>
      </c>
      <c r="B60" s="4">
        <v>1862</v>
      </c>
      <c r="C60" s="3">
        <v>1</v>
      </c>
      <c r="D60" s="3" t="s">
        <v>111</v>
      </c>
      <c r="E60" s="3" t="s">
        <v>142</v>
      </c>
      <c r="F60" s="5" t="s">
        <v>131</v>
      </c>
      <c r="G60" s="10">
        <v>1.5</v>
      </c>
    </row>
    <row r="61" spans="1:7" ht="45" x14ac:dyDescent="0.25">
      <c r="A61" s="3" t="s">
        <v>35</v>
      </c>
      <c r="B61" s="4">
        <v>4714</v>
      </c>
      <c r="C61" s="3">
        <v>1</v>
      </c>
      <c r="D61" s="3" t="s">
        <v>111</v>
      </c>
      <c r="E61" s="3" t="s">
        <v>133</v>
      </c>
      <c r="F61" s="5" t="s">
        <v>132</v>
      </c>
      <c r="G61" s="10">
        <v>0.95</v>
      </c>
    </row>
    <row r="62" spans="1:7" ht="30" x14ac:dyDescent="0.25">
      <c r="A62" s="3" t="s">
        <v>144</v>
      </c>
      <c r="B62" s="4" t="s">
        <v>111</v>
      </c>
      <c r="C62" s="3">
        <v>1</v>
      </c>
      <c r="D62" s="3" t="s">
        <v>111</v>
      </c>
      <c r="E62" s="3" t="s">
        <v>145</v>
      </c>
      <c r="F62" s="2" t="s">
        <v>143</v>
      </c>
      <c r="G62" s="10">
        <f>6/1.3</f>
        <v>4.615384615384615</v>
      </c>
    </row>
    <row r="63" spans="1:7" ht="30" x14ac:dyDescent="0.25">
      <c r="A63" s="3" t="s">
        <v>135</v>
      </c>
      <c r="B63" s="4" t="s">
        <v>134</v>
      </c>
      <c r="C63" s="3">
        <v>1</v>
      </c>
      <c r="D63" s="3" t="s">
        <v>111</v>
      </c>
      <c r="E63" s="3" t="s">
        <v>120</v>
      </c>
      <c r="F63" s="5" t="s">
        <v>130</v>
      </c>
      <c r="G63" s="10">
        <v>1.1499999999999999</v>
      </c>
    </row>
    <row r="64" spans="1:7" ht="30" x14ac:dyDescent="0.25">
      <c r="A64" s="3" t="s">
        <v>147</v>
      </c>
      <c r="B64" s="3" t="s">
        <v>148</v>
      </c>
      <c r="C64" s="3">
        <v>1</v>
      </c>
      <c r="D64" s="3" t="s">
        <v>111</v>
      </c>
      <c r="E64" s="3" t="s">
        <v>146</v>
      </c>
      <c r="F64" s="5" t="s">
        <v>149</v>
      </c>
      <c r="G64" s="10">
        <v>105.94</v>
      </c>
    </row>
    <row r="65" spans="1:7" x14ac:dyDescent="0.25">
      <c r="A65" s="3"/>
      <c r="B65" s="3"/>
      <c r="C65" s="3"/>
      <c r="D65" s="3" t="s">
        <v>111</v>
      </c>
      <c r="E65" s="3" t="s">
        <v>121</v>
      </c>
      <c r="F65" s="3"/>
      <c r="G65" s="10"/>
    </row>
    <row r="66" spans="1:7" x14ac:dyDescent="0.25">
      <c r="A66" s="3"/>
      <c r="B66" s="3"/>
      <c r="C66" s="3"/>
      <c r="D66" s="3" t="s">
        <v>111</v>
      </c>
      <c r="E66" s="3" t="s">
        <v>124</v>
      </c>
      <c r="F66" s="3"/>
      <c r="G66" s="10"/>
    </row>
    <row r="67" spans="1:7" x14ac:dyDescent="0.25">
      <c r="A67" s="3"/>
      <c r="B67" s="3"/>
      <c r="C67" s="3"/>
      <c r="D67" s="3" t="s">
        <v>111</v>
      </c>
      <c r="E67" s="3" t="s">
        <v>123</v>
      </c>
      <c r="F67" s="3"/>
      <c r="G67" s="10"/>
    </row>
    <row r="68" spans="1:7" x14ac:dyDescent="0.25">
      <c r="A68" s="3"/>
      <c r="B68" s="3"/>
      <c r="C68" s="3"/>
      <c r="D68" s="3" t="s">
        <v>111</v>
      </c>
      <c r="E68" s="3" t="s">
        <v>122</v>
      </c>
      <c r="F68" s="3"/>
      <c r="G68" s="10"/>
    </row>
    <row r="69" spans="1:7" ht="15.75" x14ac:dyDescent="0.25">
      <c r="F69" s="7" t="s">
        <v>156</v>
      </c>
      <c r="G69" s="10">
        <f>1.33*SUM(G58:G68)</f>
        <v>156.74766153846153</v>
      </c>
    </row>
  </sheetData>
  <sortState xmlns:xlrd2="http://schemas.microsoft.com/office/spreadsheetml/2017/richdata2" ref="A3:E30">
    <sortCondition ref="A2:A30"/>
  </sortState>
  <mergeCells count="4">
    <mergeCell ref="A56:F56"/>
    <mergeCell ref="A45:G45"/>
    <mergeCell ref="A1:G1"/>
    <mergeCell ref="A35:G35"/>
  </mergeCells>
  <hyperlinks>
    <hyperlink ref="F47" r:id="rId1" xr:uid="{00000000-0004-0000-0000-000000000000}"/>
    <hyperlink ref="F63" r:id="rId2" display="https://www.sparkfun.com/products/12899" xr:uid="{00000000-0004-0000-0000-000001000000}"/>
    <hyperlink ref="F60" r:id="rId3" display="https://www.adafruit.com/product/1862" xr:uid="{00000000-0004-0000-0000-000002000000}"/>
    <hyperlink ref="F61" r:id="rId4" display="https://www.adafruit.com/product/4714" xr:uid="{00000000-0004-0000-0000-000003000000}"/>
    <hyperlink ref="F58" r:id="rId5" display="https://www.sparkfun.com/products/17258" xr:uid="{00000000-0004-0000-0000-000004000000}"/>
    <hyperlink ref="F59" r:id="rId6" display="https://www.sparkfun.com/products/17257" xr:uid="{00000000-0004-0000-0000-000005000000}"/>
    <hyperlink ref="F62" r:id="rId7" display="https://18650canada.ca/product/18650-rechargeable-battery/" xr:uid="{00000000-0004-0000-0000-000006000000}"/>
    <hyperlink ref="F64" r:id="rId8" xr:uid="{00000000-0004-0000-0000-000007000000}"/>
    <hyperlink ref="F48" r:id="rId9" display="https://www.digikey.ca/en/products/detail/interlink-electronics/34-00158/16803578" xr:uid="{00000000-0004-0000-0000-000008000000}"/>
    <hyperlink ref="F49" r:id="rId10" display="https://www.digikey.ca/en/products/detail/interlink-electronics/34-00120/16803577" xr:uid="{00000000-0004-0000-0000-000009000000}"/>
    <hyperlink ref="F53" r:id="rId11" display="https://www.adafruit.com/product/367" xr:uid="{2954F240-1538-4A6A-887C-67337ADDD31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tstick-5gw-pro-USB-BOM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Niyonsenga</cp:lastModifiedBy>
  <dcterms:created xsi:type="dcterms:W3CDTF">2023-09-27T14:22:57Z</dcterms:created>
  <dcterms:modified xsi:type="dcterms:W3CDTF">2023-09-28T15:22:23Z</dcterms:modified>
</cp:coreProperties>
</file>