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\IDS\Cuatrimestre 4\Ingeniería de Software II\Actividades\1\"/>
    </mc:Choice>
  </mc:AlternateContent>
  <xr:revisionPtr revIDLastSave="0" documentId="8_{5967D8B0-5FEC-40F3-8E28-7144985B8F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imación" sheetId="1" r:id="rId1"/>
    <sheet name="Cos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I2" i="2"/>
  <c r="H17" i="1"/>
  <c r="H16" i="1"/>
  <c r="H15" i="1"/>
  <c r="H14" i="1"/>
  <c r="H13" i="1"/>
  <c r="H12" i="1"/>
  <c r="H5" i="1"/>
  <c r="H6" i="1"/>
  <c r="H7" i="1"/>
  <c r="H8" i="1"/>
  <c r="H9" i="1"/>
  <c r="H10" i="1"/>
  <c r="H11" i="1"/>
  <c r="H4" i="1"/>
  <c r="H18" i="1" l="1"/>
  <c r="J8" i="1" s="1"/>
  <c r="K8" i="1" s="1"/>
  <c r="K16" i="1" s="1"/>
  <c r="L8" i="1" l="1"/>
  <c r="M8" i="1" s="1"/>
  <c r="C5" i="2"/>
  <c r="C6" i="2" l="1"/>
  <c r="E5" i="2"/>
  <c r="F5" i="2"/>
  <c r="D5" i="2"/>
  <c r="E9" i="2" l="1"/>
  <c r="E6" i="2"/>
  <c r="D9" i="2"/>
  <c r="D6" i="2"/>
  <c r="F9" i="2"/>
  <c r="F6" i="2"/>
  <c r="L16" i="1"/>
  <c r="N16" i="1"/>
  <c r="M16" i="1"/>
  <c r="C15" i="2"/>
  <c r="C14" i="2"/>
  <c r="C13" i="2"/>
  <c r="C16" i="2"/>
  <c r="K18" i="1"/>
  <c r="K17" i="1"/>
  <c r="C8" i="2" l="1"/>
  <c r="N18" i="1"/>
  <c r="F8" i="2" s="1"/>
  <c r="L18" i="1"/>
  <c r="D8" i="2" s="1"/>
  <c r="M18" i="1"/>
  <c r="E8" i="2" s="1"/>
  <c r="F13" i="2"/>
  <c r="D13" i="2"/>
  <c r="E13" i="2"/>
  <c r="D15" i="2"/>
  <c r="F15" i="2"/>
  <c r="E15" i="2"/>
  <c r="D16" i="2"/>
  <c r="F16" i="2"/>
  <c r="E16" i="2"/>
  <c r="F14" i="2"/>
  <c r="D14" i="2"/>
  <c r="E14" i="2"/>
  <c r="C7" i="2"/>
  <c r="L17" i="1"/>
  <c r="D7" i="2" s="1"/>
  <c r="M17" i="1"/>
  <c r="E7" i="2" s="1"/>
  <c r="N17" i="1"/>
  <c r="F7" i="2" s="1"/>
  <c r="C17" i="2"/>
  <c r="F17" i="2" l="1"/>
  <c r="E17" i="2"/>
  <c r="D17" i="2"/>
</calcChain>
</file>

<file path=xl/sharedStrings.xml><?xml version="1.0" encoding="utf-8"?>
<sst xmlns="http://schemas.openxmlformats.org/spreadsheetml/2006/main" count="64" uniqueCount="49">
  <si>
    <t>Estimación de esfuerzos por módulos o componentes</t>
  </si>
  <si>
    <t>Simple</t>
  </si>
  <si>
    <t>Muy fácil</t>
  </si>
  <si>
    <t>Fácil</t>
  </si>
  <si>
    <t>Normal</t>
  </si>
  <si>
    <t>Difícil</t>
  </si>
  <si>
    <t>Horas</t>
  </si>
  <si>
    <t>Total Esfuerzo</t>
  </si>
  <si>
    <t>&lt;Modulo&gt;</t>
  </si>
  <si>
    <t>Muy Dificil</t>
  </si>
  <si>
    <t>Agenda y Recursos</t>
  </si>
  <si>
    <t>Días</t>
  </si>
  <si>
    <t>Semanas</t>
  </si>
  <si>
    <t>Meses</t>
  </si>
  <si>
    <t>1 Recurso</t>
  </si>
  <si>
    <t>2 Recursos</t>
  </si>
  <si>
    <t>3 Recursos</t>
  </si>
  <si>
    <t>4 Recursos</t>
  </si>
  <si>
    <t>Total de esfuerzos</t>
  </si>
  <si>
    <t>semanas</t>
  </si>
  <si>
    <t>meses</t>
  </si>
  <si>
    <t>Tiempo/recursos</t>
  </si>
  <si>
    <t>Total</t>
  </si>
  <si>
    <t>Costo del proyecto</t>
  </si>
  <si>
    <t>Costo x Hora</t>
  </si>
  <si>
    <t>Conceptos/Recursos</t>
  </si>
  <si>
    <t>Desgloce de Proyecto</t>
  </si>
  <si>
    <t>Developer(50%)</t>
  </si>
  <si>
    <t>Costos Fijos(30%)</t>
  </si>
  <si>
    <t>Gastos Extra (10%)</t>
  </si>
  <si>
    <t>Ganancia (10%)</t>
  </si>
  <si>
    <t>Estimación de Costos de proyecto</t>
  </si>
  <si>
    <t>1 Día = 6 hrs</t>
  </si>
  <si>
    <t>1 Mes = 4 semanas</t>
  </si>
  <si>
    <t>1 Semana = 5 días</t>
  </si>
  <si>
    <r>
      <t xml:space="preserve">2 - Definición del modelo de desarrollo del sistema
</t>
    </r>
    <r>
      <rPr>
        <sz val="11"/>
        <color theme="1"/>
        <rFont val="Calibri"/>
        <family val="2"/>
        <scheme val="minor"/>
      </rPr>
      <t>Definición y análisis de las tecnologías y métodos a utilizar.</t>
    </r>
  </si>
  <si>
    <r>
      <t xml:space="preserve">3 - Análisis y diseño de solución
</t>
    </r>
    <r>
      <rPr>
        <sz val="11"/>
        <color theme="1"/>
        <rFont val="Calibri"/>
        <family val="2"/>
        <scheme val="minor"/>
      </rPr>
      <t>Análisis y diseño general del sistema, procesos, interfaz del usuario, entre otros.</t>
    </r>
  </si>
  <si>
    <r>
      <t xml:space="preserve">4 - Diseño de la base de datos
</t>
    </r>
    <r>
      <rPr>
        <sz val="11"/>
        <color theme="1"/>
        <rFont val="Calibri"/>
        <family val="2"/>
        <scheme val="minor"/>
      </rPr>
      <t>Diseño y creación de la DB para la gestión del inventario.</t>
    </r>
  </si>
  <si>
    <r>
      <t xml:space="preserve">8 - Módulo 4: Alta de proveedores
</t>
    </r>
    <r>
      <rPr>
        <sz val="11"/>
        <color theme="1"/>
        <rFont val="Calibri"/>
        <family val="2"/>
        <scheme val="minor"/>
      </rPr>
      <t>Creación del módulo para registrar la información de los proveedores y darlos de alta en el sistema.</t>
    </r>
  </si>
  <si>
    <r>
      <t xml:space="preserve">9 - Módulo 5: Compra de productos
</t>
    </r>
    <r>
      <rPr>
        <sz val="11"/>
        <color theme="1"/>
        <rFont val="Calibri"/>
        <family val="2"/>
        <scheme val="minor"/>
      </rPr>
      <t>Creación del módulo para realizar y administrar las compras a proveedores.</t>
    </r>
  </si>
  <si>
    <r>
      <t xml:space="preserve">11 - Diseño y ejecución de pruebas
</t>
    </r>
    <r>
      <rPr>
        <sz val="11"/>
        <color theme="1"/>
        <rFont val="Calibri"/>
        <family val="2"/>
        <scheme val="minor"/>
      </rPr>
      <t>Se realizan pruebas para el funcionamiento del sistema y la conexión de los módulos.</t>
    </r>
  </si>
  <si>
    <r>
      <t xml:space="preserve">12 - Validación
</t>
    </r>
    <r>
      <rPr>
        <sz val="11"/>
        <color theme="1"/>
        <rFont val="Calibri"/>
        <family val="2"/>
        <scheme val="minor"/>
      </rPr>
      <t>Revisión y análisis de los resultados de las pruebas.</t>
    </r>
  </si>
  <si>
    <r>
      <t xml:space="preserve">13 - Implementación del sistema
</t>
    </r>
    <r>
      <rPr>
        <sz val="11"/>
        <color theme="1"/>
        <rFont val="Calibri"/>
        <family val="2"/>
        <scheme val="minor"/>
      </rPr>
      <t>Arranque del sistema en el entorno real.</t>
    </r>
  </si>
  <si>
    <r>
      <t xml:space="preserve">14 - Mantenimiento del sistema
</t>
    </r>
    <r>
      <rPr>
        <sz val="11"/>
        <color theme="1"/>
        <rFont val="Calibri"/>
        <family val="2"/>
        <scheme val="minor"/>
      </rPr>
      <t>Revisiones y mantenimiento periódico del sistema.</t>
    </r>
  </si>
  <si>
    <r>
      <t xml:space="preserve">6 - Módulo 2: Seguimiento de stock
</t>
    </r>
    <r>
      <rPr>
        <sz val="11"/>
        <color theme="1"/>
        <rFont val="Calibri"/>
        <family val="2"/>
        <scheme val="minor"/>
      </rPr>
      <t>Creación del módulo para realizar la administración, revisión y seguimiento en tiempo real del inventario.</t>
    </r>
  </si>
  <si>
    <r>
      <t xml:space="preserve">7 - Módulo 3: Alertas de reposición
</t>
    </r>
    <r>
      <rPr>
        <sz val="11"/>
        <color theme="1"/>
        <rFont val="Calibri"/>
        <family val="2"/>
        <scheme val="minor"/>
      </rPr>
      <t>Creación del módulo para notificar cuando se tenga un bajo o alto stock de productos en el almacén.</t>
    </r>
  </si>
  <si>
    <r>
      <t xml:space="preserve">10 - Módulo 6: Generación de reportes
</t>
    </r>
    <r>
      <rPr>
        <sz val="11"/>
        <color theme="1"/>
        <rFont val="Calibri"/>
        <family val="2"/>
        <scheme val="minor"/>
      </rPr>
      <t>Creación de reportes en el tiempo establecido para realizar la revisión y seguimiento del inventario así como el análisis del flujo (entrada y salida) de productos.</t>
    </r>
  </si>
  <si>
    <r>
      <t xml:space="preserve">1 - Levantamiento de requerimientos
</t>
    </r>
    <r>
      <rPr>
        <sz val="11"/>
        <color theme="1"/>
        <rFont val="Calibri"/>
        <family val="2"/>
        <scheme val="minor"/>
      </rPr>
      <t>Se recolecta la información sobre los requisitos del sistema y del cliente.</t>
    </r>
  </si>
  <si>
    <r>
      <t xml:space="preserve">5 - Módulo 1: Ingreso de productos a almacén
</t>
    </r>
    <r>
      <rPr>
        <sz val="11"/>
        <color theme="1"/>
        <rFont val="Calibri"/>
        <family val="2"/>
        <scheme val="minor"/>
      </rPr>
      <t>Creación del módulo para ingresar y registrar productos en el sistema.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</si>
</sst>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164" fontId="3" fillId="6" borderId="0" xfId="0" applyNumberFormat="1" applyFont="1" applyFill="1"/>
    <xf numFmtId="0" fontId="0" fillId="2" borderId="1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7" zoomScaleNormal="100" workbookViewId="0">
      <selection activeCell="M8" sqref="M8"/>
    </sheetView>
  </sheetViews>
  <sheetFormatPr baseColWidth="10" defaultRowHeight="15" x14ac:dyDescent="0.25"/>
  <cols>
    <col min="1" max="1" width="49.7109375" customWidth="1"/>
    <col min="8" max="8" width="11.85546875" style="9" bestFit="1" customWidth="1"/>
    <col min="12" max="14" width="14.42578125" bestFit="1" customWidth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6" x14ac:dyDescent="0.25">
      <c r="A2" s="23"/>
      <c r="B2" s="23"/>
      <c r="C2" s="23"/>
      <c r="D2" s="23"/>
      <c r="E2" s="23"/>
      <c r="F2" s="23"/>
      <c r="G2" s="23"/>
      <c r="H2" s="23"/>
    </row>
    <row r="3" spans="1:16" x14ac:dyDescent="0.25">
      <c r="A3" s="15" t="s">
        <v>8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9</v>
      </c>
      <c r="H3" s="15" t="s">
        <v>6</v>
      </c>
      <c r="J3" s="16"/>
      <c r="K3" s="16" t="s">
        <v>1</v>
      </c>
      <c r="L3" s="16" t="s">
        <v>2</v>
      </c>
      <c r="M3" s="16" t="s">
        <v>3</v>
      </c>
      <c r="N3" s="16" t="s">
        <v>4</v>
      </c>
      <c r="O3" s="16" t="s">
        <v>5</v>
      </c>
      <c r="P3" s="16" t="s">
        <v>9</v>
      </c>
    </row>
    <row r="4" spans="1:16" ht="45" x14ac:dyDescent="0.25">
      <c r="A4" s="10" t="s">
        <v>47</v>
      </c>
      <c r="B4" s="14"/>
      <c r="C4" s="14"/>
      <c r="D4" s="14"/>
      <c r="E4" s="14"/>
      <c r="F4" s="14"/>
      <c r="G4" s="14">
        <v>1</v>
      </c>
      <c r="H4" s="11">
        <f>(B4*$K$4)+(C4*$L$4)+(D4*$M$4)+(E4*$N$4)+(F4*$O$4)+(G4*$P$4)</f>
        <v>60</v>
      </c>
      <c r="J4" s="14" t="s">
        <v>6</v>
      </c>
      <c r="K4" s="14">
        <v>5</v>
      </c>
      <c r="L4" s="14">
        <v>10</v>
      </c>
      <c r="M4" s="14">
        <v>15</v>
      </c>
      <c r="N4" s="14">
        <v>25</v>
      </c>
      <c r="O4" s="14">
        <v>40</v>
      </c>
      <c r="P4" s="14">
        <v>60</v>
      </c>
    </row>
    <row r="5" spans="1:16" ht="45" x14ac:dyDescent="0.25">
      <c r="A5" s="10" t="s">
        <v>35</v>
      </c>
      <c r="B5" s="14"/>
      <c r="C5" s="14"/>
      <c r="D5" s="14"/>
      <c r="E5" s="14"/>
      <c r="F5" s="14">
        <v>1</v>
      </c>
      <c r="G5" s="14"/>
      <c r="H5" s="11">
        <f t="shared" ref="H5:H11" si="0">(B5*$K$4)+(C5*$L$4)+(D5*$M$4)+(E5*$N$4)+(F5*$O$4)+(G5*$P$4)</f>
        <v>40</v>
      </c>
    </row>
    <row r="6" spans="1:16" ht="45" x14ac:dyDescent="0.25">
      <c r="A6" s="10" t="s">
        <v>36</v>
      </c>
      <c r="B6" s="14"/>
      <c r="C6" s="14"/>
      <c r="D6" s="14"/>
      <c r="E6" s="14"/>
      <c r="F6" s="14"/>
      <c r="G6" s="14">
        <v>1</v>
      </c>
      <c r="H6" s="11">
        <f t="shared" si="0"/>
        <v>60</v>
      </c>
      <c r="J6" s="24" t="s">
        <v>18</v>
      </c>
      <c r="K6" s="24"/>
      <c r="L6" s="8"/>
      <c r="M6" s="8"/>
    </row>
    <row r="7" spans="1:16" ht="45" x14ac:dyDescent="0.25">
      <c r="A7" s="10" t="s">
        <v>37</v>
      </c>
      <c r="B7" s="14"/>
      <c r="C7" s="14">
        <v>1</v>
      </c>
      <c r="D7" s="14"/>
      <c r="E7" s="14"/>
      <c r="F7" s="14"/>
      <c r="G7" s="14"/>
      <c r="H7" s="11">
        <f t="shared" si="0"/>
        <v>10</v>
      </c>
      <c r="J7" s="16" t="s">
        <v>6</v>
      </c>
      <c r="K7" s="16" t="s">
        <v>11</v>
      </c>
      <c r="L7" s="16" t="s">
        <v>19</v>
      </c>
      <c r="M7" s="16" t="s">
        <v>20</v>
      </c>
    </row>
    <row r="8" spans="1:16" ht="45" x14ac:dyDescent="0.25">
      <c r="A8" s="10" t="s">
        <v>48</v>
      </c>
      <c r="B8" s="14"/>
      <c r="C8" s="14"/>
      <c r="D8" s="14"/>
      <c r="E8" s="14">
        <v>1</v>
      </c>
      <c r="F8" s="14"/>
      <c r="G8" s="14"/>
      <c r="H8" s="11">
        <f t="shared" si="0"/>
        <v>25</v>
      </c>
      <c r="J8" s="17">
        <f>H18</f>
        <v>510</v>
      </c>
      <c r="K8" s="17">
        <f>J8/6</f>
        <v>85</v>
      </c>
      <c r="L8" s="17">
        <f>K8/5</f>
        <v>17</v>
      </c>
      <c r="M8" s="17">
        <f>L8/4</f>
        <v>4.25</v>
      </c>
    </row>
    <row r="9" spans="1:16" ht="45" x14ac:dyDescent="0.25">
      <c r="A9" s="10" t="s">
        <v>44</v>
      </c>
      <c r="B9" s="14"/>
      <c r="C9" s="14"/>
      <c r="D9" s="14"/>
      <c r="E9" s="14"/>
      <c r="F9" s="14">
        <v>1</v>
      </c>
      <c r="G9" s="14"/>
      <c r="H9" s="11">
        <f t="shared" si="0"/>
        <v>40</v>
      </c>
    </row>
    <row r="10" spans="1:16" ht="45" x14ac:dyDescent="0.25">
      <c r="A10" s="10" t="s">
        <v>45</v>
      </c>
      <c r="B10" s="14"/>
      <c r="C10" s="14"/>
      <c r="D10" s="14"/>
      <c r="E10" s="14">
        <v>1</v>
      </c>
      <c r="F10" s="14"/>
      <c r="G10" s="14"/>
      <c r="H10" s="11">
        <f t="shared" si="0"/>
        <v>25</v>
      </c>
      <c r="J10" s="18" t="s">
        <v>32</v>
      </c>
      <c r="K10" s="18"/>
    </row>
    <row r="11" spans="1:16" ht="45" x14ac:dyDescent="0.25">
      <c r="A11" s="10" t="s">
        <v>38</v>
      </c>
      <c r="B11" s="14"/>
      <c r="C11" s="14"/>
      <c r="D11" s="14">
        <v>1</v>
      </c>
      <c r="E11" s="14"/>
      <c r="F11" s="14"/>
      <c r="G11" s="14"/>
      <c r="H11" s="11">
        <f t="shared" si="0"/>
        <v>15</v>
      </c>
      <c r="J11" s="18" t="s">
        <v>34</v>
      </c>
      <c r="K11" s="18"/>
    </row>
    <row r="12" spans="1:16" ht="45" x14ac:dyDescent="0.25">
      <c r="A12" s="10" t="s">
        <v>39</v>
      </c>
      <c r="B12" s="14"/>
      <c r="C12" s="14"/>
      <c r="D12" s="14"/>
      <c r="E12" s="14">
        <v>1</v>
      </c>
      <c r="F12" s="14"/>
      <c r="G12" s="14"/>
      <c r="H12" s="11">
        <f t="shared" ref="H12:H15" si="1">(B12*$K$4)+(C12*$L$4)+(D12*$M$4)+(E12*$N$4)+(F12*$O$4)+(G12*$P$4)</f>
        <v>25</v>
      </c>
      <c r="J12" s="18" t="s">
        <v>33</v>
      </c>
      <c r="K12" s="18"/>
    </row>
    <row r="13" spans="1:16" ht="75" x14ac:dyDescent="0.25">
      <c r="A13" s="10" t="s">
        <v>46</v>
      </c>
      <c r="B13" s="14"/>
      <c r="C13" s="14"/>
      <c r="D13" s="14"/>
      <c r="E13" s="14">
        <v>1</v>
      </c>
      <c r="F13" s="14"/>
      <c r="G13" s="14"/>
      <c r="H13" s="11">
        <f t="shared" si="1"/>
        <v>25</v>
      </c>
    </row>
    <row r="14" spans="1:16" ht="45" x14ac:dyDescent="0.25">
      <c r="A14" s="10" t="s">
        <v>40</v>
      </c>
      <c r="B14" s="14"/>
      <c r="C14" s="14"/>
      <c r="D14" s="14"/>
      <c r="E14" s="14"/>
      <c r="F14" s="14"/>
      <c r="G14" s="14">
        <v>1</v>
      </c>
      <c r="H14" s="11">
        <f t="shared" si="1"/>
        <v>60</v>
      </c>
      <c r="J14" s="24" t="s">
        <v>10</v>
      </c>
      <c r="K14" s="24"/>
    </row>
    <row r="15" spans="1:16" ht="30" x14ac:dyDescent="0.25">
      <c r="A15" s="10" t="s">
        <v>41</v>
      </c>
      <c r="B15" s="14"/>
      <c r="C15" s="14"/>
      <c r="D15" s="14"/>
      <c r="E15" s="14"/>
      <c r="F15" s="14">
        <v>1</v>
      </c>
      <c r="G15" s="14"/>
      <c r="H15" s="11">
        <f t="shared" si="1"/>
        <v>40</v>
      </c>
      <c r="J15" s="19" t="s">
        <v>6</v>
      </c>
      <c r="K15" s="19" t="s">
        <v>14</v>
      </c>
      <c r="L15" s="19" t="s">
        <v>15</v>
      </c>
      <c r="M15" s="19" t="s">
        <v>16</v>
      </c>
      <c r="N15" s="19" t="s">
        <v>17</v>
      </c>
    </row>
    <row r="16" spans="1:16" ht="30" x14ac:dyDescent="0.25">
      <c r="A16" s="10" t="s">
        <v>42</v>
      </c>
      <c r="B16" s="14"/>
      <c r="C16" s="14"/>
      <c r="D16" s="14"/>
      <c r="E16" s="14"/>
      <c r="F16" s="14"/>
      <c r="G16" s="14">
        <v>1</v>
      </c>
      <c r="H16" s="11">
        <f t="shared" ref="H16" si="2">(B16*$K$4)+(C16*$L$4)+(D16*$M$4)+(E16*$N$4)+(F16*$O$4)+(G16*$P$4)</f>
        <v>60</v>
      </c>
      <c r="J16" s="14" t="s">
        <v>11</v>
      </c>
      <c r="K16" s="14">
        <f>K$8/1</f>
        <v>85</v>
      </c>
      <c r="L16" s="14">
        <f>K16/2</f>
        <v>42.5</v>
      </c>
      <c r="M16" s="20">
        <f>K16/3</f>
        <v>28.333333333333332</v>
      </c>
      <c r="N16" s="14">
        <f>K16/4</f>
        <v>21.25</v>
      </c>
    </row>
    <row r="17" spans="1:14" ht="30" x14ac:dyDescent="0.25">
      <c r="A17" s="10" t="s">
        <v>43</v>
      </c>
      <c r="B17" s="14"/>
      <c r="C17" s="14"/>
      <c r="D17" s="14"/>
      <c r="E17" s="14">
        <v>1</v>
      </c>
      <c r="F17" s="14"/>
      <c r="G17" s="14"/>
      <c r="H17" s="11">
        <f t="shared" ref="H17" si="3">(B17*$K$4)+(C17*$L$4)+(D17*$M$4)+(E17*$N$4)+(F17*$O$4)+(G17*$P$4)</f>
        <v>25</v>
      </c>
      <c r="J17" s="14" t="s">
        <v>12</v>
      </c>
      <c r="K17" s="14">
        <f>L$8/1</f>
        <v>17</v>
      </c>
      <c r="L17" s="14">
        <f t="shared" ref="L17:L18" si="4">K17/2</f>
        <v>8.5</v>
      </c>
      <c r="M17" s="20">
        <f t="shared" ref="M17:M18" si="5">K17/3</f>
        <v>5.666666666666667</v>
      </c>
      <c r="N17" s="14">
        <f t="shared" ref="N17:N18" si="6">K17/4</f>
        <v>4.25</v>
      </c>
    </row>
    <row r="18" spans="1:14" x14ac:dyDescent="0.25">
      <c r="A18" s="10" t="s">
        <v>7</v>
      </c>
      <c r="B18" s="12"/>
      <c r="C18" s="12"/>
      <c r="D18" s="12"/>
      <c r="E18" s="12"/>
      <c r="F18" s="12"/>
      <c r="G18" s="12"/>
      <c r="H18" s="13">
        <f>SUM(H4:H17)</f>
        <v>510</v>
      </c>
      <c r="J18" s="14" t="s">
        <v>13</v>
      </c>
      <c r="K18" s="14">
        <f>M$8/1</f>
        <v>4.25</v>
      </c>
      <c r="L18" s="14">
        <f t="shared" si="4"/>
        <v>2.125</v>
      </c>
      <c r="M18" s="20">
        <f t="shared" si="5"/>
        <v>1.4166666666666667</v>
      </c>
      <c r="N18" s="14">
        <f t="shared" si="6"/>
        <v>1.0625</v>
      </c>
    </row>
  </sheetData>
  <mergeCells count="3">
    <mergeCell ref="A1:H2"/>
    <mergeCell ref="J6:K6"/>
    <mergeCell ref="J14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zoomScale="130" zoomScaleNormal="130" workbookViewId="0">
      <selection activeCell="H16" sqref="H16"/>
    </sheetView>
  </sheetViews>
  <sheetFormatPr baseColWidth="10" defaultRowHeight="15" x14ac:dyDescent="0.25"/>
  <cols>
    <col min="2" max="2" width="21.42578125" customWidth="1"/>
    <col min="3" max="3" width="14.42578125" customWidth="1"/>
    <col min="4" max="4" width="14.5703125" customWidth="1"/>
    <col min="5" max="5" width="12.7109375" customWidth="1"/>
    <col min="6" max="6" width="15.5703125" customWidth="1"/>
    <col min="9" max="9" width="24.85546875" bestFit="1" customWidth="1"/>
  </cols>
  <sheetData>
    <row r="1" spans="2:9" x14ac:dyDescent="0.25">
      <c r="B1" s="26" t="s">
        <v>31</v>
      </c>
      <c r="C1" s="26"/>
      <c r="D1" s="26"/>
      <c r="E1" s="26"/>
      <c r="F1" s="26"/>
    </row>
    <row r="2" spans="2:9" x14ac:dyDescent="0.25">
      <c r="B2" s="27"/>
      <c r="C2" s="27"/>
      <c r="D2" s="27"/>
      <c r="E2" s="27"/>
      <c r="F2" s="27"/>
      <c r="H2" s="1" t="s">
        <v>24</v>
      </c>
      <c r="I2" s="4">
        <f>160000/C5</f>
        <v>313.72549019607845</v>
      </c>
    </row>
    <row r="3" spans="2:9" x14ac:dyDescent="0.25">
      <c r="B3" s="25" t="s">
        <v>23</v>
      </c>
      <c r="C3" s="25"/>
      <c r="D3" s="25"/>
      <c r="E3" s="25"/>
      <c r="F3" s="25"/>
    </row>
    <row r="4" spans="2:9" x14ac:dyDescent="0.25">
      <c r="B4" s="16" t="s">
        <v>21</v>
      </c>
      <c r="C4" s="16">
        <v>1</v>
      </c>
      <c r="D4" s="16">
        <v>2</v>
      </c>
      <c r="E4" s="16">
        <v>3</v>
      </c>
      <c r="F4" s="16">
        <v>4</v>
      </c>
    </row>
    <row r="5" spans="2:9" x14ac:dyDescent="0.25">
      <c r="B5" s="21" t="s">
        <v>6</v>
      </c>
      <c r="C5" s="2">
        <f>Estimación!J8</f>
        <v>510</v>
      </c>
      <c r="D5" s="2">
        <f>C5/2</f>
        <v>255</v>
      </c>
      <c r="E5" s="2">
        <f>C5/3</f>
        <v>170</v>
      </c>
      <c r="F5" s="2">
        <f>C5/4</f>
        <v>127.5</v>
      </c>
    </row>
    <row r="6" spans="2:9" x14ac:dyDescent="0.25">
      <c r="B6" s="21" t="s">
        <v>11</v>
      </c>
      <c r="C6" s="2">
        <f>C5/6</f>
        <v>85</v>
      </c>
      <c r="D6" s="2">
        <f t="shared" ref="D6:F6" si="0">D5/6</f>
        <v>42.5</v>
      </c>
      <c r="E6" s="2">
        <f t="shared" si="0"/>
        <v>28.333333333333332</v>
      </c>
      <c r="F6" s="2">
        <f t="shared" si="0"/>
        <v>21.25</v>
      </c>
    </row>
    <row r="7" spans="2:9" x14ac:dyDescent="0.25">
      <c r="B7" s="21" t="s">
        <v>12</v>
      </c>
      <c r="C7" s="2">
        <f>Estimación!K17</f>
        <v>17</v>
      </c>
      <c r="D7" s="2">
        <f>Estimación!L17</f>
        <v>8.5</v>
      </c>
      <c r="E7" s="2">
        <f>Estimación!M17</f>
        <v>5.666666666666667</v>
      </c>
      <c r="F7" s="2">
        <f>Estimación!N17</f>
        <v>4.25</v>
      </c>
    </row>
    <row r="8" spans="2:9" x14ac:dyDescent="0.25">
      <c r="B8" s="21" t="s">
        <v>13</v>
      </c>
      <c r="C8" s="2">
        <f>Estimación!K18</f>
        <v>4.25</v>
      </c>
      <c r="D8" s="2">
        <f>Estimación!L18</f>
        <v>2.125</v>
      </c>
      <c r="E8" s="2">
        <f>Estimación!M18</f>
        <v>1.4166666666666667</v>
      </c>
      <c r="F8" s="2">
        <f>Estimación!N18</f>
        <v>1.0625</v>
      </c>
    </row>
    <row r="9" spans="2:9" x14ac:dyDescent="0.25">
      <c r="B9" s="22" t="s">
        <v>22</v>
      </c>
      <c r="C9" s="6">
        <f>C5*$I$2</f>
        <v>160000</v>
      </c>
      <c r="D9" s="6">
        <f t="shared" ref="D9:F9" si="1">D5*$I$2</f>
        <v>80000</v>
      </c>
      <c r="E9" s="6">
        <f t="shared" si="1"/>
        <v>53333.333333333336</v>
      </c>
      <c r="F9" s="6">
        <f t="shared" si="1"/>
        <v>40000</v>
      </c>
    </row>
    <row r="11" spans="2:9" x14ac:dyDescent="0.25">
      <c r="B11" s="25" t="s">
        <v>26</v>
      </c>
      <c r="C11" s="25"/>
      <c r="D11" s="25"/>
      <c r="E11" s="25"/>
      <c r="F11" s="25"/>
    </row>
    <row r="12" spans="2:9" x14ac:dyDescent="0.25">
      <c r="B12" s="16" t="s">
        <v>25</v>
      </c>
      <c r="C12" s="16">
        <v>1</v>
      </c>
      <c r="D12" s="16">
        <v>2</v>
      </c>
      <c r="E12" s="16">
        <v>3</v>
      </c>
      <c r="F12" s="16">
        <v>4</v>
      </c>
    </row>
    <row r="13" spans="2:9" x14ac:dyDescent="0.25">
      <c r="B13" s="5" t="s">
        <v>27</v>
      </c>
      <c r="C13" s="7">
        <f>(C9*50)/100</f>
        <v>80000</v>
      </c>
      <c r="D13" s="7">
        <f>C13/2</f>
        <v>40000</v>
      </c>
      <c r="E13" s="7">
        <f>C13/3</f>
        <v>26666.666666666668</v>
      </c>
      <c r="F13" s="7">
        <f>C13/4</f>
        <v>20000</v>
      </c>
    </row>
    <row r="14" spans="2:9" x14ac:dyDescent="0.25">
      <c r="B14" s="5" t="s">
        <v>28</v>
      </c>
      <c r="C14" s="7">
        <f>(C9*30)/100</f>
        <v>48000</v>
      </c>
      <c r="D14" s="7">
        <f t="shared" ref="D14:D16" si="2">C14/2</f>
        <v>24000</v>
      </c>
      <c r="E14" s="7">
        <f t="shared" ref="E14:E16" si="3">C14/3</f>
        <v>16000</v>
      </c>
      <c r="F14" s="7">
        <f t="shared" ref="F14:F16" si="4">C14/4</f>
        <v>12000</v>
      </c>
    </row>
    <row r="15" spans="2:9" x14ac:dyDescent="0.25">
      <c r="B15" s="5" t="s">
        <v>29</v>
      </c>
      <c r="C15" s="7">
        <f>(C9*10)/100</f>
        <v>16000</v>
      </c>
      <c r="D15" s="7">
        <f t="shared" si="2"/>
        <v>8000</v>
      </c>
      <c r="E15" s="7">
        <f t="shared" si="3"/>
        <v>5333.333333333333</v>
      </c>
      <c r="F15" s="7">
        <f t="shared" si="4"/>
        <v>4000</v>
      </c>
    </row>
    <row r="16" spans="2:9" x14ac:dyDescent="0.25">
      <c r="B16" s="5" t="s">
        <v>30</v>
      </c>
      <c r="C16" s="7">
        <f>(C9*10)/100</f>
        <v>16000</v>
      </c>
      <c r="D16" s="7">
        <f t="shared" si="2"/>
        <v>8000</v>
      </c>
      <c r="E16" s="7">
        <f t="shared" si="3"/>
        <v>5333.333333333333</v>
      </c>
      <c r="F16" s="7">
        <f t="shared" si="4"/>
        <v>4000</v>
      </c>
    </row>
    <row r="17" spans="2:6" x14ac:dyDescent="0.25">
      <c r="B17" s="3" t="s">
        <v>22</v>
      </c>
      <c r="C17" s="6">
        <f>SUM(C13:C16)</f>
        <v>160000</v>
      </c>
      <c r="D17" s="6">
        <f t="shared" ref="D17:F17" si="5">SUM(D13:D16)</f>
        <v>80000</v>
      </c>
      <c r="E17" s="6">
        <f t="shared" si="5"/>
        <v>53333.333333333343</v>
      </c>
      <c r="F17" s="6">
        <f t="shared" si="5"/>
        <v>40000</v>
      </c>
    </row>
  </sheetData>
  <mergeCells count="3">
    <mergeCell ref="B3:F3"/>
    <mergeCell ref="B11:F11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2021-11-08T21:40:05Z</dcterms:created>
  <dcterms:modified xsi:type="dcterms:W3CDTF">2025-03-10T00:03:50Z</dcterms:modified>
</cp:coreProperties>
</file>