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e\Documents\"/>
    </mc:Choice>
  </mc:AlternateContent>
  <xr:revisionPtr revIDLastSave="0" documentId="8_{8AC12AB2-70B0-4AC6-AEA6-2D7E3110E17D}" xr6:coauthVersionLast="47" xr6:coauthVersionMax="47" xr10:uidLastSave="{00000000-0000-0000-0000-000000000000}"/>
  <bookViews>
    <workbookView xWindow="-108" yWindow="-108" windowWidth="23256" windowHeight="12456" tabRatio="1" xr2:uid="{C66121B5-72DB-4382-A5FA-28C30C143AB5}"/>
  </bookViews>
  <sheets>
    <sheet name="Planilha1" sheetId="1" r:id="rId1"/>
    <sheet name="Planilha2" sheetId="2" r:id="rId2"/>
  </sheets>
  <definedNames>
    <definedName name="Aporte">Planilha1!$D$21</definedName>
    <definedName name="Patrimonio">Planilha1!$D$24</definedName>
    <definedName name="Qtd_anos">Planilha1!$D$22</definedName>
    <definedName name="Rendimento_carteira">Planilha1!$D$17</definedName>
    <definedName name="Salario">Planilha1!$D$16</definedName>
    <definedName name="Sugestao_investimento">Planilha1!$D$18</definedName>
    <definedName name="Taxa_mensal">Planilha1!$D$23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39" i="1"/>
  <c r="D39" i="1" s="1"/>
  <c r="C40" i="1"/>
  <c r="C41" i="1"/>
  <c r="C42" i="1"/>
  <c r="C43" i="1"/>
  <c r="C38" i="1"/>
  <c r="A19" i="2"/>
  <c r="A20" i="2"/>
  <c r="A21" i="2"/>
  <c r="A22" i="2"/>
  <c r="A23" i="2"/>
  <c r="A18" i="2"/>
  <c r="A13" i="2"/>
  <c r="A14" i="2"/>
  <c r="A15" i="2"/>
  <c r="A16" i="2"/>
  <c r="A17" i="2"/>
  <c r="A12" i="2"/>
  <c r="C35" i="1"/>
  <c r="D24" i="1"/>
  <c r="D25" i="1" s="1"/>
  <c r="D29" i="1"/>
  <c r="C29" i="1"/>
  <c r="C30" i="1"/>
  <c r="D30" i="1" s="1"/>
  <c r="C31" i="1"/>
  <c r="D31" i="1" s="1"/>
  <c r="C32" i="1"/>
  <c r="D32" i="1" s="1"/>
  <c r="C28" i="1"/>
  <c r="D28" i="1" s="1"/>
  <c r="D38" i="1" l="1"/>
  <c r="D40" i="1"/>
  <c r="D41" i="1"/>
  <c r="D43" i="1"/>
  <c r="D42" i="1"/>
</calcChain>
</file>

<file path=xl/sharedStrings.xml><?xml version="1.0" encoding="utf-8"?>
<sst xmlns="http://schemas.openxmlformats.org/spreadsheetml/2006/main" count="75" uniqueCount="41">
  <si>
    <t>1- Quanto investir por mês?</t>
  </si>
  <si>
    <t>2- Por quantos anos?</t>
  </si>
  <si>
    <t>3- Taxa de rendimento mensal?</t>
  </si>
  <si>
    <t>4- Quanto de patrimônio acumulado?</t>
  </si>
  <si>
    <t>5- Quanto de dividendos mensais?</t>
  </si>
  <si>
    <t>Quanto em 2 anos</t>
  </si>
  <si>
    <t>Quanto em 5 anos</t>
  </si>
  <si>
    <t>Quanto em 10 anos</t>
  </si>
  <si>
    <t>Quanto em 20 anos</t>
  </si>
  <si>
    <t>Quanto em 30 anos?</t>
  </si>
  <si>
    <t>Rendimento Carteira</t>
  </si>
  <si>
    <t>Salário</t>
  </si>
  <si>
    <t>TABELA DE INVESTIMENTOS.</t>
  </si>
  <si>
    <t>CONFIGURAÇÕES.</t>
  </si>
  <si>
    <t>CENÁRIOS.</t>
  </si>
  <si>
    <t>DIVIDENDO.</t>
  </si>
  <si>
    <t>PERFIL</t>
  </si>
  <si>
    <t>Valor investido por mês</t>
  </si>
  <si>
    <t>TIPOS DE FII</t>
  </si>
  <si>
    <t>PERCENTUAIS SUGERIDOS</t>
  </si>
  <si>
    <t>VALORES</t>
  </si>
  <si>
    <t>Papel</t>
  </si>
  <si>
    <t>Tijolo</t>
  </si>
  <si>
    <t>Hibrido</t>
  </si>
  <si>
    <t>FOF'S</t>
  </si>
  <si>
    <t>Hotelaria</t>
  </si>
  <si>
    <t>Desenvolvimento</t>
  </si>
  <si>
    <t>Tipos de FII</t>
  </si>
  <si>
    <t>Perfil</t>
  </si>
  <si>
    <t>Conservador</t>
  </si>
  <si>
    <t>%</t>
  </si>
  <si>
    <t>Chave</t>
  </si>
  <si>
    <t>Moderado</t>
  </si>
  <si>
    <t>Agressivo</t>
  </si>
  <si>
    <t>Conservador-Papel</t>
  </si>
  <si>
    <t>Conservador-Tijolo</t>
  </si>
  <si>
    <t>Conservador-Hibrido</t>
  </si>
  <si>
    <t>Conservador-FOF'S</t>
  </si>
  <si>
    <t>Conservador-Desenvolvimento</t>
  </si>
  <si>
    <t>Conservador-Hotelaria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</si>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</sst>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24994659260841701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 style="medium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5">
    <xf numFmtId="0" fontId="0" fillId="0" borderId="0" xfId="0"/>
    <xf numFmtId="0" fontId="3" fillId="6" borderId="0" xfId="0" applyFont="1" applyFill="1"/>
    <xf numFmtId="0" fontId="6" fillId="4" borderId="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9" fontId="0" fillId="0" borderId="0" xfId="0" applyNumberFormat="1"/>
    <xf numFmtId="0" fontId="6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vertical="center"/>
    </xf>
    <xf numFmtId="0" fontId="6" fillId="3" borderId="25" xfId="0" applyFont="1" applyFill="1" applyBorder="1" applyAlignment="1"/>
    <xf numFmtId="0" fontId="6" fillId="3" borderId="30" xfId="0" applyFont="1" applyFill="1" applyBorder="1" applyAlignment="1">
      <alignment horizontal="center"/>
    </xf>
    <xf numFmtId="0" fontId="0" fillId="0" borderId="0" xfId="0" applyAlignment="1">
      <alignment horizontal="left"/>
    </xf>
    <xf numFmtId="165" fontId="0" fillId="0" borderId="26" xfId="0" applyNumberFormat="1" applyBorder="1" applyAlignment="1">
      <alignment horizontal="right"/>
    </xf>
    <xf numFmtId="9" fontId="0" fillId="0" borderId="15" xfId="0" applyNumberFormat="1" applyBorder="1" applyAlignment="1">
      <alignment horizontal="right"/>
    </xf>
    <xf numFmtId="8" fontId="0" fillId="7" borderId="4" xfId="0" applyNumberFormat="1" applyFill="1" applyBorder="1" applyAlignment="1">
      <alignment horizontal="right"/>
    </xf>
    <xf numFmtId="8" fontId="0" fillId="7" borderId="6" xfId="0" applyNumberFormat="1" applyFill="1" applyBorder="1" applyAlignment="1">
      <alignment horizontal="right"/>
    </xf>
    <xf numFmtId="8" fontId="0" fillId="7" borderId="8" xfId="0" applyNumberFormat="1" applyFill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10" fontId="0" fillId="0" borderId="15" xfId="0" applyNumberFormat="1" applyBorder="1" applyAlignment="1">
      <alignment horizontal="right" vertical="center"/>
    </xf>
    <xf numFmtId="8" fontId="0" fillId="7" borderId="22" xfId="0" applyNumberFormat="1" applyFill="1" applyBorder="1" applyAlignment="1">
      <alignment horizontal="right"/>
    </xf>
    <xf numFmtId="8" fontId="0" fillId="7" borderId="23" xfId="0" applyNumberFormat="1" applyFill="1" applyBorder="1" applyAlignment="1">
      <alignment horizontal="right"/>
    </xf>
    <xf numFmtId="8" fontId="0" fillId="7" borderId="24" xfId="0" applyNumberFormat="1" applyFill="1" applyBorder="1" applyAlignment="1">
      <alignment horizontal="right"/>
    </xf>
    <xf numFmtId="0" fontId="4" fillId="7" borderId="27" xfId="0" applyFont="1" applyFill="1" applyBorder="1" applyAlignment="1">
      <alignment horizontal="left" indent="5"/>
    </xf>
    <xf numFmtId="0" fontId="4" fillId="7" borderId="9" xfId="0" applyFont="1" applyFill="1" applyBorder="1" applyAlignment="1">
      <alignment horizontal="left" indent="5"/>
    </xf>
    <xf numFmtId="0" fontId="4" fillId="7" borderId="28" xfId="0" applyFont="1" applyFill="1" applyBorder="1" applyAlignment="1">
      <alignment horizontal="left" indent="5"/>
    </xf>
    <xf numFmtId="0" fontId="4" fillId="7" borderId="11" xfId="0" applyFont="1" applyFill="1" applyBorder="1" applyAlignment="1">
      <alignment horizontal="left" indent="5"/>
    </xf>
    <xf numFmtId="0" fontId="4" fillId="7" borderId="31" xfId="0" applyFont="1" applyFill="1" applyBorder="1" applyAlignment="1">
      <alignment horizontal="left" indent="5"/>
    </xf>
    <xf numFmtId="0" fontId="4" fillId="7" borderId="32" xfId="0" applyFont="1" applyFill="1" applyBorder="1" applyAlignment="1">
      <alignment horizontal="left" indent="5"/>
    </xf>
    <xf numFmtId="0" fontId="4" fillId="0" borderId="12" xfId="0" applyFont="1" applyBorder="1" applyAlignment="1">
      <alignment horizontal="left" indent="5"/>
    </xf>
    <xf numFmtId="0" fontId="4" fillId="0" borderId="33" xfId="0" applyFont="1" applyBorder="1" applyAlignment="1">
      <alignment horizontal="left" indent="5"/>
    </xf>
    <xf numFmtId="0" fontId="4" fillId="0" borderId="14" xfId="0" applyFont="1" applyBorder="1" applyAlignment="1">
      <alignment horizontal="left" indent="5"/>
    </xf>
    <xf numFmtId="0" fontId="4" fillId="0" borderId="20" xfId="0" applyFont="1" applyBorder="1" applyAlignment="1">
      <alignment horizontal="left" indent="5"/>
    </xf>
    <xf numFmtId="0" fontId="8" fillId="7" borderId="14" xfId="0" applyFont="1" applyFill="1" applyBorder="1" applyAlignment="1">
      <alignment horizontal="left" indent="5"/>
    </xf>
    <xf numFmtId="0" fontId="8" fillId="7" borderId="20" xfId="0" applyFont="1" applyFill="1" applyBorder="1" applyAlignment="1">
      <alignment horizontal="left" indent="5"/>
    </xf>
    <xf numFmtId="0" fontId="8" fillId="7" borderId="16" xfId="0" applyFont="1" applyFill="1" applyBorder="1" applyAlignment="1">
      <alignment horizontal="left" indent="5"/>
    </xf>
    <xf numFmtId="0" fontId="8" fillId="7" borderId="21" xfId="0" applyFont="1" applyFill="1" applyBorder="1" applyAlignment="1">
      <alignment horizontal="left" indent="5"/>
    </xf>
    <xf numFmtId="0" fontId="4" fillId="7" borderId="3" xfId="0" applyFont="1" applyFill="1" applyBorder="1" applyAlignment="1">
      <alignment horizontal="left" indent="5"/>
    </xf>
    <xf numFmtId="0" fontId="4" fillId="7" borderId="5" xfId="0" applyFont="1" applyFill="1" applyBorder="1" applyAlignment="1">
      <alignment horizontal="left" indent="5"/>
    </xf>
    <xf numFmtId="0" fontId="4" fillId="7" borderId="7" xfId="0" applyFont="1" applyFill="1" applyBorder="1" applyAlignment="1">
      <alignment horizontal="left" indent="5"/>
    </xf>
    <xf numFmtId="8" fontId="2" fillId="7" borderId="15" xfId="0" applyNumberFormat="1" applyFont="1" applyFill="1" applyBorder="1" applyAlignment="1">
      <alignment horizontal="right"/>
    </xf>
    <xf numFmtId="8" fontId="2" fillId="7" borderId="17" xfId="0" applyNumberFormat="1" applyFont="1" applyFill="1" applyBorder="1" applyAlignment="1">
      <alignment horizontal="right"/>
    </xf>
    <xf numFmtId="165" fontId="0" fillId="0" borderId="17" xfId="0" applyNumberFormat="1" applyFont="1" applyBorder="1" applyAlignment="1">
      <alignment horizontal="right"/>
    </xf>
    <xf numFmtId="0" fontId="2" fillId="5" borderId="29" xfId="0" applyFont="1" applyFill="1" applyBorder="1"/>
    <xf numFmtId="9" fontId="0" fillId="0" borderId="35" xfId="0" applyNumberFormat="1" applyBorder="1"/>
    <xf numFmtId="9" fontId="0" fillId="0" borderId="36" xfId="0" applyNumberFormat="1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7" fillId="2" borderId="1" xfId="1" applyFont="1" applyBorder="1"/>
    <xf numFmtId="0" fontId="7" fillId="2" borderId="18" xfId="1" applyFont="1" applyBorder="1"/>
    <xf numFmtId="0" fontId="7" fillId="2" borderId="2" xfId="1" applyFont="1" applyBorder="1"/>
    <xf numFmtId="0" fontId="7" fillId="2" borderId="9" xfId="1" applyFont="1" applyBorder="1" applyAlignment="1">
      <alignment horizontal="left" indent="5"/>
    </xf>
    <xf numFmtId="165" fontId="2" fillId="5" borderId="34" xfId="0" applyNumberFormat="1" applyFont="1" applyFill="1" applyBorder="1" applyAlignment="1">
      <alignment horizontal="center"/>
    </xf>
    <xf numFmtId="165" fontId="2" fillId="5" borderId="43" xfId="0" applyNumberFormat="1" applyFont="1" applyFill="1" applyBorder="1" applyAlignment="1">
      <alignment horizontal="center"/>
    </xf>
    <xf numFmtId="0" fontId="9" fillId="0" borderId="0" xfId="0" applyFont="1"/>
    <xf numFmtId="165" fontId="0" fillId="7" borderId="38" xfId="0" applyNumberFormat="1" applyFill="1" applyBorder="1"/>
    <xf numFmtId="165" fontId="0" fillId="7" borderId="40" xfId="0" applyNumberFormat="1" applyFill="1" applyBorder="1"/>
    <xf numFmtId="165" fontId="0" fillId="7" borderId="42" xfId="0" applyNumberFormat="1" applyFill="1" applyBorder="1"/>
    <xf numFmtId="0" fontId="0" fillId="0" borderId="44" xfId="0" applyBorder="1"/>
    <xf numFmtId="0" fontId="0" fillId="0" borderId="45" xfId="0" applyBorder="1"/>
    <xf numFmtId="9" fontId="0" fillId="0" borderId="46" xfId="0" applyNumberFormat="1" applyBorder="1"/>
    <xf numFmtId="9" fontId="0" fillId="0" borderId="44" xfId="0" applyNumberFormat="1" applyBorder="1"/>
    <xf numFmtId="9" fontId="0" fillId="0" borderId="47" xfId="0" applyNumberFormat="1" applyBorder="1"/>
    <xf numFmtId="0" fontId="10" fillId="2" borderId="19" xfId="1" applyFont="1" applyBorder="1" applyAlignment="1">
      <alignment horizontal="center"/>
    </xf>
    <xf numFmtId="0" fontId="10" fillId="2" borderId="10" xfId="1" applyFon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38101</xdr:colOff>
      <xdr:row>0</xdr:row>
      <xdr:rowOff>60960</xdr:rowOff>
    </xdr:from>
    <xdr:to>
      <xdr:col>3</xdr:col>
      <xdr:colOff>1104900</xdr:colOff>
      <xdr:row>13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7CD7EC0-A39C-9675-DEB9-D884724A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66" b="10366"/>
        <a:stretch/>
      </xdr:blipFill>
      <xdr:spPr>
        <a:xfrm>
          <a:off x="297181" y="60960"/>
          <a:ext cx="7185659" cy="2415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E9CF-146B-46D5-8185-7B8EE7E98D27}">
  <dimension ref="A14:AA43"/>
  <sheetViews>
    <sheetView showGridLines="0" showRowColHeaders="0" tabSelected="1" zoomScaleNormal="100" workbookViewId="0">
      <selection activeCell="C29" sqref="C29"/>
    </sheetView>
  </sheetViews>
  <sheetFormatPr defaultColWidth="0" defaultRowHeight="14.4" x14ac:dyDescent="0.3"/>
  <cols>
    <col min="1" max="1" width="3.77734375" customWidth="1"/>
    <col min="2" max="2" width="39.88671875" bestFit="1" customWidth="1"/>
    <col min="3" max="3" width="49.33203125" customWidth="1"/>
    <col min="4" max="4" width="16.77734375" bestFit="1" customWidth="1"/>
    <col min="5" max="5" width="3.33203125" customWidth="1"/>
    <col min="6" max="6" width="10.5546875" hidden="1"/>
    <col min="7" max="7" width="2.21875" hidden="1"/>
    <col min="28" max="16384" width="8.88671875" hidden="1"/>
  </cols>
  <sheetData>
    <row r="14" spans="2:4" ht="15" thickBot="1" x14ac:dyDescent="0.35"/>
    <row r="15" spans="2:4" ht="24" thickBot="1" x14ac:dyDescent="0.5">
      <c r="B15" s="6" t="s">
        <v>13</v>
      </c>
      <c r="C15" s="9"/>
      <c r="D15" s="8"/>
    </row>
    <row r="16" spans="2:4" ht="16.2" thickBot="1" x14ac:dyDescent="0.35">
      <c r="B16" s="22" t="s">
        <v>11</v>
      </c>
      <c r="C16" s="23"/>
      <c r="D16" s="11">
        <v>2800</v>
      </c>
    </row>
    <row r="17" spans="1:4" ht="16.2" thickBot="1" x14ac:dyDescent="0.35">
      <c r="B17" s="24" t="s">
        <v>10</v>
      </c>
      <c r="C17" s="25"/>
      <c r="D17" s="12">
        <v>0.01</v>
      </c>
    </row>
    <row r="18" spans="1:4" ht="16.2" thickBot="1" x14ac:dyDescent="0.35">
      <c r="B18" s="26" t="s">
        <v>40</v>
      </c>
      <c r="C18" s="27"/>
      <c r="D18" s="41">
        <f>D16*30%</f>
        <v>840</v>
      </c>
    </row>
    <row r="19" spans="1:4" ht="15" thickBot="1" x14ac:dyDescent="0.35">
      <c r="B19" s="10"/>
      <c r="C19" s="10"/>
    </row>
    <row r="20" spans="1:4" ht="32.4" customHeight="1" thickBot="1" x14ac:dyDescent="0.35">
      <c r="B20" s="2" t="s">
        <v>12</v>
      </c>
      <c r="C20" s="3"/>
      <c r="D20" s="4"/>
    </row>
    <row r="21" spans="1:4" ht="16.2" thickBot="1" x14ac:dyDescent="0.35">
      <c r="B21" s="28" t="s">
        <v>0</v>
      </c>
      <c r="C21" s="29"/>
      <c r="D21" s="16">
        <v>1000</v>
      </c>
    </row>
    <row r="22" spans="1:4" ht="16.2" thickBot="1" x14ac:dyDescent="0.35">
      <c r="B22" s="30" t="s">
        <v>1</v>
      </c>
      <c r="C22" s="31"/>
      <c r="D22" s="17">
        <v>10</v>
      </c>
    </row>
    <row r="23" spans="1:4" ht="16.2" thickBot="1" x14ac:dyDescent="0.35">
      <c r="B23" s="30" t="s">
        <v>2</v>
      </c>
      <c r="C23" s="31"/>
      <c r="D23" s="18">
        <v>1.0789999999999999E-2</v>
      </c>
    </row>
    <row r="24" spans="1:4" ht="16.2" thickBot="1" x14ac:dyDescent="0.35">
      <c r="B24" s="32" t="s">
        <v>3</v>
      </c>
      <c r="C24" s="33"/>
      <c r="D24" s="39">
        <f>FV(Taxa_mensal,Qtd_anos*12,Aporte*-1)</f>
        <v>243284.2125301722</v>
      </c>
    </row>
    <row r="25" spans="1:4" ht="16.2" thickBot="1" x14ac:dyDescent="0.35">
      <c r="B25" s="34" t="s">
        <v>4</v>
      </c>
      <c r="C25" s="35"/>
      <c r="D25" s="40">
        <f>(Patrimonio*Rendimento_carteira)</f>
        <v>2432.8421253017218</v>
      </c>
    </row>
    <row r="26" spans="1:4" ht="15" thickBot="1" x14ac:dyDescent="0.35"/>
    <row r="27" spans="1:4" ht="23.4" x14ac:dyDescent="0.3">
      <c r="B27" s="2" t="s">
        <v>14</v>
      </c>
      <c r="C27" s="3"/>
      <c r="D27" s="7" t="s">
        <v>15</v>
      </c>
    </row>
    <row r="28" spans="1:4" ht="15.6" x14ac:dyDescent="0.3">
      <c r="A28" s="1">
        <v>2</v>
      </c>
      <c r="B28" s="36" t="s">
        <v>5</v>
      </c>
      <c r="C28" s="19">
        <f>FV($D$23,$A28*12,$D$21*-1)</f>
        <v>27227.627297645216</v>
      </c>
      <c r="D28" s="13">
        <f>C28*Rendimento_carteira</f>
        <v>272.27627297645216</v>
      </c>
    </row>
    <row r="29" spans="1:4" ht="15.6" x14ac:dyDescent="0.3">
      <c r="A29" s="1">
        <v>5</v>
      </c>
      <c r="B29" s="37" t="s">
        <v>6</v>
      </c>
      <c r="C29" s="20">
        <f>FV($D$23,$A29*12,$D$21*-1)</f>
        <v>83776.913998487638</v>
      </c>
      <c r="D29" s="14">
        <f>C29*Rendimento_carteira</f>
        <v>837.76913998487635</v>
      </c>
    </row>
    <row r="30" spans="1:4" ht="15.6" x14ac:dyDescent="0.3">
      <c r="A30" s="1">
        <v>10</v>
      </c>
      <c r="B30" s="37" t="s">
        <v>7</v>
      </c>
      <c r="C30" s="20">
        <f>FV($D$23,$A30*12,$D$21*-1)</f>
        <v>243284.2125301722</v>
      </c>
      <c r="D30" s="14">
        <f>C30*Rendimento_carteira</f>
        <v>2432.8421253017218</v>
      </c>
    </row>
    <row r="31" spans="1:4" ht="15.6" x14ac:dyDescent="0.3">
      <c r="A31" s="1">
        <v>20</v>
      </c>
      <c r="B31" s="37" t="s">
        <v>8</v>
      </c>
      <c r="C31" s="20">
        <f>FV($D$23,$A31*12,$D$21*-1)</f>
        <v>1125198.4000970805</v>
      </c>
      <c r="D31" s="14">
        <f>C31*Rendimento_carteira</f>
        <v>11251.984000970806</v>
      </c>
    </row>
    <row r="32" spans="1:4" ht="16.2" thickBot="1" x14ac:dyDescent="0.35">
      <c r="A32" s="1">
        <v>30</v>
      </c>
      <c r="B32" s="38" t="s">
        <v>9</v>
      </c>
      <c r="C32" s="21">
        <f>FV($D$23,$A32*12,$D$21*-1)</f>
        <v>4322169.6550047146</v>
      </c>
      <c r="D32" s="15">
        <f>C32*Rendimento_carteira</f>
        <v>43221.696550047149</v>
      </c>
    </row>
    <row r="34" spans="2:4" ht="15" thickBot="1" x14ac:dyDescent="0.35">
      <c r="B34" s="51" t="s">
        <v>16</v>
      </c>
      <c r="C34" s="63" t="s">
        <v>29</v>
      </c>
      <c r="D34" s="64"/>
    </row>
    <row r="35" spans="2:4" x14ac:dyDescent="0.3">
      <c r="B35" s="42" t="s">
        <v>17</v>
      </c>
      <c r="C35" s="52">
        <f>Aporte</f>
        <v>1000</v>
      </c>
      <c r="D35" s="53"/>
    </row>
    <row r="36" spans="2:4" ht="15" thickBot="1" x14ac:dyDescent="0.35"/>
    <row r="37" spans="2:4" x14ac:dyDescent="0.3">
      <c r="B37" s="48" t="s">
        <v>18</v>
      </c>
      <c r="C37" s="49" t="s">
        <v>19</v>
      </c>
      <c r="D37" s="50" t="s">
        <v>20</v>
      </c>
    </row>
    <row r="38" spans="2:4" x14ac:dyDescent="0.3">
      <c r="B38" s="45" t="s">
        <v>21</v>
      </c>
      <c r="C38" s="43">
        <f>VLOOKUP($C$34&amp;"-"&amp;B38,Planilha2!$A$6:$D$23,4,FALSE)</f>
        <v>0.3</v>
      </c>
      <c r="D38" s="55">
        <f>C38*$C$35</f>
        <v>300</v>
      </c>
    </row>
    <row r="39" spans="2:4" x14ac:dyDescent="0.3">
      <c r="B39" s="46" t="s">
        <v>22</v>
      </c>
      <c r="C39" s="43">
        <f>VLOOKUP($C$34&amp;"-"&amp;B39,Planilha2!$A$6:$D$23,4,FALSE)</f>
        <v>0.5</v>
      </c>
      <c r="D39" s="56">
        <f t="shared" ref="D39:D43" si="0">C39*$C$35</f>
        <v>500</v>
      </c>
    </row>
    <row r="40" spans="2:4" x14ac:dyDescent="0.3">
      <c r="B40" s="46" t="s">
        <v>23</v>
      </c>
      <c r="C40" s="43">
        <f>VLOOKUP($C$34&amp;"-"&amp;B40,Planilha2!$A$6:$D$23,4,FALSE)</f>
        <v>0.1</v>
      </c>
      <c r="D40" s="56">
        <f t="shared" si="0"/>
        <v>100</v>
      </c>
    </row>
    <row r="41" spans="2:4" x14ac:dyDescent="0.3">
      <c r="B41" s="46" t="s">
        <v>24</v>
      </c>
      <c r="C41" s="43">
        <f>VLOOKUP($C$34&amp;"-"&amp;B41,Planilha2!$A$6:$D$23,4,FALSE)</f>
        <v>0.1</v>
      </c>
      <c r="D41" s="56">
        <f t="shared" si="0"/>
        <v>100</v>
      </c>
    </row>
    <row r="42" spans="2:4" x14ac:dyDescent="0.3">
      <c r="B42" s="46" t="s">
        <v>26</v>
      </c>
      <c r="C42" s="43">
        <f>VLOOKUP($C$34&amp;"-"&amp;B42,Planilha2!$A$6:$D$23,4,FALSE)</f>
        <v>0</v>
      </c>
      <c r="D42" s="56">
        <f t="shared" si="0"/>
        <v>0</v>
      </c>
    </row>
    <row r="43" spans="2:4" ht="15" thickBot="1" x14ac:dyDescent="0.35">
      <c r="B43" s="47" t="s">
        <v>25</v>
      </c>
      <c r="C43" s="62">
        <f>VLOOKUP($C$34&amp;"-"&amp;B43,Planilha2!$A$6:$D$23,4,FALSE)</f>
        <v>0</v>
      </c>
      <c r="D43" s="57">
        <f t="shared" si="0"/>
        <v>0</v>
      </c>
    </row>
  </sheetData>
  <mergeCells count="13">
    <mergeCell ref="B23:C23"/>
    <mergeCell ref="B24:C24"/>
    <mergeCell ref="B25:C25"/>
    <mergeCell ref="C34:D34"/>
    <mergeCell ref="C35:D35"/>
    <mergeCell ref="B20:C20"/>
    <mergeCell ref="B27:C27"/>
    <mergeCell ref="B15:C15"/>
    <mergeCell ref="B16:C16"/>
    <mergeCell ref="B17:C17"/>
    <mergeCell ref="B18:C18"/>
    <mergeCell ref="B21:C21"/>
    <mergeCell ref="B22:C22"/>
  </mergeCells>
  <dataValidations count="1">
    <dataValidation type="list" allowBlank="1" showInputMessage="1" showErrorMessage="1" sqref="C34" xr:uid="{DD1D9501-6980-4BD2-BD4D-2D6B207371F8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D504-1AE5-465A-807B-BF7FFE67288B}">
  <dimension ref="A5:D23"/>
  <sheetViews>
    <sheetView workbookViewId="0">
      <selection activeCell="D15" sqref="D15"/>
    </sheetView>
  </sheetViews>
  <sheetFormatPr defaultRowHeight="14.4" x14ac:dyDescent="0.3"/>
  <cols>
    <col min="1" max="1" width="16.21875" customWidth="1"/>
    <col min="2" max="2" width="16" customWidth="1"/>
    <col min="3" max="3" width="17.33203125" customWidth="1"/>
    <col min="4" max="4" width="13.6640625" customWidth="1"/>
  </cols>
  <sheetData>
    <row r="5" spans="1:4" x14ac:dyDescent="0.3">
      <c r="A5" t="s">
        <v>31</v>
      </c>
      <c r="B5" t="s">
        <v>28</v>
      </c>
      <c r="C5" t="s">
        <v>27</v>
      </c>
      <c r="D5" s="54" t="s">
        <v>30</v>
      </c>
    </row>
    <row r="6" spans="1:4" x14ac:dyDescent="0.3">
      <c r="A6" t="s">
        <v>34</v>
      </c>
      <c r="B6" t="s">
        <v>29</v>
      </c>
      <c r="C6" s="45" t="s">
        <v>21</v>
      </c>
      <c r="D6" s="43">
        <v>0.3</v>
      </c>
    </row>
    <row r="7" spans="1:4" x14ac:dyDescent="0.3">
      <c r="A7" t="s">
        <v>35</v>
      </c>
      <c r="B7" t="s">
        <v>29</v>
      </c>
      <c r="C7" s="46" t="s">
        <v>22</v>
      </c>
      <c r="D7" s="44">
        <v>0.5</v>
      </c>
    </row>
    <row r="8" spans="1:4" x14ac:dyDescent="0.3">
      <c r="A8" t="s">
        <v>36</v>
      </c>
      <c r="B8" t="s">
        <v>29</v>
      </c>
      <c r="C8" s="46" t="s">
        <v>23</v>
      </c>
      <c r="D8" s="44">
        <v>0.1</v>
      </c>
    </row>
    <row r="9" spans="1:4" x14ac:dyDescent="0.3">
      <c r="A9" t="s">
        <v>37</v>
      </c>
      <c r="B9" t="s">
        <v>29</v>
      </c>
      <c r="C9" s="46" t="s">
        <v>24</v>
      </c>
      <c r="D9" s="44">
        <v>0.1</v>
      </c>
    </row>
    <row r="10" spans="1:4" x14ac:dyDescent="0.3">
      <c r="A10" t="s">
        <v>38</v>
      </c>
      <c r="B10" t="s">
        <v>29</v>
      </c>
      <c r="C10" s="46" t="s">
        <v>26</v>
      </c>
      <c r="D10" s="44">
        <v>0</v>
      </c>
    </row>
    <row r="11" spans="1:4" x14ac:dyDescent="0.3">
      <c r="A11" s="58" t="s">
        <v>39</v>
      </c>
      <c r="B11" s="58" t="s">
        <v>29</v>
      </c>
      <c r="C11" s="59" t="s">
        <v>25</v>
      </c>
      <c r="D11" s="60">
        <v>0</v>
      </c>
    </row>
    <row r="12" spans="1:4" x14ac:dyDescent="0.3">
      <c r="A12" t="str">
        <f>$B$12&amp;"-"&amp;C12</f>
        <v>Moderado-Papel</v>
      </c>
      <c r="B12" t="s">
        <v>32</v>
      </c>
      <c r="C12" s="45" t="s">
        <v>21</v>
      </c>
      <c r="D12" s="5">
        <v>0.32</v>
      </c>
    </row>
    <row r="13" spans="1:4" x14ac:dyDescent="0.3">
      <c r="A13" t="str">
        <f t="shared" ref="A13:A17" si="0">$B$12&amp;"-"&amp;C13</f>
        <v>Moderado-Tijolo</v>
      </c>
      <c r="B13" t="s">
        <v>32</v>
      </c>
      <c r="C13" s="46" t="s">
        <v>22</v>
      </c>
      <c r="D13" s="5">
        <v>0.35</v>
      </c>
    </row>
    <row r="14" spans="1:4" x14ac:dyDescent="0.3">
      <c r="A14" t="str">
        <f t="shared" si="0"/>
        <v>Moderado-Hibrido</v>
      </c>
      <c r="B14" t="s">
        <v>32</v>
      </c>
      <c r="C14" s="46" t="s">
        <v>23</v>
      </c>
      <c r="D14" s="5">
        <v>0.08</v>
      </c>
    </row>
    <row r="15" spans="1:4" x14ac:dyDescent="0.3">
      <c r="A15" t="str">
        <f t="shared" si="0"/>
        <v>Moderado-FOF'S</v>
      </c>
      <c r="B15" t="s">
        <v>32</v>
      </c>
      <c r="C15" s="46" t="s">
        <v>24</v>
      </c>
      <c r="D15" s="5">
        <v>0.05</v>
      </c>
    </row>
    <row r="16" spans="1:4" x14ac:dyDescent="0.3">
      <c r="A16" t="str">
        <f t="shared" si="0"/>
        <v>Moderado-Desenvolvimento</v>
      </c>
      <c r="B16" t="s">
        <v>32</v>
      </c>
      <c r="C16" s="46" t="s">
        <v>26</v>
      </c>
      <c r="D16" s="5">
        <v>0.1</v>
      </c>
    </row>
    <row r="17" spans="1:4" x14ac:dyDescent="0.3">
      <c r="A17" t="str">
        <f t="shared" si="0"/>
        <v>Moderado-Hotelaria</v>
      </c>
      <c r="B17" s="58" t="s">
        <v>32</v>
      </c>
      <c r="C17" s="59" t="s">
        <v>25</v>
      </c>
      <c r="D17" s="61">
        <v>0.1</v>
      </c>
    </row>
    <row r="18" spans="1:4" x14ac:dyDescent="0.3">
      <c r="A18" t="str">
        <f>$B$18&amp;"-"&amp;C18</f>
        <v>Agressivo-Papel</v>
      </c>
      <c r="B18" t="s">
        <v>33</v>
      </c>
      <c r="C18" s="45" t="s">
        <v>21</v>
      </c>
      <c r="D18" s="5">
        <v>0.5</v>
      </c>
    </row>
    <row r="19" spans="1:4" x14ac:dyDescent="0.3">
      <c r="A19" t="str">
        <f t="shared" ref="A19:A23" si="1">$B$18&amp;"-"&amp;C19</f>
        <v>Agressivo-Tijolo</v>
      </c>
      <c r="B19" t="s">
        <v>33</v>
      </c>
      <c r="C19" s="46" t="s">
        <v>22</v>
      </c>
      <c r="D19" s="5">
        <v>0.1</v>
      </c>
    </row>
    <row r="20" spans="1:4" x14ac:dyDescent="0.3">
      <c r="A20" t="str">
        <f t="shared" si="1"/>
        <v>Agressivo-Hibrido</v>
      </c>
      <c r="B20" t="s">
        <v>33</v>
      </c>
      <c r="C20" s="46" t="s">
        <v>23</v>
      </c>
      <c r="D20" s="5">
        <v>0.05</v>
      </c>
    </row>
    <row r="21" spans="1:4" x14ac:dyDescent="0.3">
      <c r="A21" t="str">
        <f t="shared" si="1"/>
        <v>Agressivo-FOF'S</v>
      </c>
      <c r="B21" t="s">
        <v>33</v>
      </c>
      <c r="C21" s="46" t="s">
        <v>24</v>
      </c>
      <c r="D21" s="5">
        <v>0.05</v>
      </c>
    </row>
    <row r="22" spans="1:4" x14ac:dyDescent="0.3">
      <c r="A22" t="str">
        <f t="shared" si="1"/>
        <v>Agressivo-Desenvolvimento</v>
      </c>
      <c r="B22" t="s">
        <v>33</v>
      </c>
      <c r="C22" s="46" t="s">
        <v>26</v>
      </c>
      <c r="D22" s="5">
        <v>0.2</v>
      </c>
    </row>
    <row r="23" spans="1:4" ht="15" thickBot="1" x14ac:dyDescent="0.35">
      <c r="A23" t="str">
        <f t="shared" si="1"/>
        <v>Agressivo-Hotelaria</v>
      </c>
      <c r="B23" t="s">
        <v>33</v>
      </c>
      <c r="C23" s="47" t="s">
        <v>25</v>
      </c>
      <c r="D23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KEITE MASCENA FERREIRA</dc:creator>
  <cp:lastModifiedBy>KEITE MASCENA FERREIRA</cp:lastModifiedBy>
  <cp:lastPrinted>2026-01-17T20:32:51Z</cp:lastPrinted>
  <dcterms:created xsi:type="dcterms:W3CDTF">2026-01-17T15:38:17Z</dcterms:created>
  <dcterms:modified xsi:type="dcterms:W3CDTF">2026-01-17T21:04:13Z</dcterms:modified>
</cp:coreProperties>
</file>