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a6ec21b79aa6d3/Documents/UCF/Clubs/ACM/Workshops/Digital Design/BOM/"/>
    </mc:Choice>
  </mc:AlternateContent>
  <xr:revisionPtr revIDLastSave="19" documentId="8_{94DAAEF3-23FA-4430-A389-5DE3EDA00270}" xr6:coauthVersionLast="47" xr6:coauthVersionMax="47" xr10:uidLastSave="{6102AF7F-3814-4D4E-BE64-6C21BAAD3410}"/>
  <bookViews>
    <workbookView xWindow="-120" yWindow="-120" windowWidth="29040" windowHeight="16440" xr2:uid="{B5A78AE1-A6E4-4852-ADD9-812150131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9" i="1"/>
  <c r="E11" i="1"/>
  <c r="H11" i="1" s="1"/>
  <c r="H10" i="1"/>
  <c r="E10" i="1"/>
  <c r="E8" i="1"/>
  <c r="G8" i="1" s="1"/>
  <c r="H8" i="1" s="1"/>
  <c r="E7" i="1"/>
  <c r="G7" i="1" s="1"/>
  <c r="H7" i="1" s="1"/>
  <c r="E6" i="1"/>
  <c r="G6" i="1" s="1"/>
  <c r="H6" i="1" s="1"/>
  <c r="E5" i="1"/>
  <c r="G5" i="1" s="1"/>
  <c r="H5" i="1" s="1"/>
  <c r="G9" i="1"/>
  <c r="H9" i="1" s="1"/>
  <c r="H14" i="1" s="1"/>
</calcChain>
</file>

<file path=xl/sharedStrings.xml><?xml version="1.0" encoding="utf-8"?>
<sst xmlns="http://schemas.openxmlformats.org/spreadsheetml/2006/main" count="42" uniqueCount="40">
  <si>
    <t>ACM/IEEE Colab Digital Design Workshop BOM</t>
  </si>
  <si>
    <t>Item</t>
  </si>
  <si>
    <t>link</t>
  </si>
  <si>
    <t>MN</t>
  </si>
  <si>
    <t>Description</t>
  </si>
  <si>
    <t>https://www.digikey.com/en/products/detail/texas-instruments/SN74LS08N/277279</t>
  </si>
  <si>
    <t>Total Builds</t>
  </si>
  <si>
    <t>total Cost</t>
  </si>
  <si>
    <t>Total Amount</t>
  </si>
  <si>
    <t>Amount</t>
  </si>
  <si>
    <t>SN74ACT08N</t>
  </si>
  <si>
    <t>SN74AC32</t>
  </si>
  <si>
    <t>https://www.mouser.com/ProductDetail/Texas-Instruments/SN74AC32N?qs=OorDGPQ79EqJ%2FCQmAHeldQ%3D%3D</t>
  </si>
  <si>
    <t>Logic Gates Quad 2-Input</t>
  </si>
  <si>
    <t>AND gate</t>
  </si>
  <si>
    <t>OR gate</t>
  </si>
  <si>
    <t>Nor gate</t>
  </si>
  <si>
    <t>CD74HCT02E</t>
  </si>
  <si>
    <t>https://www.mouser.com/ProductDetail/Texas-Instruments/CD74HCT02E?qs=8Pd2FuFSoME4vri%2FlvUdGg%3D%3D</t>
  </si>
  <si>
    <t>XNOR gate</t>
  </si>
  <si>
    <t>https://www.digikey.com/en/products/detail/texas-instruments/CD4077BE/509970</t>
  </si>
  <si>
    <t>LOGIC GATE AND 4CH 2-INP 14DIP</t>
  </si>
  <si>
    <t>IC GATE XNOR 4CH 2-INP 14DIP</t>
  </si>
  <si>
    <t>CD4077BE</t>
  </si>
  <si>
    <t>IC FF D-TYPE SNGL 8BIT 20DIP</t>
  </si>
  <si>
    <t>D - Flip Flop</t>
  </si>
  <si>
    <t>https://www.mouser.com/ProductDetail/Texas-Instruments/SN74AC574N?qs=YEaxc5757jO9Jzwluwe0iQ%3D%3D</t>
  </si>
  <si>
    <t>SN74AC574N</t>
  </si>
  <si>
    <t>LED kit</t>
  </si>
  <si>
    <t>NA</t>
  </si>
  <si>
    <t>https://www.amazon.com/DiCUNO-450pcs-Colors-Emitting-Assorted/dp/B073QMYKDM/ref=sr_1_3?crid=37IRQSRT0KS9Y&amp;keywords=led+set&amp;qid=1691361529&amp;sprefix=led+set%2Caps%2C122&amp;sr=8-3</t>
  </si>
  <si>
    <t>DiCUNO 450pcs (5 Colors x 90pcs) 5mm LED Light Emitting Diode Round Assorted Color White/Red/Yellow/Green/Blue Kit Box</t>
  </si>
  <si>
    <t>Breadbaord Wires</t>
  </si>
  <si>
    <t>https://www.amazon.com/RGBZONE-Solderless-Flexible-Breadboard-Raspberry/dp/B07FDY64Q5/ref=sr_1_19?crid=C308ZJBZ6Z38&amp;keywords=breadboard+wires&amp;qid=1691361839&amp;sprefix=breadboard+wires%2Caps%2C118&amp;sr=8-19</t>
  </si>
  <si>
    <t>Total</t>
  </si>
  <si>
    <t>Test Build</t>
  </si>
  <si>
    <t>All builds</t>
  </si>
  <si>
    <t>RGBZONE 130pcs Solderless Flexible Breadboard Jumper Wires Male to Male for Arduino Breadboard and Robotics and Raspberry</t>
  </si>
  <si>
    <t>Cost (single)</t>
  </si>
  <si>
    <t>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</si>
</sst>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0"/>
      <color rgb="FF333333"/>
      <name val="Arial"/>
      <family val="2"/>
    </font>
    <font>
      <sz val="10"/>
      <color rgb="FF333333"/>
      <name val="Inherit"/>
    </font>
    <font>
      <sz val="11"/>
      <color rgb="FF444444"/>
      <name val="Roboto"/>
    </font>
    <font>
      <sz val="9"/>
      <color rgb="FF22222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2"/>
    <xf numFmtId="44" fontId="0" fillId="0" borderId="0" xfId="1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0" fillId="2" borderId="0" xfId="0" applyFill="1" applyAlignment="1"/>
    <xf numFmtId="44" fontId="0" fillId="0" borderId="0" xfId="0" applyNumberFormat="1"/>
    <xf numFmtId="0" fontId="7" fillId="2" borderId="0" xfId="0" applyFont="1" applyFill="1" applyAlignment="1">
      <alignment horizontal="left" vertical="top"/>
    </xf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Texas-Instruments/CD74HCT02E?qs=8Pd2FuFSoME4vri%2FlvUdGg%3D%3D" TargetMode="External"/><Relationship Id="rId7" Type="http://schemas.openxmlformats.org/officeDocument/2006/relationships/hyperlink" Target="https://www.amazon.com/RGBZONE-Solderless-Flexible-Breadboard-Raspberry/dp/B07FDY64Q5/ref=sr_1_19?crid=C308ZJBZ6Z38&amp;keywords=breadboard+wires&amp;qid=1691361839&amp;sprefix=breadboard+wires%2Caps%2C118&amp;sr=8-19" TargetMode="External"/><Relationship Id="rId2" Type="http://schemas.openxmlformats.org/officeDocument/2006/relationships/hyperlink" Target="https://www.mouser.com/ProductDetail/Texas-Instruments/SN74AC32N?qs=OorDGPQ79EqJ%2FCQmAHeldQ%3D%3D" TargetMode="External"/><Relationship Id="rId1" Type="http://schemas.openxmlformats.org/officeDocument/2006/relationships/hyperlink" Target="https://www.digikey.com/en/products/detail/texas-instruments/SN74LS08N/277279" TargetMode="External"/><Relationship Id="rId6" Type="http://schemas.openxmlformats.org/officeDocument/2006/relationships/hyperlink" Target="https://www.amazon.com/DiCUNO-450pcs-Colors-Emitting-Assorted/dp/B073QMYKDM/ref=sr_1_3?crid=37IRQSRT0KS9Y&amp;keywords=led+set&amp;qid=1691361529&amp;sprefix=led+set%2Caps%2C122&amp;sr=8-3" TargetMode="External"/><Relationship Id="rId5" Type="http://schemas.openxmlformats.org/officeDocument/2006/relationships/hyperlink" Target="https://www.mouser.com/ProductDetail/Texas-Instruments/SN74AC574N?qs=YEaxc5757jO9Jzwluwe0iQ%3D%3D" TargetMode="External"/><Relationship Id="rId4" Type="http://schemas.openxmlformats.org/officeDocument/2006/relationships/hyperlink" Target="https://www.digikey.com/en/products/detail/texas-instruments/CD4077BE/509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AA0C-1FBD-45C1-96F9-03D4CD8FB315}">
  <dimension ref="B2:M14"/>
  <sheetViews>
    <sheetView tabSelected="1" workbookViewId="0">
      <selection activeCell="K18" sqref="K18"/>
    </sheetView>
  </sheetViews>
  <sheetFormatPr defaultRowHeight="15"/>
  <cols>
    <col min="2" max="2" width="17.28515625" customWidth="1"/>
    <col min="3" max="3" width="12.7109375" customWidth="1"/>
    <col min="5" max="6" width="12.5703125" customWidth="1"/>
    <col min="7" max="7" width="13.7109375" customWidth="1"/>
    <col min="9" max="9" width="8.140625" customWidth="1"/>
    <col min="10" max="10" width="12" customWidth="1"/>
    <col min="13" max="13" width="12" customWidth="1"/>
  </cols>
  <sheetData>
    <row r="2" spans="2:13">
      <c r="B2" s="1" t="s">
        <v>0</v>
      </c>
      <c r="C2" s="1"/>
      <c r="D2" s="1"/>
      <c r="E2" s="1"/>
      <c r="F2" s="1"/>
      <c r="G2" s="1"/>
      <c r="H2" s="1"/>
      <c r="I2" s="1"/>
      <c r="J2" s="1"/>
    </row>
    <row r="4" spans="2:13">
      <c r="B4" t="s">
        <v>1</v>
      </c>
      <c r="C4" t="s">
        <v>3</v>
      </c>
      <c r="D4" t="s">
        <v>9</v>
      </c>
      <c r="E4" t="s">
        <v>8</v>
      </c>
      <c r="F4" t="s">
        <v>38</v>
      </c>
      <c r="G4" t="s">
        <v>39</v>
      </c>
      <c r="H4" t="s">
        <v>7</v>
      </c>
      <c r="I4" t="s">
        <v>2</v>
      </c>
      <c r="J4" t="s">
        <v>4</v>
      </c>
      <c r="M4" t="s">
        <v>6</v>
      </c>
    </row>
    <row r="5" spans="2:13">
      <c r="B5" t="s">
        <v>14</v>
      </c>
      <c r="C5" t="s">
        <v>10</v>
      </c>
      <c r="D5">
        <v>2</v>
      </c>
      <c r="E5">
        <f xml:space="preserve"> D5*$M$5</f>
        <v>60</v>
      </c>
      <c r="F5">
        <v>0.61</v>
      </c>
      <c r="G5" s="4">
        <f>IF(E5&lt;10,0.61,IF(E5&lt;25,0.533,IF(E5&lt;100,0.5008,0.4088)))</f>
        <v>0.50080000000000002</v>
      </c>
      <c r="H5" s="4">
        <f>G5 * E5</f>
        <v>30.048000000000002</v>
      </c>
      <c r="I5" s="3" t="s">
        <v>5</v>
      </c>
      <c r="J5" s="2" t="s">
        <v>21</v>
      </c>
      <c r="M5">
        <v>30</v>
      </c>
    </row>
    <row r="6" spans="2:13">
      <c r="B6" t="s">
        <v>15</v>
      </c>
      <c r="C6" t="s">
        <v>11</v>
      </c>
      <c r="D6">
        <v>1</v>
      </c>
      <c r="E6">
        <f xml:space="preserve"> D6*$M$5</f>
        <v>30</v>
      </c>
      <c r="F6">
        <v>0.57999999999999996</v>
      </c>
      <c r="G6" s="4">
        <f xml:space="preserve"> IF(E6&lt;10, 0.58, IF(E6&lt;100, 0.497, 0.384))</f>
        <v>0.497</v>
      </c>
      <c r="H6" s="4">
        <f>G6 * E6</f>
        <v>14.91</v>
      </c>
      <c r="I6" s="3" t="s">
        <v>12</v>
      </c>
      <c r="J6" s="6" t="s">
        <v>13</v>
      </c>
    </row>
    <row r="7" spans="2:13">
      <c r="B7" t="s">
        <v>16</v>
      </c>
      <c r="C7" t="s">
        <v>17</v>
      </c>
      <c r="D7">
        <v>2</v>
      </c>
      <c r="E7">
        <f xml:space="preserve"> D7*$M$5</f>
        <v>60</v>
      </c>
      <c r="F7">
        <v>0.65</v>
      </c>
      <c r="G7" s="4">
        <f xml:space="preserve"> IF(E7&lt;10, 0.65, IF(E7&lt;100, 0.531, 0.406))</f>
        <v>0.53100000000000003</v>
      </c>
      <c r="H7" s="4">
        <f>G7 * E7</f>
        <v>31.860000000000003</v>
      </c>
      <c r="I7" s="3" t="s">
        <v>18</v>
      </c>
      <c r="J7" s="5" t="s">
        <v>13</v>
      </c>
    </row>
    <row r="8" spans="2:13">
      <c r="B8" t="s">
        <v>19</v>
      </c>
      <c r="C8" s="2" t="s">
        <v>23</v>
      </c>
      <c r="D8">
        <v>1</v>
      </c>
      <c r="E8">
        <f xml:space="preserve"> D8*$M$5</f>
        <v>30</v>
      </c>
      <c r="F8">
        <v>0.83</v>
      </c>
      <c r="G8" s="4">
        <f>IF(E8&lt;10,0.83,IF(E8&lt;25,0.745,IF(E8&lt;100,0.7072,0.5808)))</f>
        <v>0.70720000000000005</v>
      </c>
      <c r="H8" s="4">
        <f>G8 * E8</f>
        <v>21.216000000000001</v>
      </c>
      <c r="I8" s="3" t="s">
        <v>20</v>
      </c>
      <c r="J8" s="7" t="s">
        <v>22</v>
      </c>
      <c r="K8" s="8"/>
    </row>
    <row r="9" spans="2:13">
      <c r="B9" t="s">
        <v>25</v>
      </c>
      <c r="C9" s="5" t="s">
        <v>27</v>
      </c>
      <c r="D9">
        <v>1</v>
      </c>
      <c r="E9">
        <f xml:space="preserve"> D9*$M$5</f>
        <v>30</v>
      </c>
      <c r="F9">
        <v>1.1100000000000001</v>
      </c>
      <c r="G9" s="4">
        <f>IF(E9&lt;10,1.11,IF(E9&lt;100,0.972,0.762))</f>
        <v>0.97199999999999998</v>
      </c>
      <c r="H9" s="4">
        <f>G9 * E9</f>
        <v>29.16</v>
      </c>
      <c r="I9" s="3" t="s">
        <v>26</v>
      </c>
      <c r="J9" s="7" t="s">
        <v>24</v>
      </c>
      <c r="K9" s="8"/>
    </row>
    <row r="10" spans="2:13">
      <c r="B10" t="s">
        <v>28</v>
      </c>
      <c r="C10" t="s">
        <v>29</v>
      </c>
      <c r="D10">
        <v>1</v>
      </c>
      <c r="E10">
        <f>D10</f>
        <v>1</v>
      </c>
      <c r="F10" s="4">
        <v>11.99</v>
      </c>
      <c r="G10" s="4">
        <v>11.99</v>
      </c>
      <c r="H10" s="10">
        <f>G10</f>
        <v>11.99</v>
      </c>
      <c r="I10" s="3" t="s">
        <v>30</v>
      </c>
      <c r="J10" s="11" t="s">
        <v>31</v>
      </c>
      <c r="K10" s="9"/>
    </row>
    <row r="11" spans="2:13">
      <c r="B11" t="s">
        <v>32</v>
      </c>
      <c r="C11" t="s">
        <v>29</v>
      </c>
      <c r="D11">
        <v>1</v>
      </c>
      <c r="E11">
        <f>D11 * ($M$5/5)</f>
        <v>6</v>
      </c>
      <c r="F11" s="4">
        <v>5.99</v>
      </c>
      <c r="G11" s="4">
        <v>5.99</v>
      </c>
      <c r="H11" s="4">
        <f xml:space="preserve"> G11*E11</f>
        <v>35.94</v>
      </c>
      <c r="I11" s="3" t="s">
        <v>33</v>
      </c>
      <c r="J11" s="12" t="s">
        <v>37</v>
      </c>
    </row>
    <row r="13" spans="2:13">
      <c r="G13" s="10" t="s">
        <v>35</v>
      </c>
      <c r="H13" s="10" t="s">
        <v>36</v>
      </c>
    </row>
    <row r="14" spans="2:13">
      <c r="F14" t="s">
        <v>34</v>
      </c>
      <c r="G14" s="10">
        <f xml:space="preserve"> SUM(F5:F9)</f>
        <v>3.7800000000000002</v>
      </c>
      <c r="H14" s="10">
        <f xml:space="preserve"> SUM(H5:H11)</f>
        <v>175.124</v>
      </c>
    </row>
  </sheetData>
  <mergeCells count="1">
    <mergeCell ref="B2:J2"/>
  </mergeCells>
  <hyperlinks>
    <hyperlink ref="I5" r:id="rId1" xr:uid="{EC604F48-C18A-45CA-A1CF-5B2419005700}"/>
    <hyperlink ref="I6" r:id="rId2" xr:uid="{BAD466CF-D005-47CD-82E5-F706218A46F8}"/>
    <hyperlink ref="I7" r:id="rId3" xr:uid="{71C2A279-D1BD-417E-A534-E2F3F29ED5B2}"/>
    <hyperlink ref="I8" r:id="rId4" xr:uid="{C4EAE98F-EBA5-4A3F-A650-B8B0339FD318}"/>
    <hyperlink ref="I9" r:id="rId5" xr:uid="{243F4BB4-38BD-47C0-95DC-F114DCA36ECB}"/>
    <hyperlink ref="I10" r:id="rId6" xr:uid="{1A89EE8A-5641-44FB-B895-FA3D7A9B7AF0}"/>
    <hyperlink ref="I11" r:id="rId7" xr:uid="{005F585E-85DD-40E6-A485-8ECE179EC3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Price</dc:creator>
  <cp:lastModifiedBy>Daniel Price</cp:lastModifiedBy>
  <dcterms:created xsi:type="dcterms:W3CDTF">2023-08-06T21:35:03Z</dcterms:created>
  <dcterms:modified xsi:type="dcterms:W3CDTF">2023-08-06T22:52:28Z</dcterms:modified>
</cp:coreProperties>
</file>