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y_network" sheetId="1" state="visible" r:id="rId2"/>
    <sheet name="by_creative_id" sheetId="2" state="visible" r:id="rId3"/>
    <sheet name="analysis_eml" sheetId="3" state="visible" r:id="rId4"/>
    <sheet name="analysis_dir" sheetId="4" state="visible" r:id="rId5"/>
    <sheet name="estimate_metrics" sheetId="5" state="visible" r:id="rId6"/>
    <sheet name="Sheet6" sheetId="6" state="visible" r:id="rId7"/>
  </sheets>
  <calcPr iterateCount="100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<sst xmlns="http://schemas.openxmlformats.org/spreadsheetml/2006/main" count="243" uniqueCount="80">
  <si>
    <t xml:space="preserve">group_id</t>
  </si>
  <si>
    <t xml:space="preserve">l0</t>
  </si>
  <si>
    <t xml:space="preserve">FXX</t>
  </si>
  <si>
    <t xml:space="preserve">VEL</t>
  </si>
  <si>
    <t xml:space="preserve">GRIT</t>
  </si>
  <si>
    <t xml:space="preserve">VICE</t>
  </si>
  <si>
    <t xml:space="preserve">DISH: ESPN</t>
  </si>
  <si>
    <t xml:space="preserve">NBAT</t>
  </si>
  <si>
    <t xml:space="preserve">SPK</t>
  </si>
  <si>
    <t xml:space="preserve">REVOLT</t>
  </si>
  <si>
    <t xml:space="preserve">TRU</t>
  </si>
  <si>
    <t xml:space="preserve">FUSE</t>
  </si>
  <si>
    <t xml:space="preserve">LOGO</t>
  </si>
  <si>
    <t xml:space="preserve">DISH: NFLN</t>
  </si>
  <si>
    <t xml:space="preserve">HIST</t>
  </si>
  <si>
    <t xml:space="preserve">TRAV</t>
  </si>
  <si>
    <t xml:space="preserve">FX</t>
  </si>
  <si>
    <t xml:space="preserve">NHL</t>
  </si>
  <si>
    <t xml:space="preserve">FS1</t>
  </si>
  <si>
    <t xml:space="preserve">HLN</t>
  </si>
  <si>
    <t xml:space="preserve">COM</t>
  </si>
  <si>
    <t xml:space="preserve">TLC</t>
  </si>
  <si>
    <t xml:space="preserve">TBS</t>
  </si>
  <si>
    <t xml:space="preserve">SUM_ACT</t>
  </si>
  <si>
    <t xml:space="preserve">SUM_INACT</t>
  </si>
  <si>
    <t xml:space="preserve">mean</t>
  </si>
  <si>
    <t xml:space="preserve">count</t>
  </si>
  <si>
    <t xml:space="preserve">counts</t>
  </si>
  <si>
    <t xml:space="preserve">rate eml</t>
  </si>
  <si>
    <t xml:space="preserve">SUM ACT</t>
  </si>
  <si>
    <t xml:space="preserve">SUM INACT</t>
  </si>
  <si>
    <t xml:space="preserve">rate dir</t>
  </si>
  <si>
    <t xml:space="preserve">T-tests</t>
  </si>
  <si>
    <t xml:space="preserve">by_network code</t>
  </si>
  <si>
    <t xml:space="preserve">Mu_0</t>
  </si>
  <si>
    <t xml:space="preserve">S_0</t>
  </si>
  <si>
    <t xml:space="preserve">Count_0</t>
  </si>
  <si>
    <t xml:space="preserve">Metrics</t>
  </si>
  <si>
    <t xml:space="preserve">Network Code</t>
  </si>
  <si>
    <t xml:space="preserve">Mu_1 by channel</t>
  </si>
  <si>
    <t xml:space="preserve">S_1 by channel</t>
  </si>
  <si>
    <t xml:space="preserve">sp</t>
  </si>
  <si>
    <t xml:space="preserve">“t-calc”</t>
  </si>
  <si>
    <t xml:space="preserve">df</t>
  </si>
  <si>
    <t xml:space="preserve">“t-crit” @ alpha =0.05</t>
  </si>
  <si>
    <t xml:space="preserve">Reject H0?</t>
  </si>
  <si>
    <t xml:space="preserve">Lift</t>
  </si>
  <si>
    <t xml:space="preserve">Spend</t>
  </si>
  <si>
    <t xml:space="preserve">Spend (1kUSD)</t>
  </si>
  <si>
    <t xml:space="preserve">DISH:ESPN</t>
  </si>
  <si>
    <t xml:space="preserve">None</t>
  </si>
  <si>
    <t xml:space="preserve">by_creative</t>
  </si>
  <si>
    <t xml:space="preserve">creative</t>
  </si>
  <si>
    <t xml:space="preserve">Mu_1 by creative</t>
  </si>
  <si>
    <t xml:space="preserve">S_1 by creative</t>
  </si>
  <si>
    <t xml:space="preserve">Lift = l1-l0</t>
  </si>
  <si>
    <t xml:space="preserve">f3483f</t>
  </si>
  <si>
    <t xml:space="preserve">eff6a</t>
  </si>
  <si>
    <t xml:space="preserve">5992d</t>
  </si>
  <si>
    <t xml:space="preserve">b6cc0</t>
  </si>
  <si>
    <t xml:space="preserve">6570d</t>
  </si>
  <si>
    <t xml:space="preserve">efc56</t>
  </si>
  <si>
    <t xml:space="preserve">a45ca</t>
  </si>
  <si>
    <t xml:space="preserve">'6e692</t>
  </si>
  <si>
    <t xml:space="preserve">Lift Rate</t>
  </si>
  <si>
    <t xml:space="preserve">Spend (1k USD)</t>
  </si>
  <si>
    <t xml:space="preserve">DISH:</t>
  </si>
  <si>
    <t xml:space="preserve">ESPN</t>
  </si>
  <si>
    <t xml:space="preserve">NFLN</t>
  </si>
  <si>
    <t xml:space="preserve">f3483f810d44cef79d90a66ab2da1bf0</t>
  </si>
  <si>
    <t xml:space="preserve">eff6a8d032a8ca3ae098381569a9c15f</t>
  </si>
  <si>
    <t xml:space="preserve">5992d996de2f11faa3492960a58de350</t>
  </si>
  <si>
    <t xml:space="preserve">b6cc05016845138a72f2fa2e4f1f1a56</t>
  </si>
  <si>
    <t xml:space="preserve">6570d4e06efb97840eec4d9d46cde0bb</t>
  </si>
  <si>
    <t xml:space="preserve">efc5636dd257db2a6cf7cff2569f7d59</t>
  </si>
  <si>
    <t xml:space="preserve">a45caf06263a742e1b7bff7b3bb10ddf</t>
  </si>
  <si>
    <t xml:space="preserve">6e69270e444e10a1ec9a2bdfbb739c05</t>
  </si>
  <si>
    <t xml:space="preserve">Finished</t>
  </si>
  <si>
    <t xml:space="preserve">in</t>
  </si>
  <si>
    <t xml:space="preserve">23.2s]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</si>
</sst>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Email: Lift and Expenditure by Network Code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analysis_eml!$J$6</c:f>
              <c:strCache>
                <c:ptCount val="1"/>
                <c:pt idx="0">
                  <c:v>Lift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analysis_eml!$A$7:$A$27</c:f>
              <c:strCache>
                <c:ptCount val="21"/>
                <c:pt idx="0">
                  <c:v>FXX</c:v>
                </c:pt>
                <c:pt idx="1">
                  <c:v>VEL</c:v>
                </c:pt>
                <c:pt idx="2">
                  <c:v>GRIT</c:v>
                </c:pt>
                <c:pt idx="3">
                  <c:v>VICE</c:v>
                </c:pt>
                <c:pt idx="4">
                  <c:v>DISH:ESPN</c:v>
                </c:pt>
                <c:pt idx="5">
                  <c:v>NBAT</c:v>
                </c:pt>
                <c:pt idx="6">
                  <c:v>SPK</c:v>
                </c:pt>
                <c:pt idx="7">
                  <c:v>REVOLT</c:v>
                </c:pt>
                <c:pt idx="8">
                  <c:v>TRU</c:v>
                </c:pt>
                <c:pt idx="9">
                  <c:v>FUSE</c:v>
                </c:pt>
                <c:pt idx="10">
                  <c:v>LOGO</c:v>
                </c:pt>
                <c:pt idx="11">
                  <c:v>DISH: NFLN</c:v>
                </c:pt>
                <c:pt idx="12">
                  <c:v>HIST</c:v>
                </c:pt>
                <c:pt idx="13">
                  <c:v>TRAV</c:v>
                </c:pt>
                <c:pt idx="14">
                  <c:v>FX</c:v>
                </c:pt>
                <c:pt idx="15">
                  <c:v>NHL</c:v>
                </c:pt>
                <c:pt idx="16">
                  <c:v>FS1</c:v>
                </c:pt>
                <c:pt idx="17">
                  <c:v>HLN</c:v>
                </c:pt>
                <c:pt idx="18">
                  <c:v>COM</c:v>
                </c:pt>
                <c:pt idx="19">
                  <c:v>TLC</c:v>
                </c:pt>
                <c:pt idx="20">
                  <c:v>TBS</c:v>
                </c:pt>
              </c:strCache>
            </c:strRef>
          </c:cat>
          <c:val>
            <c:numRef>
              <c:f>analysis_eml!$J$7:$J$27</c:f>
              <c:numCache>
                <c:formatCode>General</c:formatCode>
                <c:ptCount val="21"/>
                <c:pt idx="0">
                  <c:v>1.35237490192022</c:v>
                </c:pt>
                <c:pt idx="1">
                  <c:v>3.38203325239214</c:v>
                </c:pt>
                <c:pt idx="2">
                  <c:v>0.621798693888811</c:v>
                </c:pt>
                <c:pt idx="3">
                  <c:v>0.485037749379243</c:v>
                </c:pt>
                <c:pt idx="4">
                  <c:v>0.521930906043391</c:v>
                </c:pt>
                <c:pt idx="5">
                  <c:v>2.17695981844579</c:v>
                </c:pt>
                <c:pt idx="6">
                  <c:v>0.0571714857454469</c:v>
                </c:pt>
                <c:pt idx="7">
                  <c:v>1.20452010411764</c:v>
                </c:pt>
                <c:pt idx="8">
                  <c:v>0.415652906019997</c:v>
                </c:pt>
                <c:pt idx="9">
                  <c:v>0.4994015518621</c:v>
                </c:pt>
                <c:pt idx="10">
                  <c:v>0.758463725200148</c:v>
                </c:pt>
                <c:pt idx="11">
                  <c:v>0.258665328380246</c:v>
                </c:pt>
                <c:pt idx="12">
                  <c:v>0.734567061438045</c:v>
                </c:pt>
                <c:pt idx="13">
                  <c:v>1.39016286372898</c:v>
                </c:pt>
                <c:pt idx="14">
                  <c:v>2.77847758134467</c:v>
                </c:pt>
                <c:pt idx="15">
                  <c:v>0.524922898160035</c:v>
                </c:pt>
                <c:pt idx="16">
                  <c:v>0.626086589502854</c:v>
                </c:pt>
                <c:pt idx="17">
                  <c:v>0.840632031139571</c:v>
                </c:pt>
                <c:pt idx="18">
                  <c:v>13.0428047237363</c:v>
                </c:pt>
                <c:pt idx="19">
                  <c:v>0.09088114068568</c:v>
                </c:pt>
                <c:pt idx="20">
                  <c:v>0.00702473512547086</c:v>
                </c:pt>
              </c:numCache>
            </c:numRef>
          </c:val>
        </c:ser>
        <c:ser>
          <c:idx val="1"/>
          <c:order val="1"/>
          <c:tx>
            <c:strRef>
              <c:f>analysis_eml!$L$6</c:f>
              <c:strCache>
                <c:ptCount val="1"/>
                <c:pt idx="0">
                  <c:v>Spend (1kUSD)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analysis_eml!$A$7:$A$27</c:f>
              <c:strCache>
                <c:ptCount val="21"/>
                <c:pt idx="0">
                  <c:v>FXX</c:v>
                </c:pt>
                <c:pt idx="1">
                  <c:v>VEL</c:v>
                </c:pt>
                <c:pt idx="2">
                  <c:v>GRIT</c:v>
                </c:pt>
                <c:pt idx="3">
                  <c:v>VICE</c:v>
                </c:pt>
                <c:pt idx="4">
                  <c:v>DISH:ESPN</c:v>
                </c:pt>
                <c:pt idx="5">
                  <c:v>NBAT</c:v>
                </c:pt>
                <c:pt idx="6">
                  <c:v>SPK</c:v>
                </c:pt>
                <c:pt idx="7">
                  <c:v>REVOLT</c:v>
                </c:pt>
                <c:pt idx="8">
                  <c:v>TRU</c:v>
                </c:pt>
                <c:pt idx="9">
                  <c:v>FUSE</c:v>
                </c:pt>
                <c:pt idx="10">
                  <c:v>LOGO</c:v>
                </c:pt>
                <c:pt idx="11">
                  <c:v>DISH: NFLN</c:v>
                </c:pt>
                <c:pt idx="12">
                  <c:v>HIST</c:v>
                </c:pt>
                <c:pt idx="13">
                  <c:v>TRAV</c:v>
                </c:pt>
                <c:pt idx="14">
                  <c:v>FX</c:v>
                </c:pt>
                <c:pt idx="15">
                  <c:v>NHL</c:v>
                </c:pt>
                <c:pt idx="16">
                  <c:v>FS1</c:v>
                </c:pt>
                <c:pt idx="17">
                  <c:v>HLN</c:v>
                </c:pt>
                <c:pt idx="18">
                  <c:v>COM</c:v>
                </c:pt>
                <c:pt idx="19">
                  <c:v>TLC</c:v>
                </c:pt>
                <c:pt idx="20">
                  <c:v>TBS</c:v>
                </c:pt>
              </c:strCache>
            </c:strRef>
          </c:cat>
          <c:val>
            <c:numRef>
              <c:f>analysis_eml!$L$7:$L$27</c:f>
              <c:numCache>
                <c:formatCode>General</c:formatCode>
                <c:ptCount val="21"/>
                <c:pt idx="0">
                  <c:v>6.477</c:v>
                </c:pt>
                <c:pt idx="1">
                  <c:v>11.152</c:v>
                </c:pt>
                <c:pt idx="2">
                  <c:v>4.76</c:v>
                </c:pt>
                <c:pt idx="3">
                  <c:v>15.317</c:v>
                </c:pt>
                <c:pt idx="4">
                  <c:v>17.2125</c:v>
                </c:pt>
                <c:pt idx="5">
                  <c:v>17.9027</c:v>
                </c:pt>
                <c:pt idx="6">
                  <c:v>2.89</c:v>
                </c:pt>
                <c:pt idx="7">
                  <c:v>2.21</c:v>
                </c:pt>
                <c:pt idx="8">
                  <c:v>3.74</c:v>
                </c:pt>
                <c:pt idx="9">
                  <c:v>3.4034</c:v>
                </c:pt>
                <c:pt idx="10">
                  <c:v>5.3975</c:v>
                </c:pt>
                <c:pt idx="11">
                  <c:v>3.06</c:v>
                </c:pt>
                <c:pt idx="12">
                  <c:v>23.2475</c:v>
                </c:pt>
                <c:pt idx="13">
                  <c:v>5.1</c:v>
                </c:pt>
                <c:pt idx="14">
                  <c:v>10.54</c:v>
                </c:pt>
                <c:pt idx="15">
                  <c:v>7.3525</c:v>
                </c:pt>
                <c:pt idx="16">
                  <c:v>3.179</c:v>
                </c:pt>
                <c:pt idx="17">
                  <c:v>8.16</c:v>
                </c:pt>
                <c:pt idx="18">
                  <c:v>2.55</c:v>
                </c:pt>
                <c:pt idx="19">
                  <c:v>6.8</c:v>
                </c:pt>
                <c:pt idx="20">
                  <c:v>5.1</c:v>
                </c:pt>
              </c:numCache>
            </c:numRef>
          </c:val>
        </c:ser>
        <c:gapWidth val="100"/>
        <c:overlap val="0"/>
        <c:axId val="95774813"/>
        <c:axId val="82254031"/>
      </c:barChart>
      <c:catAx>
        <c:axId val="95774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Network Code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54031"/>
        <c:crosses val="autoZero"/>
        <c:auto val="1"/>
        <c:lblAlgn val="ctr"/>
        <c:lblOffset val="100"/>
        <c:noMultiLvlLbl val="0"/>
      </c:catAx>
      <c:valAx>
        <c:axId val="82254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Lift-rate, Expenditure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7481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Direct Traffic; Lift and Expenditure by Network Code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analysis_dir!$J$6</c:f>
              <c:strCache>
                <c:ptCount val="1"/>
                <c:pt idx="0">
                  <c:v>Lift Rate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analysis_dir!$A$7:$A$27</c:f>
              <c:strCache>
                <c:ptCount val="21"/>
                <c:pt idx="0">
                  <c:v>FXX</c:v>
                </c:pt>
                <c:pt idx="1">
                  <c:v>VEL</c:v>
                </c:pt>
                <c:pt idx="2">
                  <c:v>GRIT</c:v>
                </c:pt>
                <c:pt idx="3">
                  <c:v>VICE</c:v>
                </c:pt>
                <c:pt idx="4">
                  <c:v>DISH:</c:v>
                </c:pt>
                <c:pt idx="5">
                  <c:v>NBAT</c:v>
                </c:pt>
                <c:pt idx="6">
                  <c:v>SPK</c:v>
                </c:pt>
                <c:pt idx="7">
                  <c:v>REVOLT</c:v>
                </c:pt>
                <c:pt idx="8">
                  <c:v>TRU</c:v>
                </c:pt>
                <c:pt idx="9">
                  <c:v>FUSE</c:v>
                </c:pt>
                <c:pt idx="10">
                  <c:v>LOGO</c:v>
                </c:pt>
                <c:pt idx="11">
                  <c:v>DISH:</c:v>
                </c:pt>
                <c:pt idx="12">
                  <c:v>HIST</c:v>
                </c:pt>
                <c:pt idx="13">
                  <c:v>TRAV</c:v>
                </c:pt>
                <c:pt idx="14">
                  <c:v>FX</c:v>
                </c:pt>
                <c:pt idx="15">
                  <c:v>NHL</c:v>
                </c:pt>
                <c:pt idx="16">
                  <c:v>FS1</c:v>
                </c:pt>
                <c:pt idx="17">
                  <c:v>HLN</c:v>
                </c:pt>
                <c:pt idx="18">
                  <c:v>COM</c:v>
                </c:pt>
                <c:pt idx="19">
                  <c:v>TLC</c:v>
                </c:pt>
                <c:pt idx="20">
                  <c:v>TBS</c:v>
                </c:pt>
              </c:strCache>
            </c:strRef>
          </c:cat>
          <c:val>
            <c:numRef>
              <c:f>analysis_dir!$J$7:$J$27</c:f>
              <c:numCache>
                <c:formatCode>General</c:formatCode>
                <c:ptCount val="21"/>
                <c:pt idx="0">
                  <c:v>1.58401926130985</c:v>
                </c:pt>
                <c:pt idx="1">
                  <c:v>5.04125153507816</c:v>
                </c:pt>
                <c:pt idx="2">
                  <c:v>2.59229898027737</c:v>
                </c:pt>
                <c:pt idx="3">
                  <c:v>14.7674822090124</c:v>
                </c:pt>
                <c:pt idx="4">
                  <c:v>40.7172090645331</c:v>
                </c:pt>
                <c:pt idx="5">
                  <c:v>17.2765725308998</c:v>
                </c:pt>
                <c:pt idx="6">
                  <c:v>1.16858759144357</c:v>
                </c:pt>
                <c:pt idx="7">
                  <c:v>6.64298296784568</c:v>
                </c:pt>
                <c:pt idx="8">
                  <c:v>4.17101571321997</c:v>
                </c:pt>
                <c:pt idx="9">
                  <c:v>8.27936963941455</c:v>
                </c:pt>
                <c:pt idx="10">
                  <c:v>7.01003447453247</c:v>
                </c:pt>
                <c:pt idx="11">
                  <c:v>17.3271609021908</c:v>
                </c:pt>
                <c:pt idx="12">
                  <c:v>39.0154851809687</c:v>
                </c:pt>
                <c:pt idx="13">
                  <c:v>14.0145893774439</c:v>
                </c:pt>
                <c:pt idx="14">
                  <c:v>52.4378516607077</c:v>
                </c:pt>
                <c:pt idx="15">
                  <c:v>16.4189534174153</c:v>
                </c:pt>
                <c:pt idx="16">
                  <c:v>17.4413929134965</c:v>
                </c:pt>
                <c:pt idx="17">
                  <c:v>36.0595372843425</c:v>
                </c:pt>
                <c:pt idx="18">
                  <c:v>18.7752112817629</c:v>
                </c:pt>
                <c:pt idx="19">
                  <c:v>20.5250746544524</c:v>
                </c:pt>
                <c:pt idx="20">
                  <c:v>16.7574513270963</c:v>
                </c:pt>
              </c:numCache>
            </c:numRef>
          </c:val>
        </c:ser>
        <c:ser>
          <c:idx val="1"/>
          <c:order val="1"/>
          <c:tx>
            <c:strRef>
              <c:f>analysis_dir!$L$6</c:f>
              <c:strCache>
                <c:ptCount val="1"/>
                <c:pt idx="0">
                  <c:v>Spend (1k USD)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analysis_dir!$A$7:$A$27</c:f>
              <c:strCache>
                <c:ptCount val="21"/>
                <c:pt idx="0">
                  <c:v>FXX</c:v>
                </c:pt>
                <c:pt idx="1">
                  <c:v>VEL</c:v>
                </c:pt>
                <c:pt idx="2">
                  <c:v>GRIT</c:v>
                </c:pt>
                <c:pt idx="3">
                  <c:v>VICE</c:v>
                </c:pt>
                <c:pt idx="4">
                  <c:v>DISH:</c:v>
                </c:pt>
                <c:pt idx="5">
                  <c:v>NBAT</c:v>
                </c:pt>
                <c:pt idx="6">
                  <c:v>SPK</c:v>
                </c:pt>
                <c:pt idx="7">
                  <c:v>REVOLT</c:v>
                </c:pt>
                <c:pt idx="8">
                  <c:v>TRU</c:v>
                </c:pt>
                <c:pt idx="9">
                  <c:v>FUSE</c:v>
                </c:pt>
                <c:pt idx="10">
                  <c:v>LOGO</c:v>
                </c:pt>
                <c:pt idx="11">
                  <c:v>DISH:</c:v>
                </c:pt>
                <c:pt idx="12">
                  <c:v>HIST</c:v>
                </c:pt>
                <c:pt idx="13">
                  <c:v>TRAV</c:v>
                </c:pt>
                <c:pt idx="14">
                  <c:v>FX</c:v>
                </c:pt>
                <c:pt idx="15">
                  <c:v>NHL</c:v>
                </c:pt>
                <c:pt idx="16">
                  <c:v>FS1</c:v>
                </c:pt>
                <c:pt idx="17">
                  <c:v>HLN</c:v>
                </c:pt>
                <c:pt idx="18">
                  <c:v>COM</c:v>
                </c:pt>
                <c:pt idx="19">
                  <c:v>TLC</c:v>
                </c:pt>
                <c:pt idx="20">
                  <c:v>TBS</c:v>
                </c:pt>
              </c:strCache>
            </c:strRef>
          </c:cat>
          <c:val>
            <c:numRef>
              <c:f>analysis_dir!$L$7:$L$27</c:f>
              <c:numCache>
                <c:formatCode>General</c:formatCode>
                <c:ptCount val="21"/>
                <c:pt idx="0">
                  <c:v>6.477</c:v>
                </c:pt>
                <c:pt idx="1">
                  <c:v>11.152</c:v>
                </c:pt>
                <c:pt idx="2">
                  <c:v>4.76</c:v>
                </c:pt>
                <c:pt idx="3">
                  <c:v>15.317</c:v>
                </c:pt>
                <c:pt idx="4">
                  <c:v>17.2125</c:v>
                </c:pt>
                <c:pt idx="5">
                  <c:v>17.9027</c:v>
                </c:pt>
                <c:pt idx="6">
                  <c:v>2.89</c:v>
                </c:pt>
                <c:pt idx="7">
                  <c:v>2.21</c:v>
                </c:pt>
                <c:pt idx="8">
                  <c:v>3.74</c:v>
                </c:pt>
                <c:pt idx="9">
                  <c:v>3.4034</c:v>
                </c:pt>
                <c:pt idx="10">
                  <c:v>5.3975</c:v>
                </c:pt>
                <c:pt idx="11">
                  <c:v>3.06</c:v>
                </c:pt>
                <c:pt idx="12">
                  <c:v>23.2475</c:v>
                </c:pt>
                <c:pt idx="13">
                  <c:v>5.1</c:v>
                </c:pt>
                <c:pt idx="14">
                  <c:v>10.54</c:v>
                </c:pt>
                <c:pt idx="15">
                  <c:v>7.3525</c:v>
                </c:pt>
                <c:pt idx="16">
                  <c:v>3.179</c:v>
                </c:pt>
                <c:pt idx="17">
                  <c:v>8.16</c:v>
                </c:pt>
                <c:pt idx="18">
                  <c:v>2.55</c:v>
                </c:pt>
                <c:pt idx="19">
                  <c:v>6.8</c:v>
                </c:pt>
                <c:pt idx="20">
                  <c:v>5.1</c:v>
                </c:pt>
              </c:numCache>
            </c:numRef>
          </c:val>
        </c:ser>
        <c:gapWidth val="100"/>
        <c:overlap val="0"/>
        <c:axId val="65568832"/>
        <c:axId val="33000792"/>
      </c:barChart>
      <c:catAx>
        <c:axId val="65568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Network Code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00792"/>
        <c:crosses val="autoZero"/>
        <c:auto val="1"/>
        <c:lblAlgn val="ctr"/>
        <c:lblOffset val="100"/>
        <c:noMultiLvlLbl val="0"/>
      </c:catAx>
      <c:valAx>
        <c:axId val="33000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Lift and Expenditure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688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5</xdr:row>
      <xdr:rowOff>81360</xdr:rowOff>
    </xdr:from>
    <xdr:to>
      <xdr:col>25</xdr:col>
      <xdr:colOff>163800</xdr:colOff>
      <xdr:row>60</xdr:row>
      <xdr:rowOff>40320</xdr:rowOff>
    </xdr:to>
    <xdr:graphicFrame>
      <xdr:nvGraphicFramePr>
        <xdr:cNvPr id="0" name=""/>
        <xdr:cNvGraphicFramePr/>
      </xdr:nvGraphicFramePr>
      <xdr:xfrm>
        <a:off x="6886800" y="893880"/>
        <a:ext cx="13310280" cy="88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642960</xdr:colOff>
      <xdr:row>2</xdr:row>
      <xdr:rowOff>81360</xdr:rowOff>
    </xdr:from>
    <xdr:to>
      <xdr:col>29</xdr:col>
      <xdr:colOff>765360</xdr:colOff>
      <xdr:row>54</xdr:row>
      <xdr:rowOff>135360</xdr:rowOff>
    </xdr:to>
    <xdr:graphicFrame>
      <xdr:nvGraphicFramePr>
        <xdr:cNvPr id="1" name=""/>
        <xdr:cNvGraphicFramePr/>
      </xdr:nvGraphicFramePr>
      <xdr:xfrm>
        <a:off x="10036800" y="406440"/>
        <a:ext cx="14798520" cy="85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50" activeCellId="0" sqref="L50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0" t="n">
        <v>0</v>
      </c>
      <c r="B2" s="0" t="n">
        <v>0.674832962138085</v>
      </c>
    </row>
    <row r="3" customFormat="false" ht="12.8" hidden="false" customHeight="false" outlineLevel="0" collapsed="false">
      <c r="A3" s="0" t="n">
        <v>1</v>
      </c>
      <c r="C3" s="0" t="n">
        <v>1.5929203539823</v>
      </c>
      <c r="D3" s="0" t="n">
        <v>1.7</v>
      </c>
      <c r="E3" s="0" t="n">
        <v>1.06273062730627</v>
      </c>
      <c r="F3" s="0" t="n">
        <v>1.01342281879195</v>
      </c>
      <c r="G3" s="0" t="n">
        <v>2.66666666666667</v>
      </c>
      <c r="H3" s="0" t="n">
        <v>1.09375</v>
      </c>
      <c r="I3" s="0" t="n">
        <v>0.982532751091703</v>
      </c>
      <c r="J3" s="0" t="n">
        <v>5.53450439146801</v>
      </c>
      <c r="K3" s="0" t="n">
        <v>2.28571428571429</v>
      </c>
      <c r="L3" s="0" t="n">
        <v>2.78247734138973</v>
      </c>
      <c r="M3" s="0" t="n">
        <v>1.36434108527132</v>
      </c>
      <c r="N3" s="0" t="n">
        <v>1.52173913043478</v>
      </c>
      <c r="O3" s="0" t="n">
        <v>1.44117647058824</v>
      </c>
      <c r="P3" s="0" t="n">
        <v>3.73267326732673</v>
      </c>
      <c r="Q3" s="0" t="n">
        <v>3.81818181818182</v>
      </c>
      <c r="R3" s="0" t="n">
        <v>1.02912621359223</v>
      </c>
      <c r="S3" s="0" t="n">
        <v>1.12048192771084</v>
      </c>
      <c r="T3" s="0" t="n">
        <v>1.06741573033708</v>
      </c>
      <c r="U3" s="0" t="n">
        <v>1</v>
      </c>
      <c r="V3" s="0" t="n">
        <v>0.72156862745098</v>
      </c>
      <c r="W3" s="0" t="n">
        <v>1.04672897196262</v>
      </c>
    </row>
    <row r="4" customFormat="false" ht="12.8" hidden="false" customHeight="false" outlineLevel="0" collapsed="false">
      <c r="A4" s="0" t="n">
        <v>2</v>
      </c>
      <c r="B4" s="0" t="n">
        <v>1.23611111111111</v>
      </c>
    </row>
    <row r="5" customFormat="false" ht="12.8" hidden="false" customHeight="false" outlineLevel="0" collapsed="false">
      <c r="A5" s="0" t="n">
        <v>3</v>
      </c>
      <c r="C5" s="0" t="n">
        <v>4.24832214765101</v>
      </c>
      <c r="D5" s="0" t="n">
        <v>8.2910447761194</v>
      </c>
      <c r="E5" s="0" t="n">
        <v>2.88581314878893</v>
      </c>
      <c r="F5" s="0" t="n">
        <v>1.31791907514451</v>
      </c>
      <c r="G5" s="0" t="n">
        <v>1.05084745762712</v>
      </c>
      <c r="H5" s="0" t="n">
        <v>3.89759036144578</v>
      </c>
      <c r="J5" s="0" t="n">
        <v>1.31047381546135</v>
      </c>
      <c r="K5" s="0" t="n">
        <v>0.625</v>
      </c>
      <c r="L5" s="0" t="n">
        <v>1.30985915492958</v>
      </c>
      <c r="M5" s="0" t="n">
        <v>1.69035532994924</v>
      </c>
      <c r="N5" s="0" t="n">
        <v>1.075</v>
      </c>
      <c r="O5" s="0" t="n">
        <v>1.20967741935484</v>
      </c>
      <c r="P5" s="0" t="n">
        <v>1.52631578947368</v>
      </c>
      <c r="R5" s="0" t="n">
        <v>0.688622754491018</v>
      </c>
      <c r="S5" s="0" t="n">
        <v>0.813953488372093</v>
      </c>
      <c r="T5" s="0" t="n">
        <v>2.92857142857143</v>
      </c>
      <c r="U5" s="0" t="n">
        <v>52.52</v>
      </c>
      <c r="V5" s="0" t="n">
        <v>2.21256038647343</v>
      </c>
    </row>
    <row r="6" customFormat="false" ht="12.8" hidden="false" customHeight="false" outlineLevel="0" collapsed="false">
      <c r="A6" s="0" t="n">
        <v>4</v>
      </c>
      <c r="B6" s="0" t="n">
        <v>0.8</v>
      </c>
    </row>
    <row r="7" customFormat="false" ht="12.8" hidden="false" customHeight="false" outlineLevel="0" collapsed="false">
      <c r="A7" s="0" t="n">
        <v>5</v>
      </c>
      <c r="C7" s="0" t="n">
        <v>1.00538358008075</v>
      </c>
      <c r="D7" s="0" t="n">
        <v>1.61744966442953</v>
      </c>
      <c r="E7" s="0" t="n">
        <v>1.30985915492958</v>
      </c>
      <c r="F7" s="0" t="n">
        <v>0.891625615763547</v>
      </c>
      <c r="G7" s="0" t="n">
        <v>0.967391304347826</v>
      </c>
      <c r="H7" s="0" t="n">
        <v>1.04166666666667</v>
      </c>
      <c r="J7" s="0" t="n">
        <v>0.876765083440308</v>
      </c>
      <c r="L7" s="0" t="n">
        <v>0.803532008830022</v>
      </c>
      <c r="M7" s="0" t="n">
        <v>0.653061224489796</v>
      </c>
      <c r="O7" s="0" t="n">
        <v>2.66321243523316</v>
      </c>
      <c r="P7" s="0" t="n">
        <v>2.03061224489796</v>
      </c>
      <c r="R7" s="0" t="n">
        <v>2.81210191082803</v>
      </c>
      <c r="S7" s="0" t="n">
        <v>3.06293706293706</v>
      </c>
      <c r="T7" s="0" t="n">
        <v>1.64502164502165</v>
      </c>
      <c r="U7" s="0" t="n">
        <v>1.77777777777778</v>
      </c>
      <c r="V7" s="0" t="n">
        <v>0.457627118644068</v>
      </c>
    </row>
    <row r="8" customFormat="false" ht="12.8" hidden="false" customHeight="false" outlineLevel="0" collapsed="false">
      <c r="A8" s="0" t="n">
        <v>6</v>
      </c>
      <c r="B8" s="0" t="n">
        <v>0.345744680851064</v>
      </c>
    </row>
    <row r="9" customFormat="false" ht="12.8" hidden="false" customHeight="false" outlineLevel="0" collapsed="false">
      <c r="A9" s="0" t="n">
        <v>7</v>
      </c>
      <c r="C9" s="0" t="n">
        <v>0.881918819188192</v>
      </c>
      <c r="D9" s="0" t="n">
        <v>1.22222222222222</v>
      </c>
      <c r="E9" s="0" t="n">
        <v>0.917721518987342</v>
      </c>
      <c r="F9" s="0" t="n">
        <v>3.64634146341463</v>
      </c>
      <c r="H9" s="0" t="n">
        <v>1.61111111111111</v>
      </c>
      <c r="J9" s="0" t="n">
        <v>3.77525252525252</v>
      </c>
      <c r="L9" s="0" t="n">
        <v>2.07964601769911</v>
      </c>
      <c r="M9" s="0" t="n">
        <v>0.631954350927247</v>
      </c>
      <c r="O9" s="0" t="n">
        <v>1.78301886792453</v>
      </c>
      <c r="R9" s="0" t="n">
        <v>0.957264957264957</v>
      </c>
      <c r="U9" s="0" t="n">
        <v>1.03225806451613</v>
      </c>
    </row>
    <row r="10" customFormat="false" ht="12.8" hidden="false" customHeight="false" outlineLevel="0" collapsed="false">
      <c r="A10" s="0" t="n">
        <v>8</v>
      </c>
      <c r="B10" s="0" t="n">
        <v>5.93333333333333</v>
      </c>
    </row>
    <row r="11" customFormat="false" ht="12.8" hidden="false" customHeight="false" outlineLevel="0" collapsed="false">
      <c r="A11" s="0" t="n">
        <v>9</v>
      </c>
      <c r="C11" s="0" t="n">
        <v>0.316865417376491</v>
      </c>
      <c r="D11" s="0" t="n">
        <v>15.6</v>
      </c>
      <c r="E11" s="0" t="n">
        <v>3.36912751677852</v>
      </c>
      <c r="F11" s="0" t="n">
        <v>1.06329113924051</v>
      </c>
      <c r="H11" s="0" t="n">
        <v>0.790322580645161</v>
      </c>
      <c r="J11" s="0" t="n">
        <v>0.924016282225237</v>
      </c>
      <c r="L11" s="0" t="n">
        <v>0.830618892508143</v>
      </c>
      <c r="M11" s="0" t="n">
        <v>4.65112781954887</v>
      </c>
      <c r="R11" s="0" t="n">
        <v>2.33601983880967</v>
      </c>
    </row>
    <row r="12" customFormat="false" ht="12.8" hidden="false" customHeight="false" outlineLevel="0" collapsed="false">
      <c r="A12" s="0" t="n">
        <v>10</v>
      </c>
      <c r="B12" s="0" t="n">
        <v>0.890453834115806</v>
      </c>
    </row>
    <row r="13" customFormat="false" ht="12.8" hidden="false" customHeight="false" outlineLevel="0" collapsed="false">
      <c r="A13" s="0" t="n">
        <v>11</v>
      </c>
      <c r="C13" s="0" t="n">
        <v>1.7283950617284</v>
      </c>
      <c r="D13" s="0" t="n">
        <v>1.17694805194805</v>
      </c>
      <c r="E13" s="0" t="n">
        <v>1.04823151125402</v>
      </c>
      <c r="F13" s="0" t="n">
        <v>0.901960784313726</v>
      </c>
      <c r="H13" s="0" t="n">
        <v>1.14769647696477</v>
      </c>
      <c r="J13" s="0" t="n">
        <v>0.674033149171271</v>
      </c>
      <c r="L13" s="0" t="n">
        <v>0.482758620689655</v>
      </c>
    </row>
    <row r="14" customFormat="false" ht="12.8" hidden="false" customHeight="false" outlineLevel="0" collapsed="false">
      <c r="A14" s="0" t="n">
        <v>12</v>
      </c>
      <c r="B14" s="0" t="n">
        <v>1.40084388185654</v>
      </c>
    </row>
    <row r="15" customFormat="false" ht="12.8" hidden="false" customHeight="false" outlineLevel="0" collapsed="false">
      <c r="A15" s="0" t="n">
        <v>13</v>
      </c>
      <c r="C15" s="0" t="n">
        <v>0.676923076923077</v>
      </c>
      <c r="D15" s="0" t="n">
        <v>0.743362831858407</v>
      </c>
      <c r="E15" s="0" t="n">
        <v>1.03703703703704</v>
      </c>
      <c r="F15" s="0" t="n">
        <v>1.00806451612903</v>
      </c>
      <c r="H15" s="0" t="n">
        <v>0.795045045045045</v>
      </c>
      <c r="J15" s="0" t="n">
        <v>2.6145251396648</v>
      </c>
      <c r="L15" s="0" t="n">
        <v>2.48484848484848</v>
      </c>
    </row>
    <row r="16" customFormat="false" ht="12.8" hidden="false" customHeight="false" outlineLevel="0" collapsed="false">
      <c r="A16" s="0" t="n">
        <v>14</v>
      </c>
      <c r="B16" s="0" t="n">
        <v>0.450867052023121</v>
      </c>
    </row>
    <row r="17" customFormat="false" ht="12.8" hidden="false" customHeight="false" outlineLevel="0" collapsed="false">
      <c r="A17" s="0" t="n">
        <v>15</v>
      </c>
      <c r="C17" s="0" t="n">
        <v>1.24290220820189</v>
      </c>
      <c r="D17" s="0" t="n">
        <v>8.00953895071542</v>
      </c>
      <c r="F17" s="0" t="n">
        <v>0.687022900763359</v>
      </c>
      <c r="H17" s="0" t="n">
        <v>7.14754098360656</v>
      </c>
    </row>
    <row r="18" customFormat="false" ht="12.8" hidden="false" customHeight="false" outlineLevel="0" collapsed="false">
      <c r="A18" s="0" t="n">
        <v>16</v>
      </c>
      <c r="B18" s="0" t="n">
        <v>1.14933333333333</v>
      </c>
    </row>
    <row r="19" customFormat="false" ht="12.8" hidden="false" customHeight="false" outlineLevel="0" collapsed="false">
      <c r="A19" s="0" t="n">
        <v>17</v>
      </c>
      <c r="C19" s="0" t="n">
        <v>0.72</v>
      </c>
      <c r="D19" s="0" t="n">
        <v>1.49859943977591</v>
      </c>
      <c r="F19" s="0" t="n">
        <v>2.07142857142857</v>
      </c>
      <c r="H19" s="0" t="n">
        <v>1.33942558746736</v>
      </c>
    </row>
    <row r="20" customFormat="false" ht="12.8" hidden="false" customHeight="false" outlineLevel="0" collapsed="false">
      <c r="A20" s="0" t="n">
        <v>18</v>
      </c>
      <c r="B20" s="0" t="n">
        <v>0.317948717948718</v>
      </c>
    </row>
    <row r="21" customFormat="false" ht="12.8" hidden="false" customHeight="false" outlineLevel="0" collapsed="false">
      <c r="A21" s="0" t="n">
        <v>19</v>
      </c>
      <c r="C21" s="0" t="n">
        <v>9.62424242424243</v>
      </c>
      <c r="D21" s="0" t="n">
        <v>4.35820895522388</v>
      </c>
      <c r="F21" s="0" t="n">
        <v>1.71848013816926</v>
      </c>
      <c r="H21" s="0" t="n">
        <v>3.70674846625767</v>
      </c>
    </row>
    <row r="22" customFormat="false" ht="12.8" hidden="false" customHeight="false" outlineLevel="0" collapsed="false">
      <c r="A22" s="0" t="n">
        <v>20</v>
      </c>
      <c r="B22" s="0" t="n">
        <v>7.67323943661972</v>
      </c>
    </row>
    <row r="23" customFormat="false" ht="12.8" hidden="false" customHeight="false" outlineLevel="0" collapsed="false">
      <c r="A23" s="0" t="n">
        <v>21</v>
      </c>
      <c r="C23" s="0" t="n">
        <v>1.56739811912226</v>
      </c>
      <c r="F23" s="0" t="n">
        <v>0.919093851132686</v>
      </c>
      <c r="H23" s="0" t="n">
        <v>1.08333333333333</v>
      </c>
    </row>
    <row r="24" customFormat="false" ht="12.8" hidden="false" customHeight="false" outlineLevel="0" collapsed="false">
      <c r="A24" s="0" t="n">
        <v>22</v>
      </c>
      <c r="B24" s="0" t="n">
        <v>1.3764192139738</v>
      </c>
    </row>
    <row r="25" customFormat="false" ht="12.8" hidden="false" customHeight="false" outlineLevel="0" collapsed="false">
      <c r="A25" s="0" t="n">
        <v>23</v>
      </c>
      <c r="C25" s="0" t="n">
        <v>5.09967845659164</v>
      </c>
      <c r="F25" s="0" t="n">
        <v>0.722950819672131</v>
      </c>
      <c r="H25" s="0" t="n">
        <v>3.97982708933718</v>
      </c>
    </row>
    <row r="26" customFormat="false" ht="12.8" hidden="false" customHeight="false" outlineLevel="0" collapsed="false">
      <c r="A26" s="0" t="n">
        <v>24</v>
      </c>
      <c r="B26" s="0" t="n">
        <v>0.441941074523397</v>
      </c>
    </row>
    <row r="27" customFormat="false" ht="12.8" hidden="false" customHeight="false" outlineLevel="0" collapsed="false">
      <c r="A27" s="0" t="n">
        <f aca="false">A26+1</f>
        <v>25</v>
      </c>
      <c r="F27" s="0" t="n">
        <v>2.54794520547945</v>
      </c>
      <c r="H27" s="0" t="n">
        <v>8.97684515195369</v>
      </c>
    </row>
    <row r="28" customFormat="false" ht="12.8" hidden="false" customHeight="false" outlineLevel="0" collapsed="false">
      <c r="A28" s="0" t="n">
        <f aca="false">A27+1</f>
        <v>26</v>
      </c>
      <c r="B28" s="0" t="n">
        <v>1.06</v>
      </c>
    </row>
    <row r="29" customFormat="false" ht="12.8" hidden="false" customHeight="false" outlineLevel="0" collapsed="false">
      <c r="A29" s="0" t="n">
        <f aca="false">A28+1</f>
        <v>27</v>
      </c>
      <c r="F29" s="0" t="n">
        <v>0.970890410958904</v>
      </c>
      <c r="H29" s="0" t="n">
        <v>1.31648936170213</v>
      </c>
    </row>
    <row r="30" customFormat="false" ht="12.8" hidden="false" customHeight="false" outlineLevel="0" collapsed="false">
      <c r="A30" s="0" t="n">
        <f aca="false">A29+1</f>
        <v>28</v>
      </c>
      <c r="B30" s="0" t="n">
        <v>0.629160063391442</v>
      </c>
    </row>
    <row r="31" customFormat="false" ht="12.8" hidden="false" customHeight="false" outlineLevel="0" collapsed="false">
      <c r="A31" s="0" t="n">
        <f aca="false">A30+1</f>
        <v>29</v>
      </c>
      <c r="F31" s="0" t="n">
        <v>0.794776119402985</v>
      </c>
      <c r="H31" s="0" t="n">
        <v>0.873581847649919</v>
      </c>
    </row>
    <row r="32" customFormat="false" ht="12.8" hidden="false" customHeight="false" outlineLevel="0" collapsed="false">
      <c r="A32" s="0" t="n">
        <f aca="false">A31+1</f>
        <v>30</v>
      </c>
      <c r="B32" s="0" t="n">
        <v>0.854098360655738</v>
      </c>
    </row>
    <row r="33" customFormat="false" ht="12.8" hidden="false" customHeight="false" outlineLevel="0" collapsed="false">
      <c r="A33" s="0" t="n">
        <f aca="false">A32+1</f>
        <v>31</v>
      </c>
      <c r="F33" s="0" t="n">
        <v>1.0711743772242</v>
      </c>
      <c r="H33" s="0" t="n">
        <v>7.72711571675302</v>
      </c>
    </row>
    <row r="34" customFormat="false" ht="12.8" hidden="false" customHeight="false" outlineLevel="0" collapsed="false">
      <c r="A34" s="0" t="n">
        <f aca="false">A33+1</f>
        <v>32</v>
      </c>
      <c r="B34" s="0" t="n">
        <v>0.443573667711599</v>
      </c>
    </row>
    <row r="35" customFormat="false" ht="12.8" hidden="false" customHeight="false" outlineLevel="0" collapsed="false">
      <c r="A35" s="0" t="n">
        <f aca="false">A34+1</f>
        <v>33</v>
      </c>
      <c r="H35" s="0" t="n">
        <v>1.72187104930468</v>
      </c>
    </row>
    <row r="36" customFormat="false" ht="12.8" hidden="false" customHeight="false" outlineLevel="0" collapsed="false">
      <c r="A36" s="0" t="n">
        <f aca="false">A35+1</f>
        <v>34</v>
      </c>
      <c r="B36" s="0" t="n">
        <v>0.283305227655986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  <c r="B38" s="0" t="n">
        <v>0.641476274165202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  <c r="B40" s="0" t="n">
        <v>0.294511378848728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  <c r="B42" s="0" t="n">
        <v>0.823287671232877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  <c r="B44" s="0" t="n">
        <v>0.699029126213592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  <c r="B46" s="0" t="n">
        <v>0.314606741573034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  <c r="B48" s="0" t="n">
        <v>0.714285714285714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  <c r="B50" s="0" t="n">
        <v>0.230228471001757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  <c r="B52" s="0" t="n">
        <v>0.939542483660131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  <c r="B54" s="0" t="n">
        <v>0.399621212121212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  <c r="B56" s="0" t="n">
        <v>0.482242990654206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  <c r="B58" s="0" t="n">
        <v>0.938563327032136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  <c r="B60" s="0" t="n">
        <v>0.320537428023033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  <c r="B62" s="0" t="n">
        <v>0.932270916334661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  <c r="B64" s="0" t="n">
        <v>0.320366132723112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  <c r="B66" s="0" t="n">
        <v>0.894409937888199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  <c r="B68" s="0" t="n">
        <v>0.627906976744186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  <c r="B70" s="0" t="n">
        <v>0.855555555555556</v>
      </c>
    </row>
    <row r="71" customFormat="false" ht="12.8" hidden="false" customHeight="false" outlineLevel="0" collapsed="false">
      <c r="A71" s="0" t="n">
        <f aca="false">A70+1</f>
        <v>69</v>
      </c>
    </row>
    <row r="73" customFormat="false" ht="12.8" hidden="false" customHeight="false" outlineLevel="0" collapsed="false">
      <c r="A73" s="0" t="s">
        <v>23</v>
      </c>
      <c r="C73" s="2" t="n">
        <f aca="false">SUMPRODUCT(C1:C36,MOD(ROW($A$1:$A$36),2)=1)</f>
        <v>28.7049496650884</v>
      </c>
      <c r="D73" s="0" t="n">
        <f aca="false">SUMPRODUCT(D1:D36,MOD(ROW($A$1:$A$36),2)=1)</f>
        <v>44.2173748922928</v>
      </c>
      <c r="E73" s="0" t="n">
        <f aca="false">SUMPRODUCT(E1:E36,MOD(ROW($A$1:$A$36),2)=1)</f>
        <v>11.6305205150817</v>
      </c>
      <c r="F73" s="0" t="n">
        <f aca="false">SUMPRODUCT(F1:F36,MOD(ROW($A$1:$A$36),2)=1)</f>
        <v>21.3463878070294</v>
      </c>
      <c r="G73" s="0" t="n">
        <f aca="false">SUMPRODUCT(G1:G36,MOD(ROW($A$1:$A$36),2)=1)</f>
        <v>4.68490542864161</v>
      </c>
      <c r="H73" s="0" t="n">
        <f aca="false">SUMPRODUCT(H1:H36,MOD(ROW($A$1:$A$36),2)=1)</f>
        <v>48.2499608292441</v>
      </c>
      <c r="I73" s="0" t="n">
        <f aca="false">SUMPRODUCT(I1:I36,MOD(ROW($A$1:$A$36),2)=1)</f>
        <v>0.982532751091703</v>
      </c>
      <c r="J73" s="0" t="n">
        <f aca="false">SUMPRODUCT(J1:J36,MOD(ROW($A$1:$A$36),2)=1)</f>
        <v>15.7095703866835</v>
      </c>
      <c r="K73" s="0" t="n">
        <f aca="false">SUMPRODUCT(K1:K36,MOD(ROW($A$1:$A$36),2)=1)</f>
        <v>2.91071428571429</v>
      </c>
      <c r="L73" s="0" t="n">
        <f aca="false">SUMPRODUCT(L1:L36,MOD(ROW($A$1:$A$36),2)=1)</f>
        <v>10.7737405208947</v>
      </c>
      <c r="M73" s="0" t="n">
        <f aca="false">SUMPRODUCT(M1:M36,MOD(ROW($A$1:$A$36),2)=1)</f>
        <v>8.99083981018647</v>
      </c>
      <c r="N73" s="0" t="n">
        <f aca="false">SUMPRODUCT(N1:N36,MOD(ROW($A$1:$A$36),2)=1)</f>
        <v>2.59673913043478</v>
      </c>
      <c r="O73" s="0" t="n">
        <f aca="false">SUMPRODUCT(O1:O36,MOD(ROW($A$1:$A$36),2)=1)</f>
        <v>7.09708519310076</v>
      </c>
      <c r="P73" s="0" t="n">
        <f aca="false">SUMPRODUCT(P1:P36,MOD(ROW($A$1:$A$36),2)=1)</f>
        <v>7.28960130169838</v>
      </c>
      <c r="Q73" s="0" t="n">
        <f aca="false">SUMPRODUCT(Q1:Q36,MOD(ROW($A$1:$A$36),2)=1)</f>
        <v>3.81818181818182</v>
      </c>
      <c r="R73" s="0" t="n">
        <f aca="false">SUMPRODUCT(R1:R36,MOD(ROW($A$1:$A$36),2)=1)</f>
        <v>7.82313567498591</v>
      </c>
      <c r="S73" s="0" t="n">
        <f aca="false">SUMPRODUCT(S1:S36,MOD(ROW($A$1:$A$36),2)=1)</f>
        <v>4.99737247902</v>
      </c>
      <c r="T73" s="0" t="n">
        <f aca="false">SUMPRODUCT(T1:T36,MOD(ROW($A$1:$A$36),2)=1)</f>
        <v>5.64100880393015</v>
      </c>
      <c r="U73" s="0" t="n">
        <f aca="false">SUMPRODUCT(U1:U36,MOD(ROW($A$1:$A$36),2)=1)</f>
        <v>56.3300358422939</v>
      </c>
      <c r="V73" s="0" t="n">
        <f aca="false">SUMPRODUCT(V1:V36,MOD(ROW($A$1:$A$36),2)=1)</f>
        <v>3.39175613256848</v>
      </c>
      <c r="W73" s="0" t="n">
        <f aca="false">SUMPRODUCT(W1:W36,MOD(ROW($A$1:$A$36),2)=1)</f>
        <v>1.04672897196262</v>
      </c>
    </row>
    <row r="74" customFormat="false" ht="12.8" hidden="false" customHeight="false" outlineLevel="0" collapsed="false">
      <c r="A74" s="0" t="s">
        <v>24</v>
      </c>
      <c r="B74" s="2" t="n">
        <f aca="false">SUMPRODUCT(B2:B71,MOD(ROW(A2:A71),2)=0)</f>
        <v>36.3896482893001</v>
      </c>
    </row>
    <row r="75" customFormat="false" ht="12.8" hidden="false" customHeight="false" outlineLevel="0" collapsed="false">
      <c r="A75" s="0" t="s">
        <v>25</v>
      </c>
      <c r="B75" s="0" t="n">
        <f aca="false">B74/35</f>
        <v>1.03970423683715</v>
      </c>
      <c r="C75" s="2" t="n">
        <f aca="false">C73/12</f>
        <v>2.39207913875737</v>
      </c>
      <c r="D75" s="0" t="n">
        <f aca="false">D73/D76</f>
        <v>4.42173748922928</v>
      </c>
      <c r="E75" s="0" t="n">
        <f aca="false">E73/E76</f>
        <v>1.66150293072596</v>
      </c>
      <c r="F75" s="0" t="n">
        <f aca="false">F73/F76</f>
        <v>1.52474198621639</v>
      </c>
      <c r="G75" s="0" t="n">
        <f aca="false">G73/G76</f>
        <v>1.56163514288054</v>
      </c>
      <c r="H75" s="0" t="n">
        <f aca="false">H73/H76</f>
        <v>3.21666405528294</v>
      </c>
      <c r="I75" s="0" t="n">
        <f aca="false">I73/I76</f>
        <v>0.982532751091703</v>
      </c>
      <c r="J75" s="0" t="n">
        <f aca="false">J73/J76</f>
        <v>2.24422434095479</v>
      </c>
      <c r="K75" s="0" t="n">
        <f aca="false">K73/K76</f>
        <v>1.45535714285714</v>
      </c>
      <c r="L75" s="0" t="n">
        <f aca="false">L73/L76</f>
        <v>1.53910578869925</v>
      </c>
      <c r="M75" s="0" t="n">
        <f aca="false">M73/M76</f>
        <v>1.79816796203729</v>
      </c>
      <c r="N75" s="0" t="n">
        <f aca="false">N73/N76</f>
        <v>1.29836956521739</v>
      </c>
      <c r="O75" s="0" t="n">
        <f aca="false">O73/O76</f>
        <v>1.77427129827519</v>
      </c>
      <c r="P75" s="0" t="n">
        <f aca="false">P73/P76</f>
        <v>2.42986710056613</v>
      </c>
      <c r="Q75" s="0" t="n">
        <f aca="false">Q73/Q76</f>
        <v>3.81818181818182</v>
      </c>
      <c r="R75" s="0" t="n">
        <f aca="false">R73/R76</f>
        <v>1.56462713499718</v>
      </c>
      <c r="S75" s="0" t="n">
        <f aca="false">S73/S76</f>
        <v>1.66579082634</v>
      </c>
      <c r="T75" s="0" t="n">
        <f aca="false">T73/T76</f>
        <v>1.88033626797672</v>
      </c>
      <c r="U75" s="0" t="n">
        <f aca="false">U73/U76</f>
        <v>14.0825089605735</v>
      </c>
      <c r="V75" s="0" t="n">
        <f aca="false">V73/V76</f>
        <v>1.13058537752283</v>
      </c>
      <c r="W75" s="0" t="n">
        <f aca="false">W73/W76</f>
        <v>1.04672897196262</v>
      </c>
    </row>
    <row r="76" customFormat="false" ht="12.8" hidden="false" customHeight="false" outlineLevel="0" collapsed="false">
      <c r="A76" s="0" t="s">
        <v>26</v>
      </c>
      <c r="B76" s="0" t="n">
        <v>35</v>
      </c>
      <c r="C76" s="0" t="n">
        <v>12</v>
      </c>
      <c r="D76" s="0" t="n">
        <v>10</v>
      </c>
      <c r="E76" s="0" t="n">
        <v>7</v>
      </c>
      <c r="F76" s="0" t="n">
        <v>14</v>
      </c>
      <c r="G76" s="0" t="n">
        <v>3</v>
      </c>
      <c r="H76" s="0" t="n">
        <v>15</v>
      </c>
      <c r="I76" s="0" t="n">
        <v>1</v>
      </c>
      <c r="J76" s="0" t="n">
        <v>7</v>
      </c>
      <c r="K76" s="0" t="n">
        <v>2</v>
      </c>
      <c r="L76" s="0" t="n">
        <v>7</v>
      </c>
      <c r="M76" s="0" t="n">
        <v>5</v>
      </c>
      <c r="N76" s="0" t="n">
        <v>2</v>
      </c>
      <c r="O76" s="0" t="n">
        <v>4</v>
      </c>
      <c r="P76" s="0" t="n">
        <v>3</v>
      </c>
      <c r="Q76" s="0" t="n">
        <v>1</v>
      </c>
      <c r="R76" s="0" t="n">
        <v>5</v>
      </c>
      <c r="S76" s="0" t="n">
        <v>3</v>
      </c>
      <c r="T76" s="0" t="n">
        <v>3</v>
      </c>
      <c r="U76" s="0" t="n">
        <v>4</v>
      </c>
      <c r="V76" s="0" t="n">
        <v>3</v>
      </c>
      <c r="W76" s="0" t="n">
        <v>1</v>
      </c>
    </row>
    <row r="77" customFormat="false" ht="13.8" hidden="false" customHeight="false" outlineLevel="0" collapsed="false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  <c r="N77" s="1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S77" s="1" t="s">
        <v>18</v>
      </c>
      <c r="T77" s="1" t="s">
        <v>19</v>
      </c>
      <c r="U77" s="1" t="s">
        <v>20</v>
      </c>
      <c r="V77" s="1" t="s">
        <v>21</v>
      </c>
      <c r="W77" s="1" t="s">
        <v>22</v>
      </c>
    </row>
    <row r="78" customFormat="false" ht="12.8" hidden="false" customHeight="false" outlineLevel="0" collapsed="false">
      <c r="A78" s="0" t="n">
        <v>0</v>
      </c>
      <c r="B78" s="0" t="n">
        <v>2.80738991819572</v>
      </c>
    </row>
    <row r="79" customFormat="false" ht="12.8" hidden="false" customHeight="false" outlineLevel="0" collapsed="false">
      <c r="A79" s="0" t="n">
        <v>1</v>
      </c>
      <c r="C79" s="0" t="n">
        <v>7.46902654867257</v>
      </c>
      <c r="D79" s="0" t="n">
        <v>8.72083333333333</v>
      </c>
      <c r="E79" s="0" t="n">
        <v>11.3284132841328</v>
      </c>
      <c r="F79" s="0" t="n">
        <v>13.7933333333333</v>
      </c>
      <c r="G79" s="0" t="n">
        <v>67.8333333333333</v>
      </c>
      <c r="H79" s="0" t="n">
        <v>21.84375</v>
      </c>
      <c r="I79" s="0" t="n">
        <v>8.56709956709957</v>
      </c>
      <c r="J79" s="0" t="n">
        <v>19.2233375156838</v>
      </c>
      <c r="K79" s="0" t="n">
        <v>12.6095238095238</v>
      </c>
      <c r="L79" s="0" t="n">
        <v>27.6706948640483</v>
      </c>
      <c r="M79" s="0" t="n">
        <v>22.4186046511628</v>
      </c>
      <c r="N79" s="0" t="n">
        <v>18.7608695652174</v>
      </c>
      <c r="O79" s="0" t="n">
        <v>24.5217391304348</v>
      </c>
      <c r="P79" s="0" t="n">
        <v>23.2178217821782</v>
      </c>
      <c r="Q79" s="0" t="n">
        <v>59.8363636363636</v>
      </c>
      <c r="R79" s="0" t="n">
        <v>19.8557692307692</v>
      </c>
      <c r="S79" s="0" t="n">
        <v>22.5882352941176</v>
      </c>
      <c r="T79" s="0" t="n">
        <v>35.8595505617977</v>
      </c>
      <c r="U79" s="0" t="n">
        <v>22.7536231884058</v>
      </c>
      <c r="V79" s="0" t="n">
        <v>18.5135135135135</v>
      </c>
      <c r="W79" s="0" t="n">
        <v>24.1559633027523</v>
      </c>
    </row>
    <row r="80" customFormat="false" ht="12.8" hidden="false" customHeight="false" outlineLevel="0" collapsed="false">
      <c r="A80" s="0" t="n">
        <v>2</v>
      </c>
      <c r="B80" s="0" t="n">
        <v>8.96296296296296</v>
      </c>
    </row>
    <row r="81" customFormat="false" ht="12.8" hidden="false" customHeight="false" outlineLevel="0" collapsed="false">
      <c r="A81" s="0" t="n">
        <v>3</v>
      </c>
      <c r="C81" s="0" t="n">
        <v>7.62458471760797</v>
      </c>
      <c r="D81" s="0" t="n">
        <v>11.3383084577114</v>
      </c>
      <c r="E81" s="0" t="n">
        <v>9.87543252595156</v>
      </c>
      <c r="F81" s="0" t="n">
        <v>9.28248587570621</v>
      </c>
      <c r="G81" s="0" t="n">
        <v>37.95</v>
      </c>
      <c r="H81" s="0" t="n">
        <v>11.144578313253</v>
      </c>
      <c r="J81" s="0" t="n">
        <v>15.1795511221945</v>
      </c>
      <c r="K81" s="0" t="n">
        <v>10.5295315682281</v>
      </c>
      <c r="L81" s="0" t="n">
        <v>14.9366197183099</v>
      </c>
      <c r="M81" s="0" t="n">
        <v>14.9238578680203</v>
      </c>
      <c r="N81" s="0" t="n">
        <v>30.6904761904762</v>
      </c>
      <c r="O81" s="0" t="n">
        <v>38.6190476190476</v>
      </c>
      <c r="P81" s="0" t="n">
        <v>19.3684210526316</v>
      </c>
      <c r="R81" s="0" t="n">
        <v>19.948275862069</v>
      </c>
      <c r="S81" s="0" t="n">
        <v>24.7286821705426</v>
      </c>
      <c r="T81" s="0" t="n">
        <v>40.7689075630252</v>
      </c>
      <c r="U81" s="0" t="n">
        <v>31.2</v>
      </c>
      <c r="V81" s="0" t="n">
        <v>52.5072463768116</v>
      </c>
    </row>
    <row r="82" customFormat="false" ht="12.8" hidden="false" customHeight="false" outlineLevel="0" collapsed="false">
      <c r="A82" s="0" t="n">
        <v>4</v>
      </c>
      <c r="B82" s="0" t="n">
        <v>12.5</v>
      </c>
    </row>
    <row r="83" customFormat="false" ht="12.8" hidden="false" customHeight="false" outlineLevel="0" collapsed="false">
      <c r="A83" s="0" t="n">
        <v>5</v>
      </c>
      <c r="C83" s="0" t="n">
        <v>4.86084169857151</v>
      </c>
      <c r="D83" s="0" t="n">
        <v>9.87248322147651</v>
      </c>
      <c r="E83" s="0" t="n">
        <v>8.91627906976744</v>
      </c>
      <c r="F83" s="0" t="n">
        <v>9.58048780487805</v>
      </c>
      <c r="G83" s="0" t="n">
        <v>38.563829787234</v>
      </c>
      <c r="H83" s="0" t="n">
        <v>11.1152073732719</v>
      </c>
      <c r="J83" s="0" t="n">
        <v>15.190537084399</v>
      </c>
      <c r="L83" s="0" t="n">
        <v>17.2273730684327</v>
      </c>
      <c r="M83" s="0" t="n">
        <v>11.3636363636364</v>
      </c>
      <c r="O83" s="0" t="n">
        <v>55.5906735751295</v>
      </c>
      <c r="P83" s="0" t="n">
        <v>21.6530612244898</v>
      </c>
      <c r="R83" s="0" t="n">
        <v>29.3174603174603</v>
      </c>
      <c r="S83" s="0" t="n">
        <v>27.2027972027972</v>
      </c>
      <c r="T83" s="0" t="n">
        <v>53.7456896551724</v>
      </c>
      <c r="U83" s="0" t="n">
        <v>27.0555555555556</v>
      </c>
      <c r="V83" s="0" t="n">
        <v>12.75</v>
      </c>
    </row>
    <row r="84" customFormat="false" ht="12.8" hidden="false" customHeight="false" outlineLevel="0" collapsed="false">
      <c r="A84" s="0" t="n">
        <v>6</v>
      </c>
      <c r="B84" s="0" t="n">
        <v>3.18506091044847</v>
      </c>
    </row>
    <row r="85" customFormat="false" ht="12.8" hidden="false" customHeight="false" outlineLevel="0" collapsed="false">
      <c r="A85" s="0" t="n">
        <v>7</v>
      </c>
      <c r="C85" s="0" t="n">
        <v>8.24632352941176</v>
      </c>
      <c r="D85" s="0" t="n">
        <v>9.78282828282828</v>
      </c>
      <c r="E85" s="0" t="n">
        <v>9.56172839506173</v>
      </c>
      <c r="F85" s="0" t="n">
        <v>9.40853658536585</v>
      </c>
      <c r="H85" s="0" t="n">
        <v>47.7894736842105</v>
      </c>
      <c r="J85" s="0" t="n">
        <v>12.6313131313131</v>
      </c>
      <c r="L85" s="0" t="n">
        <v>12.570796460177</v>
      </c>
      <c r="M85" s="0" t="n">
        <v>10.5155807365439</v>
      </c>
      <c r="O85" s="0" t="n">
        <v>66.9245283018868</v>
      </c>
      <c r="R85" s="0" t="n">
        <v>24.3718309859155</v>
      </c>
      <c r="U85" s="0" t="n">
        <v>23.6857142857143</v>
      </c>
    </row>
    <row r="86" customFormat="false" ht="12.8" hidden="false" customHeight="false" outlineLevel="0" collapsed="false">
      <c r="A86" s="0" t="n">
        <v>8</v>
      </c>
      <c r="B86" s="0" t="n">
        <v>12.3333333333333</v>
      </c>
    </row>
    <row r="87" customFormat="false" ht="12.8" hidden="false" customHeight="false" outlineLevel="0" collapsed="false">
      <c r="A87" s="0" t="n">
        <v>9</v>
      </c>
      <c r="C87" s="0" t="n">
        <v>3.38027055039815</v>
      </c>
      <c r="D87" s="0" t="n">
        <v>8.804</v>
      </c>
      <c r="E87" s="0" t="n">
        <v>9.64</v>
      </c>
      <c r="F87" s="0" t="n">
        <v>9.51260504201681</v>
      </c>
      <c r="H87" s="0" t="n">
        <v>17.8823529411765</v>
      </c>
      <c r="J87" s="0" t="n">
        <v>10.622972972973</v>
      </c>
      <c r="L87" s="0" t="n">
        <v>11.1451612903226</v>
      </c>
      <c r="M87" s="0" t="n">
        <v>12.821052631579</v>
      </c>
      <c r="R87" s="0" t="n">
        <v>25.5939905691423</v>
      </c>
    </row>
    <row r="88" customFormat="false" ht="12.8" hidden="false" customHeight="false" outlineLevel="0" collapsed="false">
      <c r="A88" s="0" t="n">
        <v>10</v>
      </c>
      <c r="B88" s="0" t="n">
        <v>3.76188340943537</v>
      </c>
      <c r="R88" s="0" t="n">
        <v>13.1683168316832</v>
      </c>
    </row>
    <row r="89" customFormat="false" ht="12.8" hidden="false" customHeight="false" outlineLevel="0" collapsed="false">
      <c r="A89" s="0" t="n">
        <v>11</v>
      </c>
      <c r="C89" s="0" t="n">
        <v>6.40740740740741</v>
      </c>
      <c r="D89" s="0" t="n">
        <v>14.0486223662885</v>
      </c>
      <c r="E89" s="0" t="n">
        <v>9.04501607717042</v>
      </c>
      <c r="F89" s="0" t="n">
        <v>11.8543689320388</v>
      </c>
      <c r="H89" s="0" t="n">
        <v>19.4363143631436</v>
      </c>
      <c r="J89" s="0" t="n">
        <v>10.5824175824176</v>
      </c>
      <c r="L89" s="0" t="n">
        <v>10.7096774193548</v>
      </c>
    </row>
    <row r="90" customFormat="false" ht="12.8" hidden="false" customHeight="false" outlineLevel="0" collapsed="false">
      <c r="A90" s="0" t="n">
        <v>12</v>
      </c>
      <c r="B90" s="0" t="n">
        <v>8.957805907173</v>
      </c>
    </row>
    <row r="91" customFormat="false" ht="12.8" hidden="false" customHeight="false" outlineLevel="0" collapsed="false">
      <c r="A91" s="0" t="n">
        <v>13</v>
      </c>
      <c r="C91" s="0" t="n">
        <v>6.60869565217391</v>
      </c>
      <c r="D91" s="0" t="n">
        <v>15.2688927943761</v>
      </c>
      <c r="E91" s="0" t="n">
        <v>11.5688073394495</v>
      </c>
      <c r="F91" s="0" t="n">
        <v>48.1269841269841</v>
      </c>
      <c r="H91" s="0" t="n">
        <v>15.4404494382023</v>
      </c>
      <c r="J91" s="0" t="n">
        <v>14.8603351955307</v>
      </c>
      <c r="L91" s="0" t="n">
        <v>15.4848484848485</v>
      </c>
    </row>
    <row r="92" customFormat="false" ht="12.8" hidden="false" customHeight="false" outlineLevel="0" collapsed="false">
      <c r="A92" s="0" t="n">
        <v>14</v>
      </c>
      <c r="B92" s="0" t="n">
        <v>4.22145699038279</v>
      </c>
    </row>
    <row r="93" customFormat="false" ht="12.8" hidden="false" customHeight="false" outlineLevel="0" collapsed="false">
      <c r="A93" s="0" t="n">
        <v>15</v>
      </c>
      <c r="C93" s="0" t="n">
        <v>10.4384858044164</v>
      </c>
      <c r="D93" s="0" t="n">
        <v>16.5333333333333</v>
      </c>
      <c r="F93" s="0" t="n">
        <v>25.7443609022556</v>
      </c>
      <c r="H93" s="0" t="n">
        <v>17.5414572864322</v>
      </c>
    </row>
    <row r="94" customFormat="false" ht="12.8" hidden="false" customHeight="false" outlineLevel="0" collapsed="false">
      <c r="A94" s="0" t="n">
        <v>16</v>
      </c>
      <c r="B94" s="0" t="n">
        <v>8.76533333333333</v>
      </c>
    </row>
    <row r="95" customFormat="false" ht="12.8" hidden="false" customHeight="false" outlineLevel="0" collapsed="false">
      <c r="A95" s="0" t="n">
        <v>17</v>
      </c>
      <c r="C95" s="0" t="n">
        <v>13.9421157684631</v>
      </c>
      <c r="D95" s="0" t="n">
        <v>14.4385474860335</v>
      </c>
      <c r="F95" s="0" t="n">
        <v>16.5952380952381</v>
      </c>
      <c r="H95" s="0" t="n">
        <v>16.38772845953</v>
      </c>
    </row>
    <row r="96" customFormat="false" ht="12.8" hidden="false" customHeight="false" outlineLevel="0" collapsed="false">
      <c r="A96" s="0" t="n">
        <v>18</v>
      </c>
      <c r="B96" s="0" t="n">
        <v>3.25908163605113</v>
      </c>
    </row>
    <row r="97" customFormat="false" ht="12.8" hidden="false" customHeight="false" outlineLevel="0" collapsed="false">
      <c r="A97" s="0" t="n">
        <v>19</v>
      </c>
      <c r="C97" s="0" t="n">
        <v>13.2688821752266</v>
      </c>
      <c r="D97" s="0" t="n">
        <v>15.5897858319605</v>
      </c>
      <c r="F97" s="0" t="n">
        <v>13.6830502601737</v>
      </c>
      <c r="H97" s="0" t="n">
        <v>16.3926380368098</v>
      </c>
    </row>
    <row r="98" customFormat="false" ht="12.8" hidden="false" customHeight="false" outlineLevel="0" collapsed="false">
      <c r="A98" s="0" t="n">
        <v>20</v>
      </c>
      <c r="B98" s="0" t="n">
        <v>9.29577464788732</v>
      </c>
    </row>
    <row r="99" customFormat="false" ht="12.8" hidden="false" customHeight="false" outlineLevel="0" collapsed="false">
      <c r="A99" s="0" t="n">
        <v>21</v>
      </c>
      <c r="C99" s="0" t="n">
        <v>12.8620689655172</v>
      </c>
      <c r="F99" s="0" t="n">
        <v>22.5848142164782</v>
      </c>
      <c r="H99" s="0" t="n">
        <v>15.890044576523</v>
      </c>
    </row>
    <row r="100" customFormat="false" ht="12.8" hidden="false" customHeight="false" outlineLevel="0" collapsed="false">
      <c r="A100" s="0" t="n">
        <v>22</v>
      </c>
      <c r="B100" s="0" t="n">
        <v>5.35027880912955</v>
      </c>
    </row>
    <row r="101" customFormat="false" ht="12.8" hidden="false" customHeight="false" outlineLevel="0" collapsed="false">
      <c r="A101" s="0" t="n">
        <v>23</v>
      </c>
      <c r="C101" s="0" t="n">
        <v>12.6816720257235</v>
      </c>
      <c r="F101" s="0" t="n">
        <v>19.4140752864157</v>
      </c>
      <c r="H101" s="0" t="n">
        <v>19.8031609195402</v>
      </c>
    </row>
    <row r="102" customFormat="false" ht="12.8" hidden="false" customHeight="false" outlineLevel="0" collapsed="false">
      <c r="A102" s="0" t="n">
        <v>24</v>
      </c>
      <c r="B102" s="0" t="n">
        <v>3.32123045070413</v>
      </c>
    </row>
    <row r="103" customFormat="false" ht="12.8" hidden="false" customHeight="false" outlineLevel="0" collapsed="false">
      <c r="A103" s="0" t="n">
        <f aca="false">A102+1</f>
        <v>25</v>
      </c>
      <c r="F103" s="0" t="n">
        <v>25.6994906621392</v>
      </c>
      <c r="H103" s="0" t="n">
        <v>25.4487734487734</v>
      </c>
    </row>
    <row r="104" customFormat="false" ht="12.8" hidden="false" customHeight="false" outlineLevel="0" collapsed="false">
      <c r="A104" s="0" t="n">
        <f aca="false">A103+1</f>
        <v>26</v>
      </c>
      <c r="B104" s="0" t="n">
        <v>8.91666666666667</v>
      </c>
    </row>
    <row r="105" customFormat="false" ht="12.8" hidden="false" customHeight="false" outlineLevel="0" collapsed="false">
      <c r="A105" s="0" t="n">
        <f aca="false">A104+1</f>
        <v>27</v>
      </c>
      <c r="F105" s="0" t="n">
        <v>21.2261904761905</v>
      </c>
      <c r="H105" s="0" t="n">
        <v>22.8897742363878</v>
      </c>
    </row>
    <row r="106" customFormat="false" ht="12.8" hidden="false" customHeight="false" outlineLevel="0" collapsed="false">
      <c r="A106" s="0" t="n">
        <f aca="false">A105+1</f>
        <v>28</v>
      </c>
      <c r="B106" s="0" t="n">
        <v>4.84354365055456</v>
      </c>
    </row>
    <row r="107" customFormat="false" ht="12.8" hidden="false" customHeight="false" outlineLevel="0" collapsed="false">
      <c r="A107" s="0" t="n">
        <f aca="false">A106+1</f>
        <v>29</v>
      </c>
      <c r="F107" s="0" t="n">
        <v>26.1866913123845</v>
      </c>
      <c r="H107" s="0" t="n">
        <v>26.2979066022544</v>
      </c>
    </row>
    <row r="108" customFormat="false" ht="12.8" hidden="false" customHeight="false" outlineLevel="0" collapsed="false">
      <c r="A108" s="0" t="n">
        <f aca="false">A107+1</f>
        <v>30</v>
      </c>
      <c r="B108" s="0" t="n">
        <v>6.54348565979613</v>
      </c>
    </row>
    <row r="109" customFormat="false" ht="12.8" hidden="false" customHeight="false" outlineLevel="0" collapsed="false">
      <c r="A109" s="0" t="n">
        <f aca="false">A108+1</f>
        <v>31</v>
      </c>
      <c r="F109" s="0" t="n">
        <v>27.6312056737589</v>
      </c>
      <c r="H109" s="0" t="n">
        <v>26.9465517241379</v>
      </c>
    </row>
    <row r="110" customFormat="false" ht="12.8" hidden="false" customHeight="false" outlineLevel="0" collapsed="false">
      <c r="A110" s="0" t="n">
        <f aca="false">A109+1</f>
        <v>32</v>
      </c>
      <c r="B110" s="0" t="n">
        <v>6.03504113473414</v>
      </c>
    </row>
    <row r="111" customFormat="false" ht="12.8" hidden="false" customHeight="false" outlineLevel="0" collapsed="false">
      <c r="A111" s="0" t="n">
        <f aca="false">A110+1</f>
        <v>33</v>
      </c>
      <c r="H111" s="0" t="n">
        <v>37.8761061946903</v>
      </c>
    </row>
    <row r="112" customFormat="false" ht="12.8" hidden="false" customHeight="false" outlineLevel="0" collapsed="false">
      <c r="A112" s="0" t="n">
        <f aca="false">A111+1</f>
        <v>34</v>
      </c>
      <c r="B112" s="0" t="n">
        <v>5.2435762075732</v>
      </c>
    </row>
    <row r="113" customFormat="false" ht="12.8" hidden="false" customHeight="false" outlineLevel="0" collapsed="false">
      <c r="A113" s="0" t="n">
        <f aca="false">A112+1</f>
        <v>35</v>
      </c>
    </row>
    <row r="114" customFormat="false" ht="12.8" hidden="false" customHeight="false" outlineLevel="0" collapsed="false">
      <c r="A114" s="0" t="n">
        <f aca="false">A113+1</f>
        <v>36</v>
      </c>
      <c r="B114" s="0" t="n">
        <v>4.54578031359168</v>
      </c>
    </row>
    <row r="115" customFormat="false" ht="12.8" hidden="false" customHeight="false" outlineLevel="0" collapsed="false">
      <c r="A115" s="0" t="n">
        <f aca="false">A114+1</f>
        <v>37</v>
      </c>
    </row>
    <row r="116" customFormat="false" ht="12.8" hidden="false" customHeight="false" outlineLevel="0" collapsed="false">
      <c r="A116" s="0" t="n">
        <f aca="false">A115+1</f>
        <v>38</v>
      </c>
      <c r="B116" s="0" t="n">
        <v>4.62506717336416</v>
      </c>
    </row>
    <row r="117" customFormat="false" ht="12.8" hidden="false" customHeight="false" outlineLevel="0" collapsed="false">
      <c r="A117" s="0" t="n">
        <f aca="false">A116+1</f>
        <v>39</v>
      </c>
    </row>
    <row r="118" customFormat="false" ht="12.8" hidden="false" customHeight="false" outlineLevel="0" collapsed="false">
      <c r="A118" s="0" t="n">
        <f aca="false">A117+1</f>
        <v>40</v>
      </c>
      <c r="B118" s="0" t="n">
        <v>4.30285094578991</v>
      </c>
    </row>
    <row r="119" customFormat="false" ht="12.8" hidden="false" customHeight="false" outlineLevel="0" collapsed="false">
      <c r="A119" s="0" t="n">
        <f aca="false">A118+1</f>
        <v>41</v>
      </c>
    </row>
    <row r="120" customFormat="false" ht="12.8" hidden="false" customHeight="false" outlineLevel="0" collapsed="false">
      <c r="A120" s="0" t="n">
        <f aca="false">A119+1</f>
        <v>42</v>
      </c>
      <c r="B120" s="0" t="n">
        <v>4.64147343627294</v>
      </c>
    </row>
    <row r="121" customFormat="false" ht="12.8" hidden="false" customHeight="false" outlineLevel="0" collapsed="false">
      <c r="A121" s="0" t="n">
        <f aca="false">A120+1</f>
        <v>43</v>
      </c>
    </row>
    <row r="122" customFormat="false" ht="12.8" hidden="false" customHeight="false" outlineLevel="0" collapsed="false">
      <c r="A122" s="0" t="n">
        <f aca="false">A121+1</f>
        <v>44</v>
      </c>
      <c r="B122" s="0" t="n">
        <v>6.18557895228784</v>
      </c>
    </row>
    <row r="123" customFormat="false" ht="12.8" hidden="false" customHeight="false" outlineLevel="0" collapsed="false">
      <c r="A123" s="0" t="n">
        <f aca="false">A122+1</f>
        <v>45</v>
      </c>
    </row>
    <row r="124" customFormat="false" ht="12.8" hidden="false" customHeight="false" outlineLevel="0" collapsed="false">
      <c r="A124" s="0" t="n">
        <f aca="false">A123+1</f>
        <v>46</v>
      </c>
      <c r="B124" s="0" t="n">
        <v>14.093023255814</v>
      </c>
    </row>
    <row r="125" customFormat="false" ht="12.8" hidden="false" customHeight="false" outlineLevel="0" collapsed="false">
      <c r="A125" s="0" t="n">
        <f aca="false">A124+1</f>
        <v>47</v>
      </c>
    </row>
    <row r="126" customFormat="false" ht="12.8" hidden="false" customHeight="false" outlineLevel="0" collapsed="false">
      <c r="A126" s="0" t="n">
        <f aca="false">A125+1</f>
        <v>48</v>
      </c>
      <c r="B126" s="0" t="n">
        <v>5.15906998867477</v>
      </c>
    </row>
    <row r="127" customFormat="false" ht="12.8" hidden="false" customHeight="false" outlineLevel="0" collapsed="false">
      <c r="A127" s="0" t="n">
        <f aca="false">A126+1</f>
        <v>49</v>
      </c>
    </row>
    <row r="128" customFormat="false" ht="12.8" hidden="false" customHeight="false" outlineLevel="0" collapsed="false">
      <c r="A128" s="0" t="n">
        <f aca="false">A127+1</f>
        <v>50</v>
      </c>
      <c r="B128" s="0" t="n">
        <v>5.31481439970871</v>
      </c>
    </row>
    <row r="129" customFormat="false" ht="12.8" hidden="false" customHeight="false" outlineLevel="0" collapsed="false">
      <c r="A129" s="0" t="n">
        <f aca="false">A128+1</f>
        <v>51</v>
      </c>
    </row>
    <row r="130" customFormat="false" ht="12.8" hidden="false" customHeight="false" outlineLevel="0" collapsed="false">
      <c r="A130" s="0" t="n">
        <f aca="false">A129+1</f>
        <v>52</v>
      </c>
      <c r="B130" s="0" t="n">
        <v>5.27494120372896</v>
      </c>
    </row>
    <row r="131" customFormat="false" ht="12.8" hidden="false" customHeight="false" outlineLevel="0" collapsed="false">
      <c r="A131" s="0" t="n">
        <f aca="false">A130+1</f>
        <v>53</v>
      </c>
    </row>
    <row r="132" customFormat="false" ht="12.8" hidden="false" customHeight="false" outlineLevel="0" collapsed="false">
      <c r="A132" s="0" t="n">
        <f aca="false">A131+1</f>
        <v>54</v>
      </c>
      <c r="B132" s="0" t="n">
        <v>4.66672938958937</v>
      </c>
    </row>
    <row r="133" customFormat="false" ht="12.8" hidden="false" customHeight="false" outlineLevel="0" collapsed="false">
      <c r="A133" s="0" t="n">
        <f aca="false">A132+1</f>
        <v>55</v>
      </c>
    </row>
    <row r="134" customFormat="false" ht="12.8" hidden="false" customHeight="false" outlineLevel="0" collapsed="false">
      <c r="A134" s="0" t="n">
        <f aca="false">A133+1</f>
        <v>56</v>
      </c>
      <c r="B134" s="0" t="n">
        <v>9.81787305583739</v>
      </c>
    </row>
    <row r="135" customFormat="false" ht="12.8" hidden="false" customHeight="false" outlineLevel="0" collapsed="false">
      <c r="A135" s="0" t="n">
        <f aca="false">A134+1</f>
        <v>57</v>
      </c>
    </row>
    <row r="136" customFormat="false" ht="12.8" hidden="false" customHeight="false" outlineLevel="0" collapsed="false">
      <c r="A136" s="0" t="n">
        <f aca="false">A135+1</f>
        <v>58</v>
      </c>
      <c r="B136" s="0" t="n">
        <v>6.69379278787728</v>
      </c>
    </row>
    <row r="137" customFormat="false" ht="12.8" hidden="false" customHeight="false" outlineLevel="0" collapsed="false">
      <c r="A137" s="0" t="n">
        <f aca="false">A136+1</f>
        <v>59</v>
      </c>
    </row>
    <row r="138" customFormat="false" ht="12.8" hidden="false" customHeight="false" outlineLevel="0" collapsed="false">
      <c r="A138" s="0" t="n">
        <f aca="false">A137+1</f>
        <v>60</v>
      </c>
      <c r="B138" s="0" t="n">
        <v>20.5912698412698</v>
      </c>
    </row>
    <row r="139" customFormat="false" ht="12.8" hidden="false" customHeight="false" outlineLevel="0" collapsed="false">
      <c r="A139" s="0" t="n">
        <f aca="false">A138+1</f>
        <v>61</v>
      </c>
    </row>
    <row r="140" customFormat="false" ht="12.8" hidden="false" customHeight="false" outlineLevel="0" collapsed="false">
      <c r="A140" s="0" t="n">
        <f aca="false">A139+1</f>
        <v>62</v>
      </c>
      <c r="B140" s="0" t="n">
        <v>6.8981734289388</v>
      </c>
    </row>
    <row r="141" customFormat="false" ht="12.8" hidden="false" customHeight="false" outlineLevel="0" collapsed="false">
      <c r="A141" s="0" t="n">
        <f aca="false">A140+1</f>
        <v>63</v>
      </c>
    </row>
    <row r="142" customFormat="false" ht="12.8" hidden="false" customHeight="false" outlineLevel="0" collapsed="false">
      <c r="A142" s="0" t="n">
        <f aca="false">A141+1</f>
        <v>64</v>
      </c>
      <c r="B142" s="0" t="n">
        <v>7.65939920254381</v>
      </c>
    </row>
    <row r="143" customFormat="false" ht="12.8" hidden="false" customHeight="false" outlineLevel="0" collapsed="false">
      <c r="A143" s="0" t="n">
        <f aca="false">A142+1</f>
        <v>65</v>
      </c>
    </row>
    <row r="144" customFormat="false" ht="12.8" hidden="false" customHeight="false" outlineLevel="0" collapsed="false">
      <c r="A144" s="0" t="n">
        <f aca="false">A143+1</f>
        <v>66</v>
      </c>
      <c r="B144" s="0" t="n">
        <v>9.00750947764182</v>
      </c>
    </row>
    <row r="145" customFormat="false" ht="12.8" hidden="false" customHeight="false" outlineLevel="0" collapsed="false">
      <c r="A145" s="0" t="n">
        <f aca="false">A144+1</f>
        <v>67</v>
      </c>
    </row>
    <row r="146" customFormat="false" ht="12.8" hidden="false" customHeight="false" outlineLevel="0" collapsed="false">
      <c r="A146" s="0" t="n">
        <f aca="false">A145+1</f>
        <v>68</v>
      </c>
      <c r="B146" s="0" t="n">
        <v>21.1666666666667</v>
      </c>
    </row>
    <row r="147" customFormat="false" ht="12.8" hidden="false" customHeight="false" outlineLevel="0" collapsed="false">
      <c r="A147" s="0" t="n">
        <f aca="false">A146+1</f>
        <v>69</v>
      </c>
    </row>
    <row r="149" customFormat="false" ht="12.8" hidden="false" customHeight="false" outlineLevel="0" collapsed="false">
      <c r="A149" s="0" t="s">
        <v>23</v>
      </c>
      <c r="C149" s="0" t="n">
        <f aca="false">SUMPRODUCT(C78:C147,MOD(ROW($A$78:$A$147),2)=1)</f>
        <v>107.79037484359</v>
      </c>
      <c r="D149" s="0" t="n">
        <f aca="false">SUMPRODUCT(D78:D147,MOD(ROW($A$78:$A$147),2)=1)</f>
        <v>124.397635107341</v>
      </c>
      <c r="E149" s="0" t="n">
        <f aca="false">SUMPRODUCT(E78:E147,MOD(ROW($A$78:$A$147),2)=1)</f>
        <v>69.9356766915335</v>
      </c>
      <c r="F149" s="0" t="n">
        <f aca="false">SUMPRODUCT(F78:F147,MOD(ROW($A$78:$A$147),2)=1)</f>
        <v>310.323918585358</v>
      </c>
      <c r="G149" s="0" t="n">
        <f aca="false">SUMPRODUCT(G78:G147,MOD(ROW($A$78:$A$147),2)=1)</f>
        <v>144.347163120567</v>
      </c>
      <c r="H149" s="0" t="n">
        <f aca="false">SUMPRODUCT(H78:H147,MOD(ROW($A$78:$A$147),2)=1)</f>
        <v>370.126267598337</v>
      </c>
      <c r="I149" s="0" t="n">
        <f aca="false">SUMPRODUCT(I78:I147,MOD(ROW($A$78:$A$147),2)=1)</f>
        <v>8.56709956709957</v>
      </c>
      <c r="J149" s="0" t="n">
        <f aca="false">SUMPRODUCT(J78:J147,MOD(ROW($A$78:$A$147),2)=1)</f>
        <v>98.2904646045117</v>
      </c>
      <c r="K149" s="0" t="n">
        <f aca="false">SUMPRODUCT(K78:K147,MOD(ROW($A$78:$A$147),2)=1)</f>
        <v>23.1390553777519</v>
      </c>
      <c r="L149" s="0" t="n">
        <f aca="false">SUMPRODUCT(L78:L147,MOD(ROW($A$78:$A$147),2)=1)</f>
        <v>109.745171305494</v>
      </c>
      <c r="M149" s="0" t="n">
        <f aca="false">SUMPRODUCT(M78:M147,MOD(ROW($A$78:$A$147),2)=1)</f>
        <v>72.0427322509423</v>
      </c>
      <c r="N149" s="0" t="n">
        <f aca="false">SUMPRODUCT(N78:N147,MOD(ROW($A$78:$A$147),2)=1)</f>
        <v>49.4513457556936</v>
      </c>
      <c r="O149" s="0" t="n">
        <f aca="false">SUMPRODUCT(O78:O147,MOD(ROW($A$78:$A$147),2)=1)</f>
        <v>185.655988626499</v>
      </c>
      <c r="P149" s="0" t="n">
        <f aca="false">SUMPRODUCT(P78:P147,MOD(ROW($A$78:$A$147),2)=1)</f>
        <v>64.2393040592996</v>
      </c>
      <c r="Q149" s="0" t="n">
        <f aca="false">SUMPRODUCT(Q78:Q147,MOD(ROW($A$78:$A$147),2)=1)</f>
        <v>59.8363636363636</v>
      </c>
      <c r="R149" s="0" t="n">
        <f aca="false">SUMPRODUCT(R78:R147,MOD(ROW($A$78:$A$147),2)=1)</f>
        <v>119.087326965356</v>
      </c>
      <c r="S149" s="0" t="n">
        <f aca="false">SUMPRODUCT(S78:S147,MOD(ROW($A$78:$A$147),2)=1)</f>
        <v>74.5197146674575</v>
      </c>
      <c r="T149" s="0" t="n">
        <f aca="false">SUMPRODUCT(T78:T147,MOD(ROW($A$78:$A$147),2)=1)</f>
        <v>130.374147779995</v>
      </c>
      <c r="U149" s="0" t="n">
        <f aca="false">SUMPRODUCT(U78:U147,MOD(ROW($A$78:$A$147),2)=1)</f>
        <v>104.694893029676</v>
      </c>
      <c r="V149" s="0" t="n">
        <f aca="false">SUMPRODUCT(V78:V147,MOD(ROW($A$78:$A$147),2)=1)</f>
        <v>83.7707598903251</v>
      </c>
      <c r="W149" s="0" t="n">
        <f aca="false">SUMPRODUCT(W78:W147,MOD(ROW($A$78:$A$147),2)=1)</f>
        <v>24.1559633027523</v>
      </c>
    </row>
    <row r="150" customFormat="false" ht="12.8" hidden="false" customHeight="false" outlineLevel="0" collapsed="false">
      <c r="A150" s="0" t="s">
        <v>24</v>
      </c>
      <c r="B150" s="2" t="n">
        <f aca="false">SUMPRODUCT(B78:B147,MOD(ROW(A78:A147),2)=0)</f>
        <v>258.94791914796</v>
      </c>
    </row>
    <row r="151" customFormat="false" ht="12.8" hidden="false" customHeight="false" outlineLevel="0" collapsed="false">
      <c r="A151" s="0" t="s">
        <v>27</v>
      </c>
      <c r="B151" s="0" t="n">
        <v>35</v>
      </c>
      <c r="C151" s="2" t="n">
        <v>12</v>
      </c>
      <c r="D151" s="2" t="n">
        <v>10</v>
      </c>
      <c r="E151" s="2" t="n">
        <v>7</v>
      </c>
      <c r="F151" s="2" t="n">
        <v>14</v>
      </c>
      <c r="G151" s="2" t="n">
        <v>3</v>
      </c>
      <c r="H151" s="2" t="n">
        <v>15</v>
      </c>
      <c r="I151" s="2" t="n">
        <v>1</v>
      </c>
      <c r="J151" s="2" t="n">
        <v>7</v>
      </c>
      <c r="K151" s="2" t="n">
        <v>2</v>
      </c>
      <c r="L151" s="2" t="n">
        <v>7</v>
      </c>
      <c r="M151" s="2" t="n">
        <v>5</v>
      </c>
      <c r="N151" s="2" t="n">
        <v>2</v>
      </c>
      <c r="O151" s="2" t="n">
        <v>4</v>
      </c>
      <c r="P151" s="2" t="n">
        <v>3</v>
      </c>
      <c r="Q151" s="2" t="n">
        <v>1</v>
      </c>
      <c r="R151" s="2" t="n">
        <v>5</v>
      </c>
      <c r="S151" s="2" t="n">
        <v>3</v>
      </c>
      <c r="T151" s="2" t="n">
        <v>3</v>
      </c>
      <c r="U151" s="2" t="n">
        <v>4</v>
      </c>
      <c r="V151" s="2" t="n">
        <v>3</v>
      </c>
      <c r="W151" s="2" t="n">
        <v>1</v>
      </c>
    </row>
    <row r="152" customFormat="false" ht="12.8" hidden="false" customHeight="false" outlineLevel="0" collapsed="false">
      <c r="A152" s="0" t="s">
        <v>25</v>
      </c>
      <c r="B152" s="0" t="n">
        <f aca="false">B150/B151</f>
        <v>7.39851197565599</v>
      </c>
      <c r="C152" s="0" t="n">
        <f aca="false">C149/C151</f>
        <v>8.98253123696584</v>
      </c>
      <c r="D152" s="0" t="n">
        <f aca="false">D149/D151</f>
        <v>12.4397635107341</v>
      </c>
      <c r="E152" s="0" t="n">
        <f aca="false">E149/E151</f>
        <v>9.99081095593336</v>
      </c>
      <c r="F152" s="0" t="n">
        <f aca="false">F149/F151</f>
        <v>22.1659941846684</v>
      </c>
      <c r="G152" s="0" t="n">
        <f aca="false">G149/G151</f>
        <v>48.1157210401891</v>
      </c>
      <c r="H152" s="0" t="n">
        <f aca="false">H149/H151</f>
        <v>24.6750845065558</v>
      </c>
      <c r="I152" s="0" t="n">
        <f aca="false">I149/I151</f>
        <v>8.56709956709957</v>
      </c>
      <c r="J152" s="0" t="n">
        <f aca="false">J149/J151</f>
        <v>14.0414949435017</v>
      </c>
      <c r="K152" s="0" t="n">
        <f aca="false">K149/K151</f>
        <v>11.569527688876</v>
      </c>
      <c r="L152" s="0" t="n">
        <f aca="false">L149/L151</f>
        <v>15.6778816150705</v>
      </c>
      <c r="M152" s="0" t="n">
        <f aca="false">M149/M151</f>
        <v>14.4085464501885</v>
      </c>
      <c r="N152" s="0" t="n">
        <f aca="false">N149/N151</f>
        <v>24.7256728778468</v>
      </c>
      <c r="O152" s="0" t="n">
        <f aca="false">O149/O151</f>
        <v>46.4139971566247</v>
      </c>
      <c r="P152" s="0" t="n">
        <f aca="false">P149/P151</f>
        <v>21.4131013530999</v>
      </c>
      <c r="Q152" s="0" t="n">
        <f aca="false">Q149/Q151</f>
        <v>59.8363636363636</v>
      </c>
      <c r="R152" s="0" t="n">
        <f aca="false">R149/R151</f>
        <v>23.8174653930713</v>
      </c>
      <c r="S152" s="0" t="n">
        <f aca="false">S149/S151</f>
        <v>24.8399048891525</v>
      </c>
      <c r="T152" s="0" t="n">
        <f aca="false">T149/T151</f>
        <v>43.4580492599985</v>
      </c>
      <c r="U152" s="0" t="n">
        <f aca="false">U149/U151</f>
        <v>26.1737232574189</v>
      </c>
      <c r="V152" s="0" t="n">
        <f aca="false">V149/V151</f>
        <v>27.9235866301084</v>
      </c>
      <c r="W152" s="0" t="n">
        <f aca="false">W149/W151</f>
        <v>24.1559633027523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2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C92" activeCellId="0" sqref="C92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28</v>
      </c>
      <c r="E1" s="1" t="s">
        <v>28</v>
      </c>
      <c r="F1" s="1" t="s">
        <v>28</v>
      </c>
      <c r="G1" s="1" t="s">
        <v>28</v>
      </c>
      <c r="H1" s="1" t="s">
        <v>28</v>
      </c>
      <c r="I1" s="1" t="s">
        <v>28</v>
      </c>
      <c r="J1" s="1" t="s">
        <v>28</v>
      </c>
    </row>
    <row r="2" customFormat="false" ht="12.8" hidden="false" customHeight="false" outlineLevel="0" collapsed="false">
      <c r="A2" s="0" t="n">
        <v>0</v>
      </c>
      <c r="B2" s="0" t="n">
        <v>0.430635838150289</v>
      </c>
    </row>
    <row r="3" customFormat="false" ht="12.8" hidden="false" customHeight="false" outlineLevel="0" collapsed="false">
      <c r="A3" s="0" t="n">
        <v>1</v>
      </c>
      <c r="C3" s="0" t="n">
        <v>1.31370328425821</v>
      </c>
      <c r="D3" s="0" t="n">
        <v>2.67224880382775</v>
      </c>
      <c r="E3" s="0" t="n">
        <v>3.38966480446927</v>
      </c>
      <c r="F3" s="0" t="n">
        <v>1.83105128800186</v>
      </c>
      <c r="G3" s="0" t="n">
        <v>3.94406548431105</v>
      </c>
      <c r="H3" s="0" t="n">
        <v>3.952</v>
      </c>
      <c r="I3" s="0" t="n">
        <v>4.72183098591549</v>
      </c>
      <c r="J3" s="0" t="n">
        <v>1.03636363636364</v>
      </c>
    </row>
    <row r="4" customFormat="false" ht="12.8" hidden="false" customHeight="false" outlineLevel="0" collapsed="false">
      <c r="A4" s="0" t="n">
        <v>2</v>
      </c>
      <c r="B4" s="0" t="n">
        <v>1.26448598130841</v>
      </c>
    </row>
    <row r="5" customFormat="false" ht="12.8" hidden="false" customHeight="false" outlineLevel="0" collapsed="false">
      <c r="A5" s="0" t="n">
        <v>3</v>
      </c>
      <c r="C5" s="0" t="n">
        <v>2.92453682783552</v>
      </c>
      <c r="D5" s="0" t="n">
        <v>1.50692520775623</v>
      </c>
      <c r="E5" s="0" t="n">
        <v>1.46842878120411</v>
      </c>
      <c r="F5" s="0" t="n">
        <v>5.35709244883557</v>
      </c>
      <c r="G5" s="0" t="n">
        <v>0.915430267062315</v>
      </c>
      <c r="H5" s="0" t="n">
        <v>0.955769230769231</v>
      </c>
      <c r="I5" s="0" t="n">
        <v>0.904328018223235</v>
      </c>
      <c r="J5" s="0" t="n">
        <v>0.936241610738255</v>
      </c>
    </row>
    <row r="6" customFormat="false" ht="12.8" hidden="false" customHeight="false" outlineLevel="0" collapsed="false">
      <c r="A6" s="0" t="n">
        <v>4</v>
      </c>
      <c r="B6" s="0" t="n">
        <v>0.629160063391442</v>
      </c>
    </row>
    <row r="7" customFormat="false" ht="12.8" hidden="false" customHeight="false" outlineLevel="0" collapsed="false">
      <c r="A7" s="0" t="n">
        <v>5</v>
      </c>
      <c r="C7" s="0" t="n">
        <v>1.12241887905605</v>
      </c>
      <c r="D7" s="0" t="n">
        <v>0.760233918128655</v>
      </c>
      <c r="E7" s="0" t="n">
        <v>0.396739130434783</v>
      </c>
      <c r="F7" s="0" t="n">
        <v>1.09060402684564</v>
      </c>
      <c r="G7" s="0" t="n">
        <v>0.609756097560976</v>
      </c>
      <c r="H7" s="0" t="n">
        <v>0.640522875816993</v>
      </c>
      <c r="I7" s="0" t="n">
        <v>0.656934306569343</v>
      </c>
      <c r="J7" s="0" t="n">
        <v>3.03722084367246</v>
      </c>
    </row>
    <row r="8" customFormat="false" ht="12.8" hidden="false" customHeight="false" outlineLevel="0" collapsed="false">
      <c r="A8" s="0" t="n">
        <v>6</v>
      </c>
      <c r="B8" s="0" t="n">
        <v>0.825127334465195</v>
      </c>
    </row>
    <row r="9" customFormat="false" ht="12.8" hidden="false" customHeight="false" outlineLevel="0" collapsed="false">
      <c r="A9" s="0" t="n">
        <v>7</v>
      </c>
      <c r="C9" s="0" t="n">
        <v>3.20677966101695</v>
      </c>
      <c r="D9" s="0" t="n">
        <v>2.79446640316206</v>
      </c>
      <c r="E9" s="0" t="n">
        <v>2.30188679245283</v>
      </c>
      <c r="F9" s="0" t="n">
        <v>1.06913996627319</v>
      </c>
      <c r="G9" s="0" t="n">
        <v>2.64335664335664</v>
      </c>
      <c r="H9" s="0" t="n">
        <v>2.55769230769231</v>
      </c>
      <c r="I9" s="0" t="n">
        <v>0.758575197889182</v>
      </c>
      <c r="J9" s="0" t="n">
        <v>1.15546218487395</v>
      </c>
    </row>
    <row r="10" customFormat="false" ht="12.8" hidden="false" customHeight="false" outlineLevel="0" collapsed="false">
      <c r="A10" s="0" t="n">
        <v>8</v>
      </c>
      <c r="B10" s="0" t="n">
        <v>0.477544910179641</v>
      </c>
    </row>
    <row r="11" customFormat="false" ht="12.8" hidden="false" customHeight="false" outlineLevel="0" collapsed="false">
      <c r="A11" s="0" t="n">
        <v>9</v>
      </c>
      <c r="C11" s="0" t="n">
        <v>0.791055206149546</v>
      </c>
      <c r="D11" s="0" t="n">
        <v>0.8120590121873</v>
      </c>
      <c r="E11" s="0" t="n">
        <v>1.06189555125725</v>
      </c>
      <c r="F11" s="0" t="n">
        <v>5.70526315789474</v>
      </c>
      <c r="G11" s="0" t="n">
        <v>1.14</v>
      </c>
      <c r="H11" s="0" t="n">
        <v>1.14958448753463</v>
      </c>
      <c r="I11" s="0" t="n">
        <v>3.31700680272109</v>
      </c>
      <c r="J11" s="0" t="n">
        <v>2.72665148063781</v>
      </c>
    </row>
    <row r="12" customFormat="false" ht="12.8" hidden="false" customHeight="false" outlineLevel="0" collapsed="false">
      <c r="A12" s="0" t="n">
        <v>10</v>
      </c>
      <c r="B12" s="0" t="n">
        <v>0.288079470198675</v>
      </c>
    </row>
    <row r="13" customFormat="false" ht="12.8" hidden="false" customHeight="false" outlineLevel="0" collapsed="false">
      <c r="A13" s="0" t="n">
        <v>11</v>
      </c>
      <c r="C13" s="0" t="n">
        <v>5.79273216689098</v>
      </c>
      <c r="D13" s="0" t="n">
        <v>5.3898916967509</v>
      </c>
      <c r="E13" s="0" t="n">
        <v>5.5761421319797</v>
      </c>
      <c r="F13" s="0" t="n">
        <v>1.31660231660232</v>
      </c>
      <c r="G13" s="0" t="n">
        <v>0.770114942528736</v>
      </c>
      <c r="H13" s="0" t="n">
        <v>0.716358839050132</v>
      </c>
      <c r="I13" s="0" t="n">
        <v>4.19241982507289</v>
      </c>
      <c r="J13" s="0" t="n">
        <v>1.4850455136541</v>
      </c>
    </row>
    <row r="14" customFormat="false" ht="12.8" hidden="false" customHeight="false" outlineLevel="0" collapsed="false">
      <c r="A14" s="0" t="n">
        <v>12</v>
      </c>
      <c r="B14" s="0" t="n">
        <v>0.674528301886793</v>
      </c>
    </row>
    <row r="15" customFormat="false" ht="12.8" hidden="false" customHeight="false" outlineLevel="0" collapsed="false">
      <c r="A15" s="0" t="n">
        <v>13</v>
      </c>
      <c r="C15" s="0" t="n">
        <v>1.32077922077922</v>
      </c>
      <c r="D15" s="0" t="n">
        <v>1.32816901408451</v>
      </c>
      <c r="E15" s="0" t="n">
        <v>1.30252100840336</v>
      </c>
      <c r="F15" s="0" t="n">
        <v>0.8578352180937</v>
      </c>
      <c r="G15" s="0" t="n">
        <v>7.53505007153076</v>
      </c>
      <c r="H15" s="0" t="n">
        <v>7.58344640434193</v>
      </c>
      <c r="I15" s="0" t="n">
        <v>1.08333333333333</v>
      </c>
    </row>
    <row r="16" customFormat="false" ht="12.8" hidden="false" customHeight="false" outlineLevel="0" collapsed="false">
      <c r="A16" s="0" t="n">
        <v>14</v>
      </c>
      <c r="B16" s="0" t="n">
        <v>0.306930693069307</v>
      </c>
    </row>
    <row r="17" customFormat="false" ht="12.8" hidden="false" customHeight="false" outlineLevel="0" collapsed="false">
      <c r="A17" s="0" t="n">
        <v>15</v>
      </c>
      <c r="C17" s="0" t="n">
        <v>0.821482602118003</v>
      </c>
      <c r="D17" s="0" t="n">
        <v>0.862026862026862</v>
      </c>
      <c r="E17" s="0" t="n">
        <v>0.880403458213256</v>
      </c>
      <c r="F17" s="0" t="n">
        <v>1.77410468319559</v>
      </c>
      <c r="G17" s="0" t="n">
        <v>1.34707446808511</v>
      </c>
      <c r="H17" s="0" t="n">
        <v>1.9300176056338</v>
      </c>
      <c r="I17" s="0" t="n">
        <v>3.42395209580838</v>
      </c>
    </row>
    <row r="18" customFormat="false" ht="12.8" hidden="false" customHeight="false" outlineLevel="0" collapsed="false">
      <c r="A18" s="0" t="n">
        <v>16</v>
      </c>
      <c r="B18" s="0" t="n">
        <v>0.823287671232877</v>
      </c>
    </row>
    <row r="19" customFormat="false" ht="12.8" hidden="false" customHeight="false" outlineLevel="0" collapsed="false">
      <c r="A19" s="0" t="n">
        <v>17</v>
      </c>
      <c r="C19" s="0" t="n">
        <v>3.97976878612717</v>
      </c>
      <c r="D19" s="0" t="n">
        <v>1.92911392405063</v>
      </c>
      <c r="E19" s="0" t="n">
        <v>1.97703549060543</v>
      </c>
      <c r="F19" s="0" t="n">
        <v>0.828571428571429</v>
      </c>
      <c r="G19" s="0" t="n">
        <v>1.93838862559242</v>
      </c>
      <c r="H19" s="0" t="n">
        <v>1.04683195592287</v>
      </c>
    </row>
    <row r="20" customFormat="false" ht="12.8" hidden="false" customHeight="false" outlineLevel="0" collapsed="false">
      <c r="A20" s="0" t="n">
        <v>18</v>
      </c>
      <c r="B20" s="0" t="n">
        <v>0.690515806988353</v>
      </c>
    </row>
    <row r="21" customFormat="false" ht="12.8" hidden="false" customHeight="false" outlineLevel="0" collapsed="false">
      <c r="A21" s="0" t="n">
        <v>19</v>
      </c>
      <c r="C21" s="0" t="n">
        <v>0.93986013986014</v>
      </c>
      <c r="D21" s="0" t="n">
        <v>0.82716049382716</v>
      </c>
      <c r="E21" s="0" t="n">
        <v>0.803076923076923</v>
      </c>
      <c r="F21" s="0" t="n">
        <v>0.639669421487603</v>
      </c>
      <c r="G21" s="0" t="n">
        <v>3.98699421965318</v>
      </c>
      <c r="H21" s="0" t="n">
        <v>3.41845140032949</v>
      </c>
    </row>
    <row r="22" customFormat="false" ht="12.8" hidden="false" customHeight="false" outlineLevel="0" collapsed="false">
      <c r="A22" s="0" t="n">
        <v>20</v>
      </c>
      <c r="B22" s="0" t="n">
        <v>0.230357142857143</v>
      </c>
    </row>
    <row r="23" customFormat="false" ht="12.8" hidden="false" customHeight="false" outlineLevel="0" collapsed="false">
      <c r="A23" s="0" t="n">
        <v>21</v>
      </c>
      <c r="C23" s="0" t="n">
        <v>0.63046357615894</v>
      </c>
      <c r="D23" s="0" t="n">
        <v>0.632760898282695</v>
      </c>
      <c r="E23" s="0" t="n">
        <v>0.674473067915691</v>
      </c>
      <c r="F23" s="0" t="n">
        <v>4.24341085271318</v>
      </c>
    </row>
    <row r="24" customFormat="false" ht="12.8" hidden="false" customHeight="false" outlineLevel="0" collapsed="false">
      <c r="A24" s="0" t="n">
        <v>22</v>
      </c>
      <c r="B24" s="0" t="n">
        <v>0.339041095890411</v>
      </c>
    </row>
    <row r="25" customFormat="false" ht="12.8" hidden="false" customHeight="false" outlineLevel="0" collapsed="false">
      <c r="A25" s="0" t="n">
        <v>23</v>
      </c>
      <c r="C25" s="0" t="n">
        <v>3.8890977443609</v>
      </c>
      <c r="D25" s="0" t="n">
        <v>5.06508875739645</v>
      </c>
      <c r="E25" s="0" t="n">
        <v>4.87149917627677</v>
      </c>
    </row>
    <row r="26" customFormat="false" ht="12.8" hidden="false" customHeight="false" outlineLevel="0" collapsed="false">
      <c r="A26" s="0" t="n">
        <v>24</v>
      </c>
      <c r="B26" s="0" t="n">
        <v>0.938563327032136</v>
      </c>
    </row>
    <row r="27" customFormat="false" ht="12.8" hidden="false" customHeight="false" outlineLevel="0" collapsed="false">
      <c r="A27" s="0" t="n">
        <v>25</v>
      </c>
      <c r="C27" s="0" t="n">
        <v>1.13986013986014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  <c r="C29" s="0" t="n">
        <v>0.732432432432432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  <c r="C31" s="0" t="n">
        <v>6.36262513904338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  <c r="C33" s="0" t="n">
        <v>1.34470158343484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  <c r="C35" s="0" t="n">
        <v>3.83311772315653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  <c r="C37" s="0" t="n">
        <v>1.04581901489118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  <c r="C39" s="0" t="n">
        <v>4.06729264475743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  <c r="C41" s="0" t="n">
        <v>1.95839172146168</v>
      </c>
    </row>
    <row r="42" customFormat="false" ht="12.8" hidden="false" customHeight="false" outlineLevel="0" collapsed="false">
      <c r="A42" s="0" t="s">
        <v>29</v>
      </c>
      <c r="C42" s="0" t="n">
        <f aca="false">SUMPRODUCT(C2:C41,MOD($A$2:$A$41,2)=1)</f>
        <v>47.2169184936493</v>
      </c>
      <c r="D42" s="0" t="n">
        <f aca="false">SUMPRODUCT(D2:D41,MOD($A$2:$A$41,2)=1)</f>
        <v>24.5801449914812</v>
      </c>
      <c r="E42" s="0" t="n">
        <f aca="false">SUMPRODUCT(E2:E41,MOD($A$2:$A$41,2)=1)</f>
        <v>24.7037663162894</v>
      </c>
      <c r="F42" s="0" t="n">
        <f aca="false">SUMPRODUCT(F2:F41,MOD($A$2:$A$41,2)=1)</f>
        <v>24.7133448085148</v>
      </c>
      <c r="G42" s="0" t="n">
        <f aca="false">SUMPRODUCT(G2:G41,MOD($A$2:$A$41,2)=1)</f>
        <v>24.8302308196812</v>
      </c>
      <c r="H42" s="0" t="n">
        <f aca="false">SUMPRODUCT(H2:H41,MOD($A$2:$A$41,2)=1)</f>
        <v>23.9506751070914</v>
      </c>
      <c r="I42" s="0" t="n">
        <f aca="false">SUMPRODUCT(I2:I41,MOD($A$2:$A$41,2)=1)</f>
        <v>19.0583805655329</v>
      </c>
      <c r="J42" s="0" t="n">
        <f aca="false">SUMPRODUCT(J2:J41,MOD($A$2:$A$41,2)=1)</f>
        <v>10.3769852699402</v>
      </c>
    </row>
    <row r="43" customFormat="false" ht="12.8" hidden="false" customHeight="false" outlineLevel="0" collapsed="false">
      <c r="A43" s="0" t="s">
        <v>30</v>
      </c>
      <c r="B43" s="0" t="n">
        <f aca="false">SUMPRODUCT(B2:B41,MOD(A2:A41,2)=0)</f>
        <v>7.91825763665067</v>
      </c>
    </row>
    <row r="44" customFormat="false" ht="12.8" hidden="false" customHeight="false" outlineLevel="0" collapsed="false">
      <c r="A44" s="0" t="s">
        <v>26</v>
      </c>
      <c r="B44" s="0" t="n">
        <v>13</v>
      </c>
      <c r="C44" s="0" t="n">
        <v>20</v>
      </c>
      <c r="D44" s="0" t="n">
        <v>12</v>
      </c>
      <c r="E44" s="0" t="n">
        <v>12</v>
      </c>
      <c r="F44" s="0" t="n">
        <v>11</v>
      </c>
      <c r="G44" s="0" t="n">
        <v>10</v>
      </c>
      <c r="H44" s="0" t="n">
        <v>10</v>
      </c>
      <c r="I44" s="0" t="n">
        <v>8</v>
      </c>
      <c r="J44" s="0" t="n">
        <v>6</v>
      </c>
    </row>
    <row r="45" customFormat="false" ht="12.8" hidden="false" customHeight="false" outlineLevel="0" collapsed="false">
      <c r="A45" s="0" t="s">
        <v>25</v>
      </c>
      <c r="B45" s="0" t="n">
        <f aca="false">B43/B44</f>
        <v>0.609096741280821</v>
      </c>
      <c r="C45" s="0" t="n">
        <f aca="false">C42/C44</f>
        <v>2.36084592468246</v>
      </c>
      <c r="D45" s="0" t="n">
        <f aca="false">D42/D44</f>
        <v>2.04834541595677</v>
      </c>
      <c r="E45" s="0" t="n">
        <f aca="false">E42/E44</f>
        <v>2.05864719302411</v>
      </c>
      <c r="F45" s="0" t="n">
        <f aca="false">F42/F44</f>
        <v>2.24666770986498</v>
      </c>
      <c r="G45" s="0" t="n">
        <f aca="false">G42/G44</f>
        <v>2.48302308196812</v>
      </c>
      <c r="H45" s="0" t="n">
        <f aca="false">H42/H44</f>
        <v>2.39506751070914</v>
      </c>
      <c r="I45" s="0" t="n">
        <f aca="false">I42/I44</f>
        <v>2.38229757069162</v>
      </c>
      <c r="J45" s="0" t="n">
        <f aca="false">J42/J44</f>
        <v>1.72949754499003</v>
      </c>
    </row>
    <row r="47" customFormat="false" ht="13.8" hidden="false" customHeight="false" outlineLevel="0" collapsed="false">
      <c r="A47" s="1" t="s">
        <v>0</v>
      </c>
      <c r="B47" s="1" t="s">
        <v>1</v>
      </c>
      <c r="C47" s="1" t="s">
        <v>31</v>
      </c>
      <c r="D47" s="1" t="s">
        <v>31</v>
      </c>
      <c r="E47" s="1" t="s">
        <v>31</v>
      </c>
      <c r="F47" s="1" t="s">
        <v>31</v>
      </c>
      <c r="G47" s="1" t="s">
        <v>31</v>
      </c>
      <c r="H47" s="1" t="s">
        <v>31</v>
      </c>
      <c r="I47" s="1" t="s">
        <v>31</v>
      </c>
      <c r="J47" s="1" t="s">
        <v>31</v>
      </c>
    </row>
    <row r="48" customFormat="false" ht="12.8" hidden="false" customHeight="false" outlineLevel="0" collapsed="false">
      <c r="A48" s="0" t="n">
        <v>0</v>
      </c>
      <c r="B48" s="0" t="n">
        <v>1.85051849026304</v>
      </c>
    </row>
    <row r="49" customFormat="false" ht="12.8" hidden="false" customHeight="false" outlineLevel="0" collapsed="false">
      <c r="A49" s="0" t="n">
        <v>1</v>
      </c>
      <c r="C49" s="0" t="n">
        <v>9.18573046432616</v>
      </c>
      <c r="D49" s="0" t="n">
        <v>8.39135384508339</v>
      </c>
      <c r="E49" s="0" t="n">
        <v>8.40288375434657</v>
      </c>
      <c r="F49" s="0" t="n">
        <v>7.31270539024808</v>
      </c>
      <c r="G49" s="0" t="n">
        <v>12.6862210095498</v>
      </c>
      <c r="H49" s="0" t="n">
        <v>12.8333333333333</v>
      </c>
      <c r="I49" s="0" t="n">
        <v>12.7323943661972</v>
      </c>
      <c r="J49" s="0" t="n">
        <v>16.8571428571429</v>
      </c>
    </row>
    <row r="50" customFormat="false" ht="12.8" hidden="false" customHeight="false" outlineLevel="0" collapsed="false">
      <c r="A50" s="0" t="n">
        <v>2</v>
      </c>
      <c r="B50" s="0" t="n">
        <v>5.30071824131964</v>
      </c>
    </row>
    <row r="51" customFormat="false" ht="12.8" hidden="false" customHeight="false" outlineLevel="0" collapsed="false">
      <c r="A51" s="0" t="n">
        <v>3</v>
      </c>
      <c r="C51" s="0" t="n">
        <v>8.26233891837557</v>
      </c>
      <c r="D51" s="0" t="n">
        <v>9.07310344827586</v>
      </c>
      <c r="E51" s="0" t="n">
        <v>9.16568914956012</v>
      </c>
      <c r="F51" s="0" t="n">
        <v>6.70816836875642</v>
      </c>
      <c r="G51" s="0" t="n">
        <v>10.8419497784343</v>
      </c>
      <c r="H51" s="0" t="n">
        <v>10.8406909788868</v>
      </c>
      <c r="I51" s="0" t="n">
        <v>10.947963800905</v>
      </c>
      <c r="J51" s="0" t="n">
        <v>23.9832214765101</v>
      </c>
    </row>
    <row r="52" customFormat="false" ht="12.8" hidden="false" customHeight="false" outlineLevel="0" collapsed="false">
      <c r="A52" s="0" t="n">
        <v>4</v>
      </c>
      <c r="B52" s="0" t="n">
        <v>4.84354365055456</v>
      </c>
    </row>
    <row r="53" customFormat="false" ht="12.8" hidden="false" customHeight="false" outlineLevel="0" collapsed="false">
      <c r="A53" s="0" t="n">
        <v>5</v>
      </c>
      <c r="C53" s="0" t="n">
        <v>9.03235294117647</v>
      </c>
      <c r="D53" s="0" t="n">
        <v>6.65543332139615</v>
      </c>
      <c r="E53" s="0" t="n">
        <v>4.34634022172644</v>
      </c>
      <c r="F53" s="0" t="n">
        <v>9.17391304347826</v>
      </c>
      <c r="G53" s="0" t="n">
        <v>10.484126984127</v>
      </c>
      <c r="H53" s="0" t="n">
        <v>10.6993464052288</v>
      </c>
      <c r="I53" s="0" t="n">
        <v>10.2391304347826</v>
      </c>
      <c r="J53" s="0" t="n">
        <v>31.799504950495</v>
      </c>
    </row>
    <row r="54" customFormat="false" ht="12.8" hidden="false" customHeight="false" outlineLevel="0" collapsed="false">
      <c r="A54" s="0" t="n">
        <v>6</v>
      </c>
      <c r="B54" s="0" t="n">
        <v>6.13309534317905</v>
      </c>
    </row>
    <row r="55" customFormat="false" ht="12.8" hidden="false" customHeight="false" outlineLevel="0" collapsed="false">
      <c r="A55" s="0" t="n">
        <v>7</v>
      </c>
      <c r="C55" s="0" t="n">
        <v>9.05762711864407</v>
      </c>
      <c r="D55" s="0" t="n">
        <v>8.67450980392157</v>
      </c>
      <c r="E55" s="0" t="n">
        <v>7.77358490566038</v>
      </c>
      <c r="F55" s="0" t="n">
        <v>9.9460370994941</v>
      </c>
      <c r="G55" s="0" t="n">
        <v>15.0629370629371</v>
      </c>
      <c r="H55" s="0" t="n">
        <v>15.1794871794872</v>
      </c>
      <c r="I55" s="0" t="n">
        <v>15.5994730840561</v>
      </c>
      <c r="J55" s="0" t="n">
        <v>20.5585774058577</v>
      </c>
    </row>
    <row r="56" customFormat="false" ht="12.8" hidden="false" customHeight="false" outlineLevel="0" collapsed="false">
      <c r="A56" s="0" t="n">
        <v>8</v>
      </c>
      <c r="B56" s="0" t="n">
        <v>6.50502431730596</v>
      </c>
    </row>
    <row r="57" customFormat="false" ht="12.8" hidden="false" customHeight="false" outlineLevel="0" collapsed="false">
      <c r="A57" s="0" t="n">
        <v>9</v>
      </c>
      <c r="C57" s="0" t="n">
        <v>6.63289392068972</v>
      </c>
      <c r="D57" s="0" t="n">
        <v>7.1542764105814</v>
      </c>
      <c r="E57" s="0" t="n">
        <v>9.28571428571429</v>
      </c>
      <c r="F57" s="0" t="n">
        <v>20.5947368421053</v>
      </c>
      <c r="G57" s="0" t="n">
        <v>21.1230949589683</v>
      </c>
      <c r="H57" s="0" t="n">
        <v>18.5601659751037</v>
      </c>
      <c r="I57" s="0" t="n">
        <v>13.6472007300234</v>
      </c>
      <c r="J57" s="0" t="n">
        <v>24.8643445501119</v>
      </c>
    </row>
    <row r="58" customFormat="false" ht="12.8" hidden="false" customHeight="false" outlineLevel="0" collapsed="false">
      <c r="A58" s="0" t="n">
        <v>10</v>
      </c>
      <c r="B58" s="0" t="n">
        <v>5.47802684372686</v>
      </c>
    </row>
    <row r="59" customFormat="false" ht="12.8" hidden="false" customHeight="false" outlineLevel="0" collapsed="false">
      <c r="A59" s="0" t="n">
        <v>11</v>
      </c>
      <c r="C59" s="0" t="n">
        <v>21.5181695827725</v>
      </c>
      <c r="D59" s="0" t="n">
        <v>20.6089049338147</v>
      </c>
      <c r="E59" s="0" t="n">
        <v>19.3802281368821</v>
      </c>
      <c r="F59" s="0" t="n">
        <v>15.2599742599743</v>
      </c>
      <c r="G59" s="0" t="n">
        <v>15.4701834862385</v>
      </c>
      <c r="H59" s="0" t="n">
        <v>14.6231884057971</v>
      </c>
      <c r="I59" s="0" t="n">
        <v>16.9404069767442</v>
      </c>
      <c r="J59" s="0" t="n">
        <v>35.860103626943</v>
      </c>
    </row>
    <row r="60" customFormat="false" ht="12.8" hidden="false" customHeight="false" outlineLevel="0" collapsed="false">
      <c r="A60" s="0" t="n">
        <v>12</v>
      </c>
      <c r="B60" s="0" t="n">
        <v>4.91351674030598</v>
      </c>
    </row>
    <row r="61" customFormat="false" ht="12.8" hidden="false" customHeight="false" outlineLevel="0" collapsed="false">
      <c r="A61" s="0" t="n">
        <v>13</v>
      </c>
      <c r="C61" s="0" t="n">
        <v>15.6194805194805</v>
      </c>
      <c r="D61" s="0" t="n">
        <v>15.7281690140845</v>
      </c>
      <c r="E61" s="0" t="n">
        <v>13.9719887955182</v>
      </c>
      <c r="F61" s="0" t="n">
        <v>15.794830371567</v>
      </c>
      <c r="G61" s="0" t="n">
        <v>17.1897289586305</v>
      </c>
      <c r="H61" s="0" t="n">
        <v>17.8590785907859</v>
      </c>
      <c r="I61" s="0" t="n">
        <v>15.890044576523</v>
      </c>
    </row>
    <row r="62" customFormat="false" ht="12.8" hidden="false" customHeight="false" outlineLevel="0" collapsed="false">
      <c r="A62" s="0" t="n">
        <v>14</v>
      </c>
      <c r="B62" s="0" t="n">
        <v>5.06001266461853</v>
      </c>
    </row>
    <row r="63" customFormat="false" ht="12.8" hidden="false" customHeight="false" outlineLevel="0" collapsed="false">
      <c r="A63" s="0" t="n">
        <v>15</v>
      </c>
      <c r="C63" s="0" t="n">
        <v>15.921568627451</v>
      </c>
      <c r="D63" s="0" t="n">
        <v>15.1583434835566</v>
      </c>
      <c r="E63" s="0" t="n">
        <v>15.1902017291066</v>
      </c>
      <c r="F63" s="0" t="n">
        <v>13.9889807162534</v>
      </c>
      <c r="G63" s="0" t="n">
        <v>16.4251655629139</v>
      </c>
      <c r="H63" s="0" t="n">
        <v>13.4101314272849</v>
      </c>
      <c r="I63" s="0" t="n">
        <v>18.1672597864769</v>
      </c>
    </row>
    <row r="64" customFormat="false" ht="12.8" hidden="false" customHeight="false" outlineLevel="0" collapsed="false">
      <c r="A64" s="0" t="n">
        <v>16</v>
      </c>
      <c r="B64" s="0" t="n">
        <v>4.30285094578991</v>
      </c>
    </row>
    <row r="65" customFormat="false" ht="12.8" hidden="false" customHeight="false" outlineLevel="0" collapsed="false">
      <c r="A65" s="0" t="n">
        <v>17</v>
      </c>
      <c r="C65" s="0" t="n">
        <v>13.0101156069364</v>
      </c>
      <c r="D65" s="0" t="n">
        <v>13.7518987341772</v>
      </c>
      <c r="E65" s="0" t="n">
        <v>13.7035490605428</v>
      </c>
      <c r="F65" s="0" t="n">
        <v>11.1285714285714</v>
      </c>
      <c r="G65" s="0" t="n">
        <v>12.8481131941354</v>
      </c>
      <c r="H65" s="0" t="n">
        <v>16.4581618655693</v>
      </c>
    </row>
    <row r="66" customFormat="false" ht="12.8" hidden="false" customHeight="false" outlineLevel="0" collapsed="false">
      <c r="A66" s="0" t="n">
        <v>18</v>
      </c>
      <c r="B66" s="0" t="n">
        <v>4.5092713095723</v>
      </c>
    </row>
    <row r="67" customFormat="false" ht="12.8" hidden="false" customHeight="false" outlineLevel="0" collapsed="false">
      <c r="A67" s="0" t="n">
        <v>19</v>
      </c>
      <c r="C67" s="0" t="n">
        <v>10.6573426573427</v>
      </c>
      <c r="D67" s="0" t="n">
        <v>11.1467889908257</v>
      </c>
      <c r="E67" s="0" t="n">
        <v>11.0787878787879</v>
      </c>
      <c r="F67" s="0" t="n">
        <v>10.6138613861386</v>
      </c>
      <c r="G67" s="0" t="n">
        <v>19.4682080924856</v>
      </c>
      <c r="H67" s="0" t="n">
        <v>19.1350906095552</v>
      </c>
    </row>
    <row r="68" customFormat="false" ht="12.8" hidden="false" customHeight="false" outlineLevel="0" collapsed="false">
      <c r="A68" s="0" t="n">
        <v>20</v>
      </c>
      <c r="B68" s="0" t="n">
        <v>5.03934069400232</v>
      </c>
    </row>
    <row r="69" customFormat="false" ht="12.8" hidden="false" customHeight="false" outlineLevel="0" collapsed="false">
      <c r="A69" s="0" t="n">
        <v>21</v>
      </c>
      <c r="C69" s="0" t="n">
        <v>10.6184210526316</v>
      </c>
      <c r="D69" s="0" t="n">
        <v>10.5490196078431</v>
      </c>
      <c r="E69" s="0" t="n">
        <v>10.8607888631091</v>
      </c>
      <c r="F69" s="0" t="n">
        <v>12.9348837209302</v>
      </c>
    </row>
    <row r="70" customFormat="false" ht="12.8" hidden="false" customHeight="false" outlineLevel="0" collapsed="false">
      <c r="A70" s="0" t="n">
        <v>22</v>
      </c>
      <c r="B70" s="0" t="n">
        <v>4.94124350909827</v>
      </c>
    </row>
    <row r="71" customFormat="false" ht="12.8" hidden="false" customHeight="false" outlineLevel="0" collapsed="false">
      <c r="A71" s="0" t="n">
        <v>23</v>
      </c>
      <c r="C71" s="0" t="n">
        <v>13.015037593985</v>
      </c>
      <c r="D71" s="0" t="n">
        <v>12.0118343195266</v>
      </c>
      <c r="E71" s="0" t="n">
        <v>12.7495881383855</v>
      </c>
    </row>
    <row r="72" customFormat="false" ht="12.8" hidden="false" customHeight="false" outlineLevel="0" collapsed="false">
      <c r="A72" s="0" t="n">
        <v>24</v>
      </c>
      <c r="B72" s="0" t="n">
        <v>9.81787305583739</v>
      </c>
    </row>
    <row r="73" customFormat="false" ht="12.8" hidden="false" customHeight="false" outlineLevel="0" collapsed="false">
      <c r="A73" s="0" t="n">
        <v>25</v>
      </c>
      <c r="C73" s="0" t="n">
        <v>17.6923076923077</v>
      </c>
    </row>
    <row r="74" customFormat="false" ht="12.8" hidden="false" customHeight="false" outlineLevel="0" collapsed="false">
      <c r="A74" s="0" t="n">
        <f aca="false">A73+1</f>
        <v>26</v>
      </c>
    </row>
    <row r="75" customFormat="false" ht="12.8" hidden="false" customHeight="false" outlineLevel="0" collapsed="false">
      <c r="A75" s="0" t="n">
        <f aca="false">A74+1</f>
        <v>27</v>
      </c>
      <c r="C75" s="0" t="n">
        <v>14.9418918918919</v>
      </c>
    </row>
    <row r="76" customFormat="false" ht="12.8" hidden="false" customHeight="false" outlineLevel="0" collapsed="false">
      <c r="A76" s="0" t="n">
        <f aca="false">A75+1</f>
        <v>28</v>
      </c>
    </row>
    <row r="77" customFormat="false" ht="12.8" hidden="false" customHeight="false" outlineLevel="0" collapsed="false">
      <c r="A77" s="0" t="n">
        <f aca="false">A76+1</f>
        <v>29</v>
      </c>
      <c r="C77" s="0" t="n">
        <v>16.5777777777778</v>
      </c>
    </row>
    <row r="78" customFormat="false" ht="12.8" hidden="false" customHeight="false" outlineLevel="0" collapsed="false">
      <c r="A78" s="0" t="n">
        <f aca="false">A77+1</f>
        <v>30</v>
      </c>
    </row>
    <row r="79" customFormat="false" ht="12.8" hidden="false" customHeight="false" outlineLevel="0" collapsed="false">
      <c r="A79" s="0" t="n">
        <f aca="false">A78+1</f>
        <v>31</v>
      </c>
      <c r="C79" s="0" t="n">
        <v>16.2667478684531</v>
      </c>
    </row>
    <row r="80" customFormat="false" ht="12.8" hidden="false" customHeight="false" outlineLevel="0" collapsed="false">
      <c r="A80" s="0" t="n">
        <f aca="false">A79+1</f>
        <v>32</v>
      </c>
    </row>
    <row r="81" customFormat="false" ht="12.8" hidden="false" customHeight="false" outlineLevel="0" collapsed="false">
      <c r="A81" s="0" t="n">
        <f aca="false">A80+1</f>
        <v>33</v>
      </c>
      <c r="C81" s="0" t="n">
        <v>16.4993581514763</v>
      </c>
    </row>
    <row r="82" customFormat="false" ht="12.8" hidden="false" customHeight="false" outlineLevel="0" collapsed="false">
      <c r="A82" s="0" t="n">
        <f aca="false">A81+1</f>
        <v>34</v>
      </c>
    </row>
    <row r="83" customFormat="false" ht="12.8" hidden="false" customHeight="false" outlineLevel="0" collapsed="false">
      <c r="A83" s="0" t="n">
        <f aca="false">A82+1</f>
        <v>35</v>
      </c>
      <c r="C83" s="0" t="n">
        <v>14.7348571428571</v>
      </c>
    </row>
    <row r="84" customFormat="false" ht="12.8" hidden="false" customHeight="false" outlineLevel="0" collapsed="false">
      <c r="A84" s="0" t="n">
        <f aca="false">A83+1</f>
        <v>36</v>
      </c>
    </row>
    <row r="85" customFormat="false" ht="12.8" hidden="false" customHeight="false" outlineLevel="0" collapsed="false">
      <c r="A85" s="0" t="n">
        <f aca="false">A84+1</f>
        <v>37</v>
      </c>
      <c r="C85" s="0" t="n">
        <v>18.4804381846635</v>
      </c>
    </row>
    <row r="86" customFormat="false" ht="12.8" hidden="false" customHeight="false" outlineLevel="0" collapsed="false">
      <c r="A86" s="0" t="n">
        <f aca="false">A85+1</f>
        <v>38</v>
      </c>
    </row>
    <row r="87" customFormat="false" ht="12.8" hidden="false" customHeight="false" outlineLevel="0" collapsed="false">
      <c r="A87" s="0" t="n">
        <f aca="false">A86+1</f>
        <v>39</v>
      </c>
      <c r="C87" s="0" t="n">
        <v>20.0171098241158</v>
      </c>
    </row>
    <row r="89" customFormat="false" ht="12.8" hidden="false" customHeight="false" outlineLevel="0" collapsed="false">
      <c r="A89" s="0" t="s">
        <v>29</v>
      </c>
      <c r="C89" s="0" t="n">
        <f aca="false">SUMPRODUCT(C48:C87,MOD($A$48:$A$87,2)=1)</f>
        <v>277.741567537355</v>
      </c>
      <c r="D89" s="0" t="n">
        <f aca="false">SUMPRODUCT(D48:D87,MOD($A$48:$A$87,2)=1)</f>
        <v>138.903635913087</v>
      </c>
      <c r="E89" s="0" t="n">
        <f aca="false">SUMPRODUCT(E48:E87,MOD($A$48:$A$87,2)=1)</f>
        <v>135.90934491934</v>
      </c>
      <c r="F89" s="0" t="n">
        <f aca="false">SUMPRODUCT(F48:F87,MOD($A$48:$A$87,2)=1)</f>
        <v>133.456662627517</v>
      </c>
      <c r="G89" s="0" t="n">
        <f aca="false">SUMPRODUCT(G48:G87,MOD($A$48:$A$87,2)=1)</f>
        <v>151.59972908842</v>
      </c>
      <c r="H89" s="0" t="n">
        <f aca="false">SUMPRODUCT(H48:H87,MOD($A$48:$A$87,2)=1)</f>
        <v>149.598674771032</v>
      </c>
      <c r="I89" s="0" t="n">
        <f aca="false">SUMPRODUCT(I48:I87,MOD($A$48:$A$87,2)=1)</f>
        <v>114.163873755708</v>
      </c>
      <c r="J89" s="0" t="n">
        <f aca="false">SUMPRODUCT(J48:J87,MOD($A$48:$A$87,2)=1)</f>
        <v>153.922894867061</v>
      </c>
    </row>
    <row r="90" customFormat="false" ht="12.8" hidden="false" customHeight="false" outlineLevel="0" collapsed="false">
      <c r="A90" s="0" t="s">
        <v>30</v>
      </c>
      <c r="B90" s="0" t="n">
        <f aca="false">SUMPRODUCT(B48:B87,MOD(A48:A87,2)=0)</f>
        <v>68.6950358055738</v>
      </c>
    </row>
    <row r="91" customFormat="false" ht="12.8" hidden="false" customHeight="false" outlineLevel="0" collapsed="false">
      <c r="A91" s="0" t="s">
        <v>26</v>
      </c>
      <c r="B91" s="0" t="n">
        <v>13</v>
      </c>
      <c r="C91" s="0" t="n">
        <v>20</v>
      </c>
      <c r="D91" s="0" t="n">
        <v>12</v>
      </c>
      <c r="E91" s="0" t="n">
        <v>12</v>
      </c>
      <c r="F91" s="0" t="n">
        <v>11</v>
      </c>
      <c r="G91" s="0" t="n">
        <v>10</v>
      </c>
      <c r="H91" s="0" t="n">
        <v>10</v>
      </c>
      <c r="I91" s="0" t="n">
        <v>8</v>
      </c>
      <c r="J91" s="0" t="n">
        <v>6</v>
      </c>
    </row>
    <row r="92" customFormat="false" ht="12.8" hidden="false" customHeight="false" outlineLevel="0" collapsed="false">
      <c r="A92" s="0" t="s">
        <v>25</v>
      </c>
      <c r="B92" s="0" t="n">
        <f aca="false">B90/B91</f>
        <v>5.28423352350568</v>
      </c>
      <c r="C92" s="0" t="n">
        <f aca="false">C89/C91</f>
        <v>13.8870783768677</v>
      </c>
      <c r="D92" s="0" t="n">
        <f aca="false">D89/D91</f>
        <v>11.5753029927572</v>
      </c>
      <c r="E92" s="0" t="n">
        <f aca="false">E89/E91</f>
        <v>11.3257787432783</v>
      </c>
      <c r="F92" s="0" t="n">
        <f aca="false">F89/F91</f>
        <v>12.1324238752288</v>
      </c>
      <c r="G92" s="0" t="n">
        <f aca="false">G89/G91</f>
        <v>15.159972908842</v>
      </c>
      <c r="H92" s="0" t="n">
        <f aca="false">H89/H91</f>
        <v>14.9598674771032</v>
      </c>
      <c r="I92" s="0" t="n">
        <f aca="false">I89/I91</f>
        <v>14.2704842194635</v>
      </c>
      <c r="J92" s="0" t="n">
        <f aca="false">J89/J91</f>
        <v>25.6538158111768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54" activeCellId="0" sqref="F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34"/>
    <col collapsed="false" customWidth="true" hidden="false" outlineLevel="0" max="3" min="3" style="0" width="14.88"/>
    <col collapsed="false" customWidth="true" hidden="false" outlineLevel="0" max="4" min="4" style="0" width="7.8"/>
    <col collapsed="false" customWidth="true" hidden="false" outlineLevel="0" max="6" min="5" style="0" width="7.13"/>
    <col collapsed="false" customWidth="true" hidden="false" outlineLevel="0" max="7" min="7" style="0" width="3.11"/>
    <col collapsed="false" customWidth="true" hidden="false" outlineLevel="0" max="8" min="8" style="0" width="18.66"/>
  </cols>
  <sheetData>
    <row r="1" customFormat="false" ht="12.8" hidden="false" customHeight="false" outlineLevel="0" collapsed="false">
      <c r="A1" s="3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</row>
    <row r="2" customFormat="false" ht="12.8" hidden="false" customHeight="false" outlineLevel="0" collapsed="false">
      <c r="A2" s="3"/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</row>
    <row r="3" customFormat="false" ht="12.8" hidden="false" customHeight="false" outlineLevel="0" collapsed="false">
      <c r="A3" s="3"/>
      <c r="B3" s="3" t="s">
        <v>34</v>
      </c>
      <c r="C3" s="3" t="n">
        <f aca="false">AVERAGE(by_network!B$2:B$71)</f>
        <v>1.03970423683715</v>
      </c>
      <c r="D3" s="3"/>
      <c r="E3" s="3"/>
      <c r="F3" s="3"/>
      <c r="G3" s="3"/>
      <c r="H3" s="3"/>
      <c r="I3" s="3"/>
      <c r="J3" s="3"/>
      <c r="K3" s="3"/>
    </row>
    <row r="4" customFormat="false" ht="12.8" hidden="false" customHeight="false" outlineLevel="0" collapsed="false">
      <c r="A4" s="3"/>
      <c r="B4" s="3" t="s">
        <v>35</v>
      </c>
      <c r="C4" s="3" t="n">
        <f aca="false">_xlfn.VAR.S(by_network!B$2:B$71)</f>
        <v>2.21974589706835</v>
      </c>
      <c r="D4" s="3"/>
      <c r="E4" s="3"/>
      <c r="F4" s="3"/>
      <c r="G4" s="3"/>
      <c r="H4" s="3"/>
      <c r="I4" s="3"/>
      <c r="J4" s="3"/>
      <c r="K4" s="3"/>
    </row>
    <row r="5" customFormat="false" ht="12.8" hidden="false" customHeight="false" outlineLevel="0" collapsed="false">
      <c r="A5" s="3"/>
      <c r="B5" s="3" t="s">
        <v>36</v>
      </c>
      <c r="C5" s="3" t="n">
        <f aca="false">by_network!B76</f>
        <v>35</v>
      </c>
      <c r="D5" s="3"/>
      <c r="E5" s="3"/>
      <c r="F5" s="3"/>
      <c r="G5" s="3"/>
      <c r="H5" s="3"/>
      <c r="I5" s="3"/>
      <c r="J5" s="3" t="s">
        <v>37</v>
      </c>
      <c r="K5" s="3"/>
    </row>
    <row r="6" customFormat="false" ht="12.8" hidden="false" customHeight="false" outlineLevel="0" collapsed="false">
      <c r="A6" s="3" t="s">
        <v>38</v>
      </c>
      <c r="B6" s="3" t="s">
        <v>39</v>
      </c>
      <c r="C6" s="3" t="s">
        <v>40</v>
      </c>
      <c r="D6" s="3" t="s">
        <v>26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0" t="s">
        <v>48</v>
      </c>
    </row>
    <row r="7" customFormat="false" ht="12.8" hidden="false" customHeight="false" outlineLevel="0" collapsed="false">
      <c r="A7" s="3" t="s">
        <v>2</v>
      </c>
      <c r="B7" s="3" t="n">
        <f aca="false">by_network!C$75</f>
        <v>2.39207913875737</v>
      </c>
      <c r="C7" s="3" t="n">
        <f aca="false">_xlfn.VAR.S(by_network!C$2:C$71)</f>
        <v>7.30985321786819</v>
      </c>
      <c r="D7" s="3" t="n">
        <v>12</v>
      </c>
      <c r="E7" s="3" t="n">
        <f aca="false">SQRT(((D7-1)*C7+($C$5-1)*$C$4)/($C$5+D7-2))</f>
        <v>1.86118090288501</v>
      </c>
      <c r="F7" s="3" t="n">
        <f aca="false">(B7-$C$3)/(E7*SQRT((1/$C$5)+(1/D7)))</f>
        <v>2.17212208269805</v>
      </c>
      <c r="G7" s="3" t="n">
        <f aca="false">$C$5 + D7 -2</f>
        <v>45</v>
      </c>
      <c r="H7" s="3" t="n">
        <v>1.679</v>
      </c>
      <c r="I7" s="4" t="str">
        <f aca="false">IF(F7&gt;H7,"YES", "NO")</f>
        <v>YES</v>
      </c>
      <c r="J7" s="3" t="n">
        <f aca="false">B7-$C$3</f>
        <v>1.35237490192022</v>
      </c>
      <c r="K7" s="3" t="n">
        <v>6477</v>
      </c>
      <c r="L7" s="0" t="n">
        <f aca="false">K7/1000</f>
        <v>6.477</v>
      </c>
    </row>
    <row r="8" customFormat="false" ht="12.8" hidden="false" customHeight="false" outlineLevel="0" collapsed="false">
      <c r="A8" s="3" t="s">
        <v>3</v>
      </c>
      <c r="B8" s="3" t="n">
        <f aca="false">by_network!D$75</f>
        <v>4.42173748922928</v>
      </c>
      <c r="C8" s="3" t="n">
        <f aca="false">_xlfn.VAR.S(by_network!D$2:D$71)</f>
        <v>23.4348960687342</v>
      </c>
      <c r="D8" s="3" t="n">
        <v>10</v>
      </c>
      <c r="E8" s="3" t="n">
        <f aca="false">SQRT(((D8-1)*C8+($C$5-1)*$C$4)/($C$5+D8-2))</f>
        <v>2.58072202407709</v>
      </c>
      <c r="F8" s="3" t="n">
        <f aca="false">(B8-$C$3)/(E8*SQRT((1/$C$5)+(1/D8)))</f>
        <v>3.65480668366759</v>
      </c>
      <c r="G8" s="3" t="n">
        <f aca="false">$C$5 + D8 -2</f>
        <v>43</v>
      </c>
      <c r="H8" s="3" t="n">
        <v>1.682</v>
      </c>
      <c r="I8" s="4" t="str">
        <f aca="false">IF(F8&gt;H8,"YES", "NO")</f>
        <v>YES</v>
      </c>
      <c r="J8" s="3" t="n">
        <f aca="false">B8-$C$3</f>
        <v>3.38203325239214</v>
      </c>
      <c r="K8" s="3" t="n">
        <v>11152</v>
      </c>
      <c r="L8" s="0" t="n">
        <f aca="false">K8/1000</f>
        <v>11.152</v>
      </c>
    </row>
    <row r="9" customFormat="false" ht="12.8" hidden="false" customHeight="false" outlineLevel="0" collapsed="false">
      <c r="A9" s="3" t="s">
        <v>4</v>
      </c>
      <c r="B9" s="3" t="n">
        <f aca="false">by_network!E$75</f>
        <v>1.66150293072596</v>
      </c>
      <c r="C9" s="3" t="n">
        <f aca="false">_xlfn.VAR.S(by_network!E$2:E$71)</f>
        <v>1.03606152135219</v>
      </c>
      <c r="D9" s="3" t="n">
        <v>7</v>
      </c>
      <c r="E9" s="3" t="n">
        <f aca="false">SQRT(((D9-1)*C9+($C$5-1)*$C$4)/($C$5+D9-2))</f>
        <v>1.42905326727555</v>
      </c>
      <c r="F9" s="3" t="n">
        <f aca="false">(B9-$C$3)/(E9*SQRT((1/$C$5)+(1/D9)))</f>
        <v>1.05089611187248</v>
      </c>
      <c r="G9" s="3" t="n">
        <f aca="false">$C$5 + D9 -2</f>
        <v>40</v>
      </c>
      <c r="H9" s="3" t="n">
        <v>1.684</v>
      </c>
      <c r="I9" s="3" t="str">
        <f aca="false">IF(F9&gt;H9,"YES", "NO")</f>
        <v>NO</v>
      </c>
      <c r="J9" s="3" t="n">
        <f aca="false">B9-$C$3</f>
        <v>0.621798693888811</v>
      </c>
      <c r="K9" s="3" t="n">
        <v>4760</v>
      </c>
      <c r="L9" s="0" t="n">
        <f aca="false">K9/1000</f>
        <v>4.76</v>
      </c>
    </row>
    <row r="10" customFormat="false" ht="12.8" hidden="false" customHeight="false" outlineLevel="0" collapsed="false">
      <c r="A10" s="3" t="s">
        <v>5</v>
      </c>
      <c r="B10" s="3" t="n">
        <f aca="false">by_network!F$75</f>
        <v>1.52474198621639</v>
      </c>
      <c r="C10" s="3" t="n">
        <f aca="false">_xlfn.VAR.S(by_network!F$2:F$71)</f>
        <v>0.642193727375562</v>
      </c>
      <c r="D10" s="3" t="n">
        <v>14</v>
      </c>
      <c r="E10" s="3" t="n">
        <f aca="false">SQRT(((D10-1)*C10+($C$5-1)*$C$4)/($C$5+D10-2))</f>
        <v>1.33544063137201</v>
      </c>
      <c r="F10" s="3" t="n">
        <f aca="false">(B10-$C$3)/(E10*SQRT((1/$C$5)+(1/D10)))</f>
        <v>1.1485527721472</v>
      </c>
      <c r="G10" s="3" t="n">
        <f aca="false">$C$5 + D10 -2</f>
        <v>47</v>
      </c>
      <c r="H10" s="3" t="n">
        <v>1.678</v>
      </c>
      <c r="I10" s="3" t="str">
        <f aca="false">IF(F10&gt;H10,"YES", "NO")</f>
        <v>NO</v>
      </c>
      <c r="J10" s="3" t="n">
        <f aca="false">B10-$C$3</f>
        <v>0.485037749379243</v>
      </c>
      <c r="K10" s="3" t="n">
        <v>15317</v>
      </c>
      <c r="L10" s="0" t="n">
        <f aca="false">K10/1000</f>
        <v>15.317</v>
      </c>
    </row>
    <row r="11" customFormat="false" ht="12.8" hidden="false" customHeight="false" outlineLevel="0" collapsed="false">
      <c r="A11" s="3" t="s">
        <v>49</v>
      </c>
      <c r="B11" s="3" t="n">
        <f aca="false">by_network!G$75</f>
        <v>1.56163514288054</v>
      </c>
      <c r="C11" s="3" t="n">
        <f aca="false">_xlfn.VAR.S(by_network!G$2:G$71)</f>
        <v>0.917562233800866</v>
      </c>
      <c r="D11" s="3" t="n">
        <v>3</v>
      </c>
      <c r="E11" s="3" t="n">
        <f aca="false">SQRT(((D11-1)*C11+($C$5-1)*$C$4)/($C$5+D11-2))</f>
        <v>1.46540177433363</v>
      </c>
      <c r="F11" s="3" t="n">
        <f aca="false">(B11-$C$3)/(E11*SQRT((1/$C$5)+(1/D11)))</f>
        <v>0.592051045618763</v>
      </c>
      <c r="G11" s="3" t="n">
        <f aca="false">$C$5 + D11 -2</f>
        <v>36</v>
      </c>
      <c r="H11" s="3" t="n">
        <v>1.688</v>
      </c>
      <c r="I11" s="3" t="str">
        <f aca="false">IF(F11&gt;H11,"YES", "NO")</f>
        <v>NO</v>
      </c>
      <c r="J11" s="3" t="n">
        <f aca="false">B11-$C$3</f>
        <v>0.521930906043391</v>
      </c>
      <c r="K11" s="3" t="n">
        <v>17212.5</v>
      </c>
      <c r="L11" s="0" t="n">
        <f aca="false">K11/1000</f>
        <v>17.2125</v>
      </c>
    </row>
    <row r="12" customFormat="false" ht="12.8" hidden="false" customHeight="false" outlineLevel="0" collapsed="false">
      <c r="A12" s="3" t="s">
        <v>7</v>
      </c>
      <c r="B12" s="3" t="n">
        <f aca="false">by_network!H$75</f>
        <v>3.21666405528294</v>
      </c>
      <c r="C12" s="3" t="n">
        <f aca="false">_xlfn.VAR.S(by_network!H$2:H$71)</f>
        <v>7.19279679508127</v>
      </c>
      <c r="D12" s="3" t="n">
        <v>15</v>
      </c>
      <c r="E12" s="3" t="n">
        <f aca="false">SQRT(((D12-1)*C12+($C$5-1)*$C$4)/($C$5+D12-2))</f>
        <v>1.91578158349418</v>
      </c>
      <c r="F12" s="3" t="n">
        <f aca="false">(B12-$C$3)/(E12*SQRT((1/$C$5)+(1/D12)))</f>
        <v>3.68212958506163</v>
      </c>
      <c r="G12" s="3" t="n">
        <f aca="false">$C$5 + D12 -2</f>
        <v>48</v>
      </c>
      <c r="H12" s="3" t="n">
        <v>1.677</v>
      </c>
      <c r="I12" s="4" t="str">
        <f aca="false">IF(F12&gt;H12,"YES", "NO")</f>
        <v>YES</v>
      </c>
      <c r="J12" s="3" t="n">
        <f aca="false">B12-$C$3</f>
        <v>2.17695981844579</v>
      </c>
      <c r="K12" s="3" t="n">
        <v>17902.7</v>
      </c>
      <c r="L12" s="0" t="n">
        <f aca="false">K12/1000</f>
        <v>17.9027</v>
      </c>
    </row>
    <row r="13" customFormat="false" ht="12.8" hidden="false" customHeight="false" outlineLevel="0" collapsed="false">
      <c r="A13" s="3" t="s">
        <v>8</v>
      </c>
      <c r="B13" s="3" t="n">
        <f aca="false">by_network!I$75</f>
        <v>0.982532751091703</v>
      </c>
      <c r="C13" s="3" t="n">
        <v>0</v>
      </c>
      <c r="D13" s="3" t="n">
        <v>1</v>
      </c>
      <c r="E13" s="3" t="n">
        <f aca="false">SQRT(((D13-1)*C13+($C$5-1)*$C$4)/($C$5+D13-2))</f>
        <v>1.48988116877433</v>
      </c>
      <c r="F13" s="3" t="n">
        <f aca="false">(B13-$C$3)/(E13*SQRT((1/$C$5)+(1/D13)))</f>
        <v>-0.0378364706838369</v>
      </c>
      <c r="G13" s="3" t="n">
        <f aca="false">$C$5 + D13 -2</f>
        <v>34</v>
      </c>
      <c r="H13" s="3" t="n">
        <v>1.691</v>
      </c>
      <c r="I13" s="3" t="str">
        <f aca="false">IF(F13&gt;H13,"YES", "NO")</f>
        <v>NO</v>
      </c>
      <c r="J13" s="3" t="n">
        <f aca="false">-1*(B13-$C$3)</f>
        <v>0.0571714857454469</v>
      </c>
      <c r="K13" s="3" t="n">
        <v>2890</v>
      </c>
      <c r="L13" s="0" t="n">
        <f aca="false">K13/1000</f>
        <v>2.89</v>
      </c>
    </row>
    <row r="14" customFormat="false" ht="12.8" hidden="false" customHeight="false" outlineLevel="0" collapsed="false">
      <c r="A14" s="3" t="s">
        <v>9</v>
      </c>
      <c r="B14" s="3" t="n">
        <f aca="false">by_network!J$75</f>
        <v>2.24422434095479</v>
      </c>
      <c r="C14" s="3" t="n">
        <f aca="false">_xlfn.VAR.S(by_network!J$2:J$71)</f>
        <v>3.37623289255915</v>
      </c>
      <c r="D14" s="3" t="n">
        <v>7</v>
      </c>
      <c r="E14" s="3" t="n">
        <f aca="false">SQRT(((D14-1)*C14+($C$5-1)*$C$4)/($C$5+D14-2))</f>
        <v>1.54700321473227</v>
      </c>
      <c r="F14" s="3" t="n">
        <f aca="false">(B14-$C$3)/(E14*SQRT((1/$C$5)+(1/D14)))</f>
        <v>1.88053419033014</v>
      </c>
      <c r="G14" s="3" t="n">
        <f aca="false">$C$5 + D14 -2</f>
        <v>40</v>
      </c>
      <c r="H14" s="3" t="n">
        <v>1.684</v>
      </c>
      <c r="I14" s="4" t="str">
        <f aca="false">IF(F14&gt;H14,"YES", "NO")</f>
        <v>YES</v>
      </c>
      <c r="J14" s="3" t="n">
        <f aca="false">B14-$C$3</f>
        <v>1.20452010411764</v>
      </c>
      <c r="K14" s="3" t="n">
        <v>2210</v>
      </c>
      <c r="L14" s="0" t="n">
        <f aca="false">K14/1000</f>
        <v>2.21</v>
      </c>
    </row>
    <row r="15" customFormat="false" ht="12.8" hidden="false" customHeight="false" outlineLevel="0" collapsed="false">
      <c r="A15" s="3" t="s">
        <v>10</v>
      </c>
      <c r="B15" s="3" t="n">
        <f aca="false">by_network!K$75</f>
        <v>1.45535714285714</v>
      </c>
      <c r="C15" s="3" t="n">
        <f aca="false">_xlfn.VAR.S(by_network!K$2:K$71)</f>
        <v>1.37898596938776</v>
      </c>
      <c r="D15" s="3" t="n">
        <v>2</v>
      </c>
      <c r="E15" s="3" t="n">
        <f aca="false">SQRT(((D15-1)*C15+($C$5-1)*$C$4)/($C$5+D15-2))</f>
        <v>1.48179761939642</v>
      </c>
      <c r="F15" s="3" t="n">
        <f aca="false">(B15-$C$3)/(E15*SQRT((1/$C$5)+(1/D15)))</f>
        <v>0.385824752662516</v>
      </c>
      <c r="G15" s="3" t="n">
        <f aca="false">$C$5 + D15 -2</f>
        <v>35</v>
      </c>
      <c r="H15" s="3" t="n">
        <v>1.69</v>
      </c>
      <c r="I15" s="3" t="str">
        <f aca="false">IF(F15&gt;H15,"YES", "NO")</f>
        <v>NO</v>
      </c>
      <c r="J15" s="3" t="n">
        <f aca="false">B15-$C$3</f>
        <v>0.415652906019997</v>
      </c>
      <c r="K15" s="3" t="n">
        <v>3740</v>
      </c>
      <c r="L15" s="0" t="n">
        <f aca="false">K15/1000</f>
        <v>3.74</v>
      </c>
    </row>
    <row r="16" customFormat="false" ht="12.8" hidden="false" customHeight="false" outlineLevel="0" collapsed="false">
      <c r="A16" s="3" t="s">
        <v>11</v>
      </c>
      <c r="B16" s="3" t="n">
        <f aca="false">by_network!L$75</f>
        <v>1.53910578869925</v>
      </c>
      <c r="C16" s="3" t="n">
        <f aca="false">_xlfn.VAR.S(by_network!L$2:L$71)</f>
        <v>0.824005271781502</v>
      </c>
      <c r="D16" s="3" t="n">
        <v>7</v>
      </c>
      <c r="E16" s="3" t="n">
        <f aca="false">SQRT(((D16-1)*C16+($C$5-1)*$C$4)/($C$5+D16-2))</f>
        <v>1.4178803910328</v>
      </c>
      <c r="F16" s="3" t="n">
        <f aca="false">(B16-$C$3)/(E16*SQRT((1/$C$5)+(1/D16)))</f>
        <v>0.850684829909364</v>
      </c>
      <c r="G16" s="3" t="n">
        <f aca="false">$C$5 + D16 -2</f>
        <v>40</v>
      </c>
      <c r="H16" s="3" t="n">
        <v>1.684</v>
      </c>
      <c r="I16" s="3" t="str">
        <f aca="false">IF(F16&gt;H16,"YES", "NO")</f>
        <v>NO</v>
      </c>
      <c r="J16" s="3" t="n">
        <f aca="false">B16-$C$3</f>
        <v>0.4994015518621</v>
      </c>
      <c r="K16" s="3" t="n">
        <v>3403.4</v>
      </c>
      <c r="L16" s="0" t="n">
        <f aca="false">K16/1000</f>
        <v>3.4034</v>
      </c>
    </row>
    <row r="17" customFormat="false" ht="12.8" hidden="false" customHeight="false" outlineLevel="0" collapsed="false">
      <c r="A17" s="3" t="s">
        <v>12</v>
      </c>
      <c r="B17" s="3" t="n">
        <f aca="false">by_network!M$75</f>
        <v>1.79816796203729</v>
      </c>
      <c r="C17" s="3" t="n">
        <f aca="false">_xlfn.VAR.S(by_network!M$2:M$71)</f>
        <v>2.75263322458244</v>
      </c>
      <c r="D17" s="3" t="n">
        <v>5</v>
      </c>
      <c r="E17" s="3" t="n">
        <f aca="false">SQRT(((D17-1)*C17+($C$5-1)*$C$4)/($C$5+D17-2))</f>
        <v>1.50858851247269</v>
      </c>
      <c r="F17" s="3" t="n">
        <f aca="false">(B17-$C$3)/(E17*SQRT((1/$C$5)+(1/D17)))</f>
        <v>1.05160598003456</v>
      </c>
      <c r="G17" s="3" t="n">
        <f aca="false">$C$5 + D17 -2</f>
        <v>38</v>
      </c>
      <c r="H17" s="3" t="n">
        <v>1.686</v>
      </c>
      <c r="I17" s="3" t="str">
        <f aca="false">IF(F17&gt;H17,"YES", "NO")</f>
        <v>NO</v>
      </c>
      <c r="J17" s="3" t="n">
        <f aca="false">B17-$C$3</f>
        <v>0.758463725200148</v>
      </c>
      <c r="K17" s="3" t="n">
        <v>5397.5</v>
      </c>
      <c r="L17" s="0" t="n">
        <f aca="false">K17/1000</f>
        <v>5.3975</v>
      </c>
    </row>
    <row r="18" customFormat="false" ht="12.8" hidden="false" customHeight="false" outlineLevel="0" collapsed="false">
      <c r="A18" s="3" t="s">
        <v>13</v>
      </c>
      <c r="B18" s="3" t="n">
        <f aca="false">by_network!N$75</f>
        <v>1.29836956521739</v>
      </c>
      <c r="C18" s="3" t="n">
        <f aca="false">_xlfn.VAR.S(by_network!N$2:N$71)</f>
        <v>0.0997879253308131</v>
      </c>
      <c r="D18" s="3" t="n">
        <v>2</v>
      </c>
      <c r="E18" s="3" t="n">
        <f aca="false">SQRT(((D18-1)*C18+($C$5-1)*$C$4)/($C$5+D18-2))</f>
        <v>1.46941337591041</v>
      </c>
      <c r="F18" s="3" t="n">
        <f aca="false">(B18-$C$3)/(E18*SQRT((1/$C$5)+(1/D18)))</f>
        <v>0.242126535937529</v>
      </c>
      <c r="G18" s="3" t="n">
        <f aca="false">$C$5 + D18 -2</f>
        <v>35</v>
      </c>
      <c r="H18" s="3" t="n">
        <v>1.69</v>
      </c>
      <c r="I18" s="3" t="str">
        <f aca="false">IF(F18&gt;H18,"YES", "NO")</f>
        <v>NO</v>
      </c>
      <c r="J18" s="3" t="n">
        <f aca="false">B18-$C$3</f>
        <v>0.258665328380246</v>
      </c>
      <c r="K18" s="3" t="n">
        <v>3060</v>
      </c>
      <c r="L18" s="0" t="n">
        <f aca="false">K18/1000</f>
        <v>3.06</v>
      </c>
    </row>
    <row r="19" customFormat="false" ht="12.8" hidden="false" customHeight="false" outlineLevel="0" collapsed="false">
      <c r="A19" s="3" t="s">
        <v>14</v>
      </c>
      <c r="B19" s="3" t="n">
        <f aca="false">by_network!O$75</f>
        <v>1.77427129827519</v>
      </c>
      <c r="C19" s="3" t="n">
        <f aca="false">_xlfn.VAR.S(by_network!O$2:O$71)</f>
        <v>0.406670425765677</v>
      </c>
      <c r="D19" s="3" t="n">
        <v>4</v>
      </c>
      <c r="E19" s="3" t="n">
        <f aca="false">SQRT(((D19-1)*C19+($C$5-1)*$C$4)/($C$5+D19-2))</f>
        <v>1.43970128074318</v>
      </c>
      <c r="F19" s="3" t="n">
        <f aca="false">(B19-$C$3)/(E19*SQRT((1/$C$5)+(1/D19)))</f>
        <v>0.96669789669258</v>
      </c>
      <c r="G19" s="3" t="n">
        <f aca="false">$C$5 + D19 -2</f>
        <v>37</v>
      </c>
      <c r="H19" s="3" t="n">
        <v>1.687</v>
      </c>
      <c r="I19" s="3" t="str">
        <f aca="false">IF(F19&gt;H19,"YES", "NO")</f>
        <v>NO</v>
      </c>
      <c r="J19" s="3" t="n">
        <f aca="false">B19-$C$3</f>
        <v>0.734567061438045</v>
      </c>
      <c r="K19" s="3" t="n">
        <v>23247.5</v>
      </c>
      <c r="L19" s="0" t="n">
        <f aca="false">K19/1000</f>
        <v>23.2475</v>
      </c>
    </row>
    <row r="20" customFormat="false" ht="12.8" hidden="false" customHeight="false" outlineLevel="0" collapsed="false">
      <c r="A20" s="5" t="s">
        <v>15</v>
      </c>
      <c r="B20" s="5" t="n">
        <f aca="false">by_network!P$75</f>
        <v>2.42986710056613</v>
      </c>
      <c r="C20" s="5" t="n">
        <f aca="false">_xlfn.VAR.S(by_network!P$2:P$71)</f>
        <v>1.33655665985047</v>
      </c>
      <c r="D20" s="5" t="n">
        <v>3</v>
      </c>
      <c r="E20" s="5" t="n">
        <f aca="false">SQRT(((D20-1)*C20+($C$5-1)*$C$4)/($C$5+D20-2))</f>
        <v>1.47332271696802</v>
      </c>
      <c r="F20" s="5" t="n">
        <f aca="false">(B20-$C$3)/(E20*SQRT((1/$C$5)+(1/D20)))</f>
        <v>1.56844989236779</v>
      </c>
      <c r="G20" s="5" t="n">
        <f aca="false">$C$5 + D20 -2</f>
        <v>36</v>
      </c>
      <c r="H20" s="5" t="n">
        <v>1.688</v>
      </c>
      <c r="I20" s="5" t="str">
        <f aca="false">IF(F20&gt;H20,"YES", "NO")</f>
        <v>NO</v>
      </c>
      <c r="J20" s="5" t="n">
        <f aca="false">B20-$C$3</f>
        <v>1.39016286372898</v>
      </c>
      <c r="K20" s="3" t="n">
        <v>5100</v>
      </c>
      <c r="L20" s="0" t="n">
        <f aca="false">K20/1000</f>
        <v>5.1</v>
      </c>
    </row>
    <row r="21" customFormat="false" ht="12.8" hidden="false" customHeight="false" outlineLevel="0" collapsed="false">
      <c r="A21" s="5" t="s">
        <v>16</v>
      </c>
      <c r="B21" s="5" t="n">
        <f aca="false">by_network!Q$75</f>
        <v>3.81818181818182</v>
      </c>
      <c r="C21" s="5" t="n">
        <v>0</v>
      </c>
      <c r="D21" s="5" t="n">
        <v>1</v>
      </c>
      <c r="E21" s="5" t="n">
        <f aca="false">SQRT(((D21-1)*C21+($C$5-1)*$C$4)/($C$5+D21-2))</f>
        <v>1.48988116877433</v>
      </c>
      <c r="F21" s="5" t="n">
        <f aca="false">(B21-$C$3)/(E21*SQRT((1/$C$5)+(1/D21)))</f>
        <v>1.83881499984676</v>
      </c>
      <c r="G21" s="5" t="n">
        <f aca="false">$C$5 + D21 -2</f>
        <v>34</v>
      </c>
      <c r="H21" s="5" t="n">
        <v>1.691</v>
      </c>
      <c r="I21" s="6" t="str">
        <f aca="false">IF(F21&gt;H21,"YES", "NO")</f>
        <v>YES</v>
      </c>
      <c r="J21" s="5" t="n">
        <f aca="false">B21-$C$3</f>
        <v>2.77847758134467</v>
      </c>
      <c r="K21" s="3" t="n">
        <v>10540</v>
      </c>
      <c r="L21" s="0" t="n">
        <f aca="false">K21/1000</f>
        <v>10.54</v>
      </c>
    </row>
    <row r="22" customFormat="false" ht="12.8" hidden="false" customHeight="false" outlineLevel="0" collapsed="false">
      <c r="A22" s="5" t="s">
        <v>17</v>
      </c>
      <c r="B22" s="5" t="n">
        <f aca="false">by_network!R$75</f>
        <v>1.56462713499718</v>
      </c>
      <c r="C22" s="5" t="n">
        <f aca="false">_xlfn.VAR.S(by_network!R$2:R$71)</f>
        <v>0.893568436565131</v>
      </c>
      <c r="D22" s="5" t="n">
        <v>5</v>
      </c>
      <c r="E22" s="5" t="n">
        <f aca="false">SQRT(((D22-1)*C22+($C$5-1)*$C$4)/($C$5+D22-2))</f>
        <v>1.44227191252099</v>
      </c>
      <c r="F22" s="5" t="n">
        <f aca="false">(B22-$C$3)/(E22*SQRT((1/$C$5)+(1/D22)))</f>
        <v>0.761267695242118</v>
      </c>
      <c r="G22" s="5" t="n">
        <f aca="false">$C$5 + D22 -2</f>
        <v>38</v>
      </c>
      <c r="H22" s="5" t="n">
        <v>1.686</v>
      </c>
      <c r="I22" s="5" t="str">
        <f aca="false">IF(F22&gt;H22,"YES", "NO")</f>
        <v>NO</v>
      </c>
      <c r="J22" s="5" t="n">
        <f aca="false">B22-$C$3</f>
        <v>0.524922898160035</v>
      </c>
      <c r="K22" s="3" t="n">
        <v>7352.5</v>
      </c>
      <c r="L22" s="0" t="n">
        <f aca="false">K22/1000</f>
        <v>7.3525</v>
      </c>
    </row>
    <row r="23" customFormat="false" ht="12.8" hidden="false" customHeight="false" outlineLevel="0" collapsed="false">
      <c r="A23" s="5" t="s">
        <v>18</v>
      </c>
      <c r="B23" s="5" t="n">
        <f aca="false">by_network!S$75</f>
        <v>1.66579082634</v>
      </c>
      <c r="C23" s="5" t="n">
        <f aca="false">_xlfn.VAR.S(by_network!S$2:S$71)</f>
        <v>1.48750312585887</v>
      </c>
      <c r="D23" s="5" t="n">
        <v>3</v>
      </c>
      <c r="E23" s="5" t="n">
        <f aca="false">SQRT(((D23-1)*C23+($C$5-1)*$C$4)/($C$5+D23-2))</f>
        <v>1.47616589281566</v>
      </c>
      <c r="F23" s="5" t="n">
        <f aca="false">(B23-$C$3)/(E23*SQRT((1/$C$5)+(1/D23)))</f>
        <v>0.705021053347381</v>
      </c>
      <c r="G23" s="5" t="n">
        <f aca="false">$C$5 + D23 -2</f>
        <v>36</v>
      </c>
      <c r="H23" s="3" t="n">
        <v>1.688</v>
      </c>
      <c r="I23" s="5" t="str">
        <f aca="false">IF(F23&gt;H23,"YES", "NO")</f>
        <v>NO</v>
      </c>
      <c r="J23" s="5" t="n">
        <f aca="false">B23-$C$3</f>
        <v>0.626086589502854</v>
      </c>
      <c r="K23" s="3" t="n">
        <v>3179</v>
      </c>
      <c r="L23" s="0" t="n">
        <f aca="false">K23/1000</f>
        <v>3.179</v>
      </c>
    </row>
    <row r="24" customFormat="false" ht="12.8" hidden="false" customHeight="false" outlineLevel="0" collapsed="false">
      <c r="A24" s="5" t="s">
        <v>19</v>
      </c>
      <c r="B24" s="5" t="n">
        <f aca="false">by_network!T$75</f>
        <v>1.88033626797672</v>
      </c>
      <c r="C24" s="5" t="n">
        <f aca="false">_xlfn.VAR.S(by_network!T$2:T$71)</f>
        <v>0.907504862099913</v>
      </c>
      <c r="D24" s="5" t="n">
        <v>3</v>
      </c>
      <c r="E24" s="5" t="n">
        <f aca="false">SQRT(((D24-1)*C24+($C$5-1)*$C$4)/($C$5+D24-2))</f>
        <v>1.46521111698891</v>
      </c>
      <c r="F24" s="5" t="n">
        <f aca="false">(B24-$C$3)/(E24*SQRT((1/$C$5)+(1/D24)))</f>
        <v>0.953692967747858</v>
      </c>
      <c r="G24" s="5" t="n">
        <f aca="false">$C$5 + D24 -2</f>
        <v>36</v>
      </c>
      <c r="H24" s="3" t="n">
        <v>1.688</v>
      </c>
      <c r="I24" s="5" t="str">
        <f aca="false">IF(F24&gt;H24,"YES", "NO")</f>
        <v>NO</v>
      </c>
      <c r="J24" s="5" t="n">
        <f aca="false">B24-$C$3</f>
        <v>0.840632031139571</v>
      </c>
      <c r="K24" s="3" t="n">
        <v>8160</v>
      </c>
      <c r="L24" s="0" t="n">
        <f aca="false">K24/1000</f>
        <v>8.16</v>
      </c>
    </row>
    <row r="25" customFormat="false" ht="12.8" hidden="false" customHeight="false" outlineLevel="0" collapsed="false">
      <c r="A25" s="5" t="s">
        <v>20</v>
      </c>
      <c r="B25" s="5" t="n">
        <f aca="false">by_network!U$75</f>
        <v>14.0825089605735</v>
      </c>
      <c r="C25" s="5" t="n">
        <f aca="false">_xlfn.VAR.S(by_network!U$2:U$71)</f>
        <v>656.769405346797</v>
      </c>
      <c r="D25" s="5" t="n">
        <v>4</v>
      </c>
      <c r="E25" s="5" t="n">
        <f aca="false">SQRT(((D25-1)*C25+($C$5-1)*$C$4)/($C$5+D25-2))</f>
        <v>7.43581467671874</v>
      </c>
      <c r="F25" s="5" t="n">
        <f aca="false">(B25-$C$3)/(E25*SQRT((1/$C$5)+(1/D25)))</f>
        <v>3.32333521226277</v>
      </c>
      <c r="G25" s="5" t="n">
        <f aca="false">$C$5 + D25 -2</f>
        <v>37</v>
      </c>
      <c r="H25" s="5" t="n">
        <v>1.687</v>
      </c>
      <c r="I25" s="6" t="str">
        <f aca="false">IF(F25&gt;H25,"YES", "NO")</f>
        <v>YES</v>
      </c>
      <c r="J25" s="5" t="n">
        <f aca="false">B25-$C$3</f>
        <v>13.0428047237363</v>
      </c>
      <c r="K25" s="3" t="n">
        <v>2550</v>
      </c>
      <c r="L25" s="0" t="n">
        <f aca="false">K25/1000</f>
        <v>2.55</v>
      </c>
    </row>
    <row r="26" customFormat="false" ht="12.8" hidden="false" customHeight="false" outlineLevel="0" collapsed="false">
      <c r="A26" s="5" t="s">
        <v>21</v>
      </c>
      <c r="B26" s="5" t="n">
        <f aca="false">by_network!V$75</f>
        <v>1.13058537752283</v>
      </c>
      <c r="C26" s="5" t="n">
        <f aca="false">_xlfn.VAR.S(by_network!V$2:V$71)</f>
        <v>0.895418720013062</v>
      </c>
      <c r="D26" s="5" t="n">
        <v>3</v>
      </c>
      <c r="E26" s="5" t="n">
        <f aca="false">SQRT(((D26-1)*C26+($C$5-1)*$C$4)/($C$5+D26-2))</f>
        <v>1.46498196746913</v>
      </c>
      <c r="F26" s="5" t="n">
        <f aca="false">(B26-$C$3)/(E26*SQRT((1/$C$5)+(1/D26)))</f>
        <v>0.103120341280247</v>
      </c>
      <c r="G26" s="5" t="n">
        <f aca="false">$C$5 + D26 -2</f>
        <v>36</v>
      </c>
      <c r="H26" s="5" t="n">
        <v>1.688</v>
      </c>
      <c r="I26" s="5" t="str">
        <f aca="false">IF(F26&gt;H26,"YES", "NO")</f>
        <v>NO</v>
      </c>
      <c r="J26" s="5" t="n">
        <f aca="false">B26-$C$3</f>
        <v>0.09088114068568</v>
      </c>
      <c r="K26" s="3" t="n">
        <v>6800</v>
      </c>
      <c r="L26" s="0" t="n">
        <f aca="false">K26/1000</f>
        <v>6.8</v>
      </c>
    </row>
    <row r="27" customFormat="false" ht="12.8" hidden="false" customHeight="false" outlineLevel="0" collapsed="false">
      <c r="A27" s="5" t="s">
        <v>22</v>
      </c>
      <c r="B27" s="5" t="n">
        <f aca="false">by_network!W$75</f>
        <v>1.04672897196262</v>
      </c>
      <c r="C27" s="5" t="n">
        <v>0</v>
      </c>
      <c r="D27" s="5" t="n">
        <v>1</v>
      </c>
      <c r="E27" s="5" t="n">
        <f aca="false">SQRT(((D27-1)*C27+($C$5-1)*$C$4)/($C$5+D27-2))</f>
        <v>1.48988116877433</v>
      </c>
      <c r="F27" s="5" t="n">
        <f aca="false">(B27-$C$3)/(E27*SQRT((1/$C$5)+(1/D27)))</f>
        <v>0.00464901657130335</v>
      </c>
      <c r="G27" s="5" t="n">
        <f aca="false">$C$5 + D27 -2</f>
        <v>34</v>
      </c>
      <c r="H27" s="5" t="n">
        <v>1.691</v>
      </c>
      <c r="I27" s="5" t="str">
        <f aca="false">IF(F27&gt;H27,"YES", "NO")</f>
        <v>NO</v>
      </c>
      <c r="J27" s="5" t="n">
        <f aca="false">B27-$C$3</f>
        <v>0.00702473512547086</v>
      </c>
      <c r="K27" s="3" t="n">
        <v>5100</v>
      </c>
      <c r="L27" s="0" t="n">
        <f aca="false">K27/1000</f>
        <v>5.1</v>
      </c>
    </row>
    <row r="28" customFormat="false" ht="12.8" hidden="false" customHeight="false" outlineLevel="0" collapsed="false">
      <c r="A28" s="5" t="s">
        <v>50</v>
      </c>
      <c r="B28" s="5" t="n">
        <f aca="false">C3</f>
        <v>1.03970423683715</v>
      </c>
      <c r="C28" s="5"/>
      <c r="D28" s="5"/>
      <c r="E28" s="5"/>
      <c r="F28" s="5"/>
      <c r="G28" s="5"/>
      <c r="H28" s="5"/>
      <c r="I28" s="5"/>
      <c r="J28" s="5" t="n">
        <v>0</v>
      </c>
      <c r="K28" s="5" t="n">
        <v>0</v>
      </c>
      <c r="L28" s="7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2.8" hidden="false" customHeight="false" outlineLevel="0" collapsed="false">
      <c r="A32" s="3"/>
      <c r="B32" s="3" t="s">
        <v>51</v>
      </c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2.8" hidden="false" customHeight="false" outlineLevel="0" collapsed="false">
      <c r="A33" s="3"/>
      <c r="B33" s="3" t="s">
        <v>34</v>
      </c>
      <c r="C33" s="3" t="n">
        <f aca="false">by_creative_id!B45</f>
        <v>0.609096741280821</v>
      </c>
      <c r="D33" s="3"/>
      <c r="E33" s="3"/>
      <c r="F33" s="3"/>
      <c r="G33" s="3"/>
      <c r="H33" s="3"/>
      <c r="I33" s="3"/>
      <c r="J33" s="3"/>
      <c r="K33" s="3"/>
    </row>
    <row r="34" customFormat="false" ht="12.8" hidden="false" customHeight="false" outlineLevel="0" collapsed="false">
      <c r="A34" s="3"/>
      <c r="B34" s="3" t="s">
        <v>35</v>
      </c>
      <c r="C34" s="3" t="n">
        <f aca="false">_xlfn.VAR.S(by_creative_id!B2:B26)</f>
        <v>0.0918189559393678</v>
      </c>
      <c r="D34" s="3"/>
      <c r="E34" s="3"/>
      <c r="F34" s="3"/>
      <c r="G34" s="3"/>
      <c r="H34" s="3"/>
      <c r="I34" s="3"/>
      <c r="J34" s="3"/>
      <c r="K34" s="3"/>
    </row>
    <row r="35" customFormat="false" ht="12.8" hidden="false" customHeight="false" outlineLevel="0" collapsed="false">
      <c r="A35" s="3"/>
      <c r="B35" s="3" t="s">
        <v>36</v>
      </c>
      <c r="C35" s="3" t="n">
        <f aca="false">by_creative_id!B44</f>
        <v>13</v>
      </c>
      <c r="D35" s="3"/>
      <c r="E35" s="3"/>
      <c r="F35" s="3"/>
      <c r="G35" s="3"/>
      <c r="H35" s="3"/>
      <c r="I35" s="3"/>
      <c r="J35" s="3"/>
      <c r="K35" s="3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 t="s">
        <v>37</v>
      </c>
      <c r="K36" s="3"/>
    </row>
    <row r="37" customFormat="false" ht="12.8" hidden="false" customHeight="false" outlineLevel="0" collapsed="false">
      <c r="A37" s="3" t="s">
        <v>52</v>
      </c>
      <c r="B37" s="3" t="s">
        <v>53</v>
      </c>
      <c r="C37" s="3" t="s">
        <v>54</v>
      </c>
      <c r="D37" s="3" t="s">
        <v>26</v>
      </c>
      <c r="E37" s="3" t="s">
        <v>41</v>
      </c>
      <c r="F37" s="3" t="s">
        <v>42</v>
      </c>
      <c r="G37" s="3" t="s">
        <v>43</v>
      </c>
      <c r="H37" s="3" t="s">
        <v>44</v>
      </c>
      <c r="I37" s="3" t="s">
        <v>45</v>
      </c>
      <c r="J37" s="3" t="s">
        <v>55</v>
      </c>
      <c r="K37" s="3" t="s">
        <v>47</v>
      </c>
    </row>
    <row r="38" customFormat="false" ht="12.8" hidden="false" customHeight="false" outlineLevel="0" collapsed="false">
      <c r="A38" s="3" t="s">
        <v>56</v>
      </c>
      <c r="B38" s="3" t="n">
        <f aca="false">by_creative_id!C$45</f>
        <v>2.36084592468246</v>
      </c>
      <c r="C38" s="3" t="n">
        <f aca="false">_xlfn.VAR.S(by_creative_id!C$48:C$87)</f>
        <v>17.6835966360871</v>
      </c>
      <c r="D38" s="3" t="n">
        <v>20</v>
      </c>
      <c r="E38" s="3" t="n">
        <f aca="false">SQRT(((D38-1)*C38+($C$35-1)*$C$34)/($C$35+D38-2))</f>
        <v>3.2975561016868</v>
      </c>
      <c r="F38" s="3" t="n">
        <f aca="false">(B38-$C$33)/(E38*SQRT((1/$C$35)+(1/D38)))</f>
        <v>1.49110914852603</v>
      </c>
      <c r="G38" s="3" t="n">
        <f aca="false">$C$35 + D38 -2</f>
        <v>31</v>
      </c>
      <c r="H38" s="3" t="n">
        <v>1.696</v>
      </c>
      <c r="I38" s="3" t="str">
        <f aca="false">IF(F38&gt;H38,"YES", "NO")</f>
        <v>NO</v>
      </c>
      <c r="J38" s="3" t="n">
        <f aca="false">B38-$C$33</f>
        <v>1.75174918340164</v>
      </c>
      <c r="K38" s="3" t="n">
        <v>70555.1</v>
      </c>
    </row>
    <row r="39" customFormat="false" ht="12.8" hidden="false" customHeight="false" outlineLevel="0" collapsed="false">
      <c r="A39" s="3" t="s">
        <v>57</v>
      </c>
      <c r="B39" s="3" t="n">
        <f aca="false">by_creative_id!D$45</f>
        <v>2.04834541595677</v>
      </c>
      <c r="C39" s="3" t="n">
        <f aca="false">_xlfn.VAR.S(by_creative_id!D$48:D$87)</f>
        <v>16.9471981199414</v>
      </c>
      <c r="D39" s="3" t="n">
        <v>12</v>
      </c>
      <c r="E39" s="3" t="n">
        <f aca="false">SQRT(((D39-1)*C39+($C$35-1)*$C$34)/($C$35+D39-2))</f>
        <v>2.85536114209156</v>
      </c>
      <c r="F39" s="3" t="n">
        <f aca="false">(B39-$C$33)/(E39*SQRT((1/$C$35)+(1/D39)))</f>
        <v>1.25911990046415</v>
      </c>
      <c r="G39" s="3" t="n">
        <f aca="false">$C$35 + D39 -2</f>
        <v>23</v>
      </c>
      <c r="H39" s="3" t="n">
        <v>1.714</v>
      </c>
      <c r="I39" s="3" t="str">
        <f aca="false">IF(F39&gt;H39,"YES", "NO")</f>
        <v>NO</v>
      </c>
      <c r="J39" s="3" t="n">
        <f aca="false">B39-$C$33</f>
        <v>1.43924867467595</v>
      </c>
      <c r="K39" s="3" t="n">
        <v>11391.7</v>
      </c>
    </row>
    <row r="40" customFormat="false" ht="12.8" hidden="false" customHeight="false" outlineLevel="0" collapsed="false">
      <c r="A40" s="3" t="s">
        <v>58</v>
      </c>
      <c r="B40" s="3" t="n">
        <f aca="false">by_creative_id!E$45</f>
        <v>2.05864719302411</v>
      </c>
      <c r="C40" s="3" t="n">
        <f aca="false">_xlfn.VAR.S(by_creative_id!E$48:E$87)</f>
        <v>15.7700364486837</v>
      </c>
      <c r="D40" s="3" t="n">
        <v>12</v>
      </c>
      <c r="E40" s="3" t="n">
        <f aca="false">SQRT(((D40-1)*C40+($C$35-1)*$C$34)/($C$35+D40-2))</f>
        <v>2.75501304665729</v>
      </c>
      <c r="F40" s="3" t="n">
        <f aca="false">(B40-$C$33)/(E40*SQRT((1/$C$35)+(1/D40)))</f>
        <v>1.3143225845261</v>
      </c>
      <c r="G40" s="3" t="n">
        <f aca="false">$C$35 + D40 -2</f>
        <v>23</v>
      </c>
      <c r="H40" s="3" t="n">
        <v>1.714</v>
      </c>
      <c r="I40" s="3" t="str">
        <f aca="false">IF(F40&gt;H40,"YES", "NO")</f>
        <v>NO</v>
      </c>
      <c r="J40" s="3" t="n">
        <f aca="false">B40-$C$33</f>
        <v>1.44955045174329</v>
      </c>
      <c r="K40" s="3" t="n">
        <v>11099.3</v>
      </c>
    </row>
    <row r="41" customFormat="false" ht="12.8" hidden="false" customHeight="false" outlineLevel="0" collapsed="false">
      <c r="A41" s="3" t="s">
        <v>59</v>
      </c>
      <c r="B41" s="3" t="n">
        <f aca="false">by_creative_id!F$45</f>
        <v>2.24666770986498</v>
      </c>
      <c r="C41" s="3" t="n">
        <f aca="false">_xlfn.VAR.S(by_creative_id!F$48:F$87)</f>
        <v>16.8395337927412</v>
      </c>
      <c r="D41" s="3" t="n">
        <v>11</v>
      </c>
      <c r="E41" s="3" t="n">
        <f aca="false">SQRT(((D41-1)*C41+($C$35-1)*$C$34)/($C$35+D41-2))</f>
        <v>2.77568308872448</v>
      </c>
      <c r="F41" s="3" t="n">
        <f aca="false">(B41-$C$33)/(E41*SQRT((1/$C$35)+(1/D41)))</f>
        <v>1.44009999497538</v>
      </c>
      <c r="G41" s="3" t="n">
        <f aca="false">$C$35 + D41 -2</f>
        <v>22</v>
      </c>
      <c r="H41" s="3" t="n">
        <v>1.717</v>
      </c>
      <c r="I41" s="3" t="str">
        <f aca="false">IF(F41&gt;H41,"YES", "NO")</f>
        <v>NO</v>
      </c>
      <c r="J41" s="3" t="n">
        <f aca="false">B41-$C$33</f>
        <v>1.63757096858416</v>
      </c>
      <c r="K41" s="3" t="n">
        <v>10897.85</v>
      </c>
    </row>
    <row r="42" customFormat="false" ht="12.8" hidden="false" customHeight="false" outlineLevel="0" collapsed="false">
      <c r="A42" s="3" t="s">
        <v>60</v>
      </c>
      <c r="B42" s="3" t="n">
        <f aca="false">by_creative_id!G$45</f>
        <v>2.48302308196812</v>
      </c>
      <c r="C42" s="3" t="n">
        <f aca="false">_xlfn.VAR.S(by_creative_id!G$48:G$87)</f>
        <v>12.4354429199691</v>
      </c>
      <c r="D42" s="3" t="n">
        <v>10</v>
      </c>
      <c r="E42" s="3" t="n">
        <f aca="false">SQRT(((D42-1)*C42+($C$35-1)*$C$34)/($C$35+D42-2))</f>
        <v>2.31990161686916</v>
      </c>
      <c r="F42" s="3" t="n">
        <f aca="false">(B42-$C$33)/(E42*SQRT((1/$C$35)+(1/D42)))</f>
        <v>1.92039561850724</v>
      </c>
      <c r="G42" s="3" t="n">
        <f aca="false">$C$35 + D42 -2</f>
        <v>21</v>
      </c>
      <c r="H42" s="3" t="n">
        <v>1.721</v>
      </c>
      <c r="I42" s="4" t="str">
        <f aca="false">IF(F42&gt;H42,"YES", "NO")</f>
        <v>YES</v>
      </c>
      <c r="J42" s="3" t="n">
        <f aca="false">B42-$C$33</f>
        <v>1.8739263406873</v>
      </c>
      <c r="K42" s="3" t="n">
        <v>12630.15</v>
      </c>
    </row>
    <row r="43" customFormat="false" ht="12.8" hidden="false" customHeight="false" outlineLevel="0" collapsed="false">
      <c r="A43" s="3" t="s">
        <v>61</v>
      </c>
      <c r="B43" s="3" t="n">
        <f aca="false">by_creative_id!H$45</f>
        <v>2.39506751070914</v>
      </c>
      <c r="C43" s="3" t="n">
        <f aca="false">_xlfn.VAR.S(by_creative_id!H$48:H$87)</f>
        <v>9.25000204038649</v>
      </c>
      <c r="D43" s="3" t="n">
        <v>10</v>
      </c>
      <c r="E43" s="3" t="n">
        <f aca="false">SQRT(((D43-1)*C43+($C$35-1)*$C$34)/($C$35+D43-2))</f>
        <v>2.00418426387385</v>
      </c>
      <c r="F43" s="3" t="n">
        <f aca="false">(B43-$C$33)/(E43*SQRT((1/$C$35)+(1/D43)))</f>
        <v>2.11857799393078</v>
      </c>
      <c r="G43" s="3" t="n">
        <f aca="false">$C$35 + D43 -2</f>
        <v>21</v>
      </c>
      <c r="H43" s="3" t="n">
        <v>1.721</v>
      </c>
      <c r="I43" s="4" t="str">
        <f aca="false">IF(F43&gt;H43,"YES", "NO")</f>
        <v>YES</v>
      </c>
      <c r="J43" s="3" t="n">
        <f aca="false">B43-$C$33</f>
        <v>1.78597076942832</v>
      </c>
      <c r="K43" s="3" t="n">
        <v>8749.9</v>
      </c>
    </row>
    <row r="44" customFormat="false" ht="12.8" hidden="false" customHeight="false" outlineLevel="0" collapsed="false">
      <c r="A44" s="3" t="s">
        <v>62</v>
      </c>
      <c r="B44" s="3" t="n">
        <f aca="false">by_creative_id!I$45</f>
        <v>2.38229757069162</v>
      </c>
      <c r="C44" s="3" t="n">
        <f aca="false">_xlfn.VAR.S(by_creative_id!I$48:I$87)</f>
        <v>8.10681321083089</v>
      </c>
      <c r="D44" s="3" t="n">
        <v>8</v>
      </c>
      <c r="E44" s="3" t="n">
        <f aca="false">SQRT(((D44-1)*C44+($C$35-1)*$C$34)/($C$35+D44-2))</f>
        <v>1.7449101914318</v>
      </c>
      <c r="F44" s="3" t="n">
        <f aca="false">(B44-$C$33)/(E44*SQRT((1/$C$35)+(1/D44)))</f>
        <v>2.26147540475657</v>
      </c>
      <c r="G44" s="3" t="n">
        <f aca="false">$C$35 + D44 -2</f>
        <v>19</v>
      </c>
      <c r="H44" s="3" t="n">
        <v>1.729</v>
      </c>
      <c r="I44" s="4" t="str">
        <f aca="false">IF(F44&gt;H44,"YES", "NO")</f>
        <v>YES</v>
      </c>
      <c r="J44" s="3" t="n">
        <f aca="false">B44-$C$33</f>
        <v>1.7732008294108</v>
      </c>
      <c r="K44" s="3" t="n">
        <v>9520.85</v>
      </c>
    </row>
    <row r="45" customFormat="false" ht="12.8" hidden="false" customHeight="false" outlineLevel="0" collapsed="false">
      <c r="A45" s="3" t="s">
        <v>63</v>
      </c>
      <c r="B45" s="3" t="n">
        <f aca="false">by_creative_id!J$45</f>
        <v>1.72949754499003</v>
      </c>
      <c r="C45" s="3" t="n">
        <f aca="false">_xlfn.VAR.S(by_creative_id!J$48:J$87)</f>
        <v>49.7389731491461</v>
      </c>
      <c r="D45" s="3" t="n">
        <v>6</v>
      </c>
      <c r="E45" s="3" t="n">
        <f aca="false">SQRT(((D45-1)*C45+($C$35-1)*$C$34)/($C$35+D45-2))</f>
        <v>3.83326533524774</v>
      </c>
      <c r="F45" s="3" t="n">
        <f aca="false">(B45-$C$33)/(E45*SQRT((1/$C$35)+(1/D45)))</f>
        <v>0.592209037578892</v>
      </c>
      <c r="G45" s="3" t="n">
        <f aca="false">$C$35 + D45 -2</f>
        <v>17</v>
      </c>
      <c r="H45" s="3" t="n">
        <v>1.74</v>
      </c>
      <c r="I45" s="3" t="str">
        <f aca="false">IF(F45&gt;H45,"YES", "NO")</f>
        <v>NO</v>
      </c>
      <c r="J45" s="3" t="n">
        <f aca="false">B45-$C$33</f>
        <v>1.12040080370921</v>
      </c>
      <c r="K45" s="3" t="n">
        <v>30706.25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55" activeCellId="0" sqref="C5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7" min="7" style="0" width="8.61"/>
    <col collapsed="false" customWidth="true" hidden="false" outlineLevel="0" max="8" min="8" style="0" width="18.66"/>
  </cols>
  <sheetData>
    <row r="1" customFormat="false" ht="12.8" hidden="false" customHeight="false" outlineLevel="0" collapsed="false">
      <c r="B1" s="0" t="s">
        <v>32</v>
      </c>
    </row>
    <row r="2" customFormat="false" ht="12.8" hidden="false" customHeight="false" outlineLevel="0" collapsed="false">
      <c r="B2" s="0" t="s">
        <v>33</v>
      </c>
    </row>
    <row r="3" customFormat="false" ht="12.8" hidden="false" customHeight="false" outlineLevel="0" collapsed="false">
      <c r="B3" s="0" t="s">
        <v>34</v>
      </c>
      <c r="C3" s="0" t="n">
        <f aca="false">AVERAGE(by_network!B$78:B$147)</f>
        <v>7.39851197565599</v>
      </c>
    </row>
    <row r="4" customFormat="false" ht="12.8" hidden="false" customHeight="false" outlineLevel="0" collapsed="false">
      <c r="B4" s="0" t="s">
        <v>35</v>
      </c>
      <c r="C4" s="0" t="n">
        <f aca="false">_xlfn.VAR.S(by_network!B$78:B$147)</f>
        <v>19.1292630888285</v>
      </c>
    </row>
    <row r="5" customFormat="false" ht="12.8" hidden="false" customHeight="false" outlineLevel="0" collapsed="false">
      <c r="B5" s="0" t="s">
        <v>36</v>
      </c>
      <c r="C5" s="0" t="n">
        <f aca="false">by_network!B76</f>
        <v>35</v>
      </c>
      <c r="J5" s="0" t="s">
        <v>37</v>
      </c>
    </row>
    <row r="6" customFormat="false" ht="12.8" hidden="false" customHeight="false" outlineLevel="0" collapsed="false">
      <c r="A6" s="3" t="s">
        <v>38</v>
      </c>
      <c r="B6" s="3" t="s">
        <v>39</v>
      </c>
      <c r="C6" s="3" t="s">
        <v>40</v>
      </c>
      <c r="D6" s="3" t="s">
        <v>26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64</v>
      </c>
      <c r="K6" s="3" t="s">
        <v>47</v>
      </c>
      <c r="L6" s="0" t="s">
        <v>65</v>
      </c>
    </row>
    <row r="7" customFormat="false" ht="12.8" hidden="false" customHeight="false" outlineLevel="0" collapsed="false">
      <c r="A7" s="3" t="s">
        <v>2</v>
      </c>
      <c r="B7" s="3" t="n">
        <f aca="false">by_network!C$152</f>
        <v>8.98253123696584</v>
      </c>
      <c r="C7" s="3" t="n">
        <f aca="false">_xlfn.VAR.S(by_network!C$78:C$147)</f>
        <v>12.6492060825199</v>
      </c>
      <c r="D7" s="3" t="n">
        <v>12</v>
      </c>
      <c r="E7" s="3" t="n">
        <f aca="false">SQRT(((D7-1)*C7+($C$5-1)*$C$4)/($C$5+D7-2))</f>
        <v>4.18870494949848</v>
      </c>
      <c r="F7" s="3" t="n">
        <f aca="false">(B7-$C$3)/(E7*SQRT((1/$C$5)+(1/D7)))</f>
        <v>1.13046313543767</v>
      </c>
      <c r="G7" s="3" t="n">
        <f aca="false">$C$5 + D7 -2</f>
        <v>45</v>
      </c>
      <c r="H7" s="3" t="n">
        <v>1.679</v>
      </c>
      <c r="I7" s="4" t="str">
        <f aca="false">IF(F7&gt;H7,"YES", "NO")</f>
        <v>NO</v>
      </c>
      <c r="J7" s="3" t="n">
        <f aca="false">B7-$C$3</f>
        <v>1.58401926130985</v>
      </c>
      <c r="K7" s="3" t="n">
        <v>6477</v>
      </c>
      <c r="L7" s="0" t="n">
        <f aca="false">K7/1000</f>
        <v>6.477</v>
      </c>
    </row>
    <row r="8" customFormat="false" ht="12.8" hidden="false" customHeight="false" outlineLevel="0" collapsed="false">
      <c r="A8" s="3" t="s">
        <v>3</v>
      </c>
      <c r="B8" s="3" t="n">
        <f aca="false">by_network!D$152</f>
        <v>12.4397635107341</v>
      </c>
      <c r="C8" s="3" t="n">
        <f aca="false">_xlfn.VAR.S(by_network!D$78:D$147)</f>
        <v>9.24223836782044</v>
      </c>
      <c r="D8" s="3" t="n">
        <v>10</v>
      </c>
      <c r="E8" s="3" t="n">
        <f aca="false">SQRT(((D8-1)*C8+($C$5-1)*$C$4)/($C$5+D8-2))</f>
        <v>4.1303614637996</v>
      </c>
      <c r="F8" s="3" t="n">
        <f aca="false">(B8-$C$3)/(E8*SQRT((1/$C$5)+(1/D8)))</f>
        <v>3.40391002907801</v>
      </c>
      <c r="G8" s="3" t="n">
        <f aca="false">$C$5 + D8 -2</f>
        <v>43</v>
      </c>
      <c r="H8" s="3" t="n">
        <v>1.682</v>
      </c>
      <c r="I8" s="3" t="str">
        <f aca="false">IF(F8&gt;H8,"YES", "NO")</f>
        <v>YES</v>
      </c>
      <c r="J8" s="3" t="n">
        <f aca="false">B8-$C$3</f>
        <v>5.04125153507816</v>
      </c>
      <c r="K8" s="3" t="n">
        <v>11152</v>
      </c>
      <c r="L8" s="0" t="n">
        <f aca="false">K8/1000</f>
        <v>11.152</v>
      </c>
    </row>
    <row r="9" customFormat="false" ht="12.8" hidden="false" customHeight="false" outlineLevel="0" collapsed="false">
      <c r="A9" s="3" t="s">
        <v>4</v>
      </c>
      <c r="B9" s="3" t="n">
        <f aca="false">by_network!E$152</f>
        <v>9.99081095593336</v>
      </c>
      <c r="C9" s="3" t="n">
        <f aca="false">_xlfn.VAR.S(by_network!E$78:E$147)</f>
        <v>1.10814860913807</v>
      </c>
      <c r="D9" s="3" t="n">
        <v>7</v>
      </c>
      <c r="E9" s="3" t="n">
        <f aca="false">SQRT(((D9-1)*C9+($C$5-1)*$C$4)/($C$5+D9-2))</f>
        <v>4.05291202925439</v>
      </c>
      <c r="F9" s="3" t="n">
        <f aca="false">(B9-$C$3)/(E9*SQRT((1/$C$5)+(1/D9)))</f>
        <v>1.54481439891476</v>
      </c>
      <c r="G9" s="3" t="n">
        <f aca="false">$C$5 + D9 -2</f>
        <v>40</v>
      </c>
      <c r="H9" s="3" t="n">
        <v>1.684</v>
      </c>
      <c r="I9" s="4" t="str">
        <f aca="false">IF(F9&gt;H9,"YES", "NO")</f>
        <v>NO</v>
      </c>
      <c r="J9" s="3" t="n">
        <f aca="false">B9-$C$3</f>
        <v>2.59229898027737</v>
      </c>
      <c r="K9" s="3" t="n">
        <v>4760</v>
      </c>
      <c r="L9" s="0" t="n">
        <f aca="false">K9/1000</f>
        <v>4.76</v>
      </c>
    </row>
    <row r="10" customFormat="false" ht="12.8" hidden="false" customHeight="false" outlineLevel="0" collapsed="false">
      <c r="A10" s="3" t="s">
        <v>5</v>
      </c>
      <c r="B10" s="3" t="n">
        <f aca="false">by_network!F$152</f>
        <v>22.1659941846684</v>
      </c>
      <c r="C10" s="3" t="n">
        <f aca="false">_xlfn.VAR.S(by_network!F$78:F$147)</f>
        <v>103.850812354397</v>
      </c>
      <c r="D10" s="3" t="n">
        <v>14</v>
      </c>
      <c r="E10" s="3" t="n">
        <f aca="false">SQRT(((D10-1)*C10+($C$5-1)*$C$4)/($C$5+D10-2))</f>
        <v>6.52402353601318</v>
      </c>
      <c r="F10" s="3" t="n">
        <f aca="false">(B10-$C$3)/(E10*SQRT((1/$C$5)+(1/D10)))</f>
        <v>7.15798752544531</v>
      </c>
      <c r="G10" s="3" t="n">
        <f aca="false">$C$5 + D10 -2</f>
        <v>47</v>
      </c>
      <c r="H10" s="3" t="n">
        <v>1.678</v>
      </c>
      <c r="I10" s="3" t="str">
        <f aca="false">IF(F10&gt;H10,"YES", "NO")</f>
        <v>YES</v>
      </c>
      <c r="J10" s="3" t="n">
        <f aca="false">B10-$C$3</f>
        <v>14.7674822090124</v>
      </c>
      <c r="K10" s="3" t="n">
        <v>15317</v>
      </c>
      <c r="L10" s="0" t="n">
        <f aca="false">K10/1000</f>
        <v>15.317</v>
      </c>
    </row>
    <row r="11" customFormat="false" ht="12.8" hidden="false" customHeight="false" outlineLevel="0" collapsed="false">
      <c r="A11" s="3" t="s">
        <v>66</v>
      </c>
      <c r="B11" s="3" t="n">
        <f aca="false">by_network!G$152</f>
        <v>48.1157210401891</v>
      </c>
      <c r="C11" s="3" t="n">
        <f aca="false">_xlfn.VAR.S(by_network!G$78:G$147)</f>
        <v>291.682372658988</v>
      </c>
      <c r="D11" s="3" t="n">
        <v>3</v>
      </c>
      <c r="E11" s="3" t="n">
        <f aca="false">SQRT(((D11-1)*C11+($C$5-1)*$C$4)/($C$5+D11-2))</f>
        <v>5.85415258678768</v>
      </c>
      <c r="F11" s="3" t="n">
        <f aca="false">(B11-$C$3)/(E11*SQRT((1/$C$5)+(1/D11)))</f>
        <v>11.5615700571834</v>
      </c>
      <c r="G11" s="3" t="n">
        <f aca="false">$C$5 + D11 -2</f>
        <v>36</v>
      </c>
      <c r="H11" s="3" t="n">
        <v>1.688</v>
      </c>
      <c r="I11" s="3" t="str">
        <f aca="false">IF(F11&gt;H11,"YES", "NO")</f>
        <v>YES</v>
      </c>
      <c r="J11" s="3" t="n">
        <f aca="false">B11-$C$3</f>
        <v>40.7172090645331</v>
      </c>
      <c r="K11" s="3" t="n">
        <v>17212.5</v>
      </c>
      <c r="L11" s="0" t="n">
        <f aca="false">K11/1000</f>
        <v>17.2125</v>
      </c>
    </row>
    <row r="12" customFormat="false" ht="12.8" hidden="false" customHeight="false" outlineLevel="0" collapsed="false">
      <c r="A12" s="3" t="s">
        <v>7</v>
      </c>
      <c r="B12" s="3" t="n">
        <f aca="false">by_network!H$152</f>
        <v>24.6750845065558</v>
      </c>
      <c r="C12" s="3" t="n">
        <f aca="false">_xlfn.VAR.S(by_network!H$78:H$147)</f>
        <v>87.4853742522597</v>
      </c>
      <c r="D12" s="3" t="n">
        <v>15</v>
      </c>
      <c r="E12" s="3" t="n">
        <f aca="false">SQRT(((D12-1)*C12+($C$5-1)*$C$4)/($C$5+D12-2))</f>
        <v>6.2503169662156</v>
      </c>
      <c r="F12" s="3" t="n">
        <f aca="false">(B12-$C$3)/(E12*SQRT((1/$C$5)+(1/D12)))</f>
        <v>8.95674470072431</v>
      </c>
      <c r="G12" s="3" t="n">
        <f aca="false">$C$5 + D12 -2</f>
        <v>48</v>
      </c>
      <c r="H12" s="3" t="n">
        <v>1.677</v>
      </c>
      <c r="I12" s="3" t="str">
        <f aca="false">IF(F12&gt;H12,"YES", "NO")</f>
        <v>YES</v>
      </c>
      <c r="J12" s="3" t="n">
        <f aca="false">B12-$C$3</f>
        <v>17.2765725308998</v>
      </c>
      <c r="K12" s="3" t="n">
        <v>17902.7</v>
      </c>
      <c r="L12" s="0" t="n">
        <f aca="false">K12/1000</f>
        <v>17.9027</v>
      </c>
    </row>
    <row r="13" customFormat="false" ht="12.8" hidden="false" customHeight="false" outlineLevel="0" collapsed="false">
      <c r="A13" s="3" t="s">
        <v>8</v>
      </c>
      <c r="B13" s="3" t="n">
        <f aca="false">by_network!I$152</f>
        <v>8.56709956709957</v>
      </c>
      <c r="C13" s="3" t="n">
        <v>0</v>
      </c>
      <c r="D13" s="3" t="n">
        <v>1</v>
      </c>
      <c r="E13" s="3" t="n">
        <f aca="false">SQRT(((D13-1)*C13+($C$5-1)*$C$4)/($C$5+D13-2))</f>
        <v>4.37370130311027</v>
      </c>
      <c r="F13" s="3" t="n">
        <f aca="false">(B13-$C$3)/(E13*SQRT((1/$C$5)+(1/D13)))</f>
        <v>0.263448009873774</v>
      </c>
      <c r="G13" s="3" t="n">
        <f aca="false">$C$5 + D13 -2</f>
        <v>34</v>
      </c>
      <c r="H13" s="3" t="n">
        <v>1.691</v>
      </c>
      <c r="I13" s="4" t="str">
        <f aca="false">IF(F13&gt;H13,"YES", "NO")</f>
        <v>NO</v>
      </c>
      <c r="J13" s="3" t="n">
        <f aca="false">B13-$C$3</f>
        <v>1.16858759144357</v>
      </c>
      <c r="K13" s="3" t="n">
        <v>2890</v>
      </c>
      <c r="L13" s="0" t="n">
        <f aca="false">K13/1000</f>
        <v>2.89</v>
      </c>
    </row>
    <row r="14" customFormat="false" ht="12.8" hidden="false" customHeight="false" outlineLevel="0" collapsed="false">
      <c r="A14" s="3" t="s">
        <v>9</v>
      </c>
      <c r="B14" s="3" t="n">
        <f aca="false">by_network!J$152</f>
        <v>14.0414949435017</v>
      </c>
      <c r="C14" s="3" t="n">
        <f aca="false">_xlfn.VAR.S(by_network!J$78:J$147)</f>
        <v>9.29626381750338</v>
      </c>
      <c r="D14" s="3" t="n">
        <v>7</v>
      </c>
      <c r="E14" s="3" t="n">
        <f aca="false">SQRT(((D14-1)*C14+($C$5-1)*$C$4)/($C$5+D14-2))</f>
        <v>4.2017036066493</v>
      </c>
      <c r="F14" s="3" t="n">
        <f aca="false">(B14-$C$3)/(E14*SQRT((1/$C$5)+(1/D14)))</f>
        <v>3.8185292569276</v>
      </c>
      <c r="G14" s="3" t="n">
        <f aca="false">$C$5 + D14 -2</f>
        <v>40</v>
      </c>
      <c r="H14" s="3" t="n">
        <v>1.684</v>
      </c>
      <c r="I14" s="3" t="str">
        <f aca="false">IF(F14&gt;H14,"YES", "NO")</f>
        <v>YES</v>
      </c>
      <c r="J14" s="3" t="n">
        <f aca="false">B14-$C$3</f>
        <v>6.64298296784568</v>
      </c>
      <c r="K14" s="3" t="n">
        <v>2210</v>
      </c>
      <c r="L14" s="0" t="n">
        <f aca="false">K14/1000</f>
        <v>2.21</v>
      </c>
    </row>
    <row r="15" customFormat="false" ht="12.8" hidden="false" customHeight="false" outlineLevel="0" collapsed="false">
      <c r="A15" s="3" t="s">
        <v>10</v>
      </c>
      <c r="B15" s="3" t="n">
        <f aca="false">by_network!K$152</f>
        <v>11.569527688876</v>
      </c>
      <c r="C15" s="3" t="n">
        <f aca="false">_xlfn.VAR.S(by_network!K$78:K$147)</f>
        <v>2.16318386192516</v>
      </c>
      <c r="D15" s="3" t="n">
        <v>2</v>
      </c>
      <c r="E15" s="3" t="n">
        <f aca="false">SQRT(((D15-1)*C15+($C$5-1)*$C$4)/($C$5+D15-2))</f>
        <v>4.31792982435563</v>
      </c>
      <c r="F15" s="3" t="n">
        <f aca="false">(B15-$C$3)/(E15*SQRT((1/$C$5)+(1/D15)))</f>
        <v>1.32866166287521</v>
      </c>
      <c r="G15" s="3" t="n">
        <f aca="false">$C$5 + D15 -2</f>
        <v>35</v>
      </c>
      <c r="H15" s="3" t="n">
        <v>1.69</v>
      </c>
      <c r="I15" s="4" t="str">
        <f aca="false">IF(F15&gt;H15,"YES", "NO")</f>
        <v>NO</v>
      </c>
      <c r="J15" s="3" t="n">
        <f aca="false">B15-$C$3</f>
        <v>4.17101571321997</v>
      </c>
      <c r="K15" s="3" t="n">
        <v>3740</v>
      </c>
      <c r="L15" s="0" t="n">
        <f aca="false">K15/1000</f>
        <v>3.74</v>
      </c>
    </row>
    <row r="16" customFormat="false" ht="12.8" hidden="false" customHeight="false" outlineLevel="0" collapsed="false">
      <c r="A16" s="3" t="s">
        <v>11</v>
      </c>
      <c r="B16" s="3" t="n">
        <f aca="false">by_network!L$152</f>
        <v>15.6778816150705</v>
      </c>
      <c r="C16" s="3" t="n">
        <f aca="false">_xlfn.VAR.S(by_network!L$78:L$147)</f>
        <v>33.6163015017204</v>
      </c>
      <c r="D16" s="3" t="n">
        <v>7</v>
      </c>
      <c r="E16" s="3" t="n">
        <f aca="false">SQRT(((D16-1)*C16+($C$5-1)*$C$4)/($C$5+D16-2))</f>
        <v>4.61544351614905</v>
      </c>
      <c r="F16" s="3" t="n">
        <f aca="false">(B16-$C$3)/(E16*SQRT((1/$C$5)+(1/D16)))</f>
        <v>4.33253648849133</v>
      </c>
      <c r="G16" s="3" t="n">
        <f aca="false">$C$5 + D16 -2</f>
        <v>40</v>
      </c>
      <c r="H16" s="3" t="n">
        <v>1.684</v>
      </c>
      <c r="I16" s="3" t="str">
        <f aca="false">IF(F16&gt;H16,"YES", "NO")</f>
        <v>YES</v>
      </c>
      <c r="J16" s="3" t="n">
        <f aca="false">B16-$C$3</f>
        <v>8.27936963941455</v>
      </c>
      <c r="K16" s="3" t="n">
        <v>3403.4</v>
      </c>
      <c r="L16" s="0" t="n">
        <f aca="false">K16/1000</f>
        <v>3.4034</v>
      </c>
    </row>
    <row r="17" customFormat="false" ht="12.8" hidden="false" customHeight="false" outlineLevel="0" collapsed="false">
      <c r="A17" s="3" t="s">
        <v>12</v>
      </c>
      <c r="B17" s="3" t="n">
        <f aca="false">by_network!M$152</f>
        <v>14.4085464501885</v>
      </c>
      <c r="C17" s="3" t="n">
        <f aca="false">_xlfn.VAR.S(by_network!M$78:M$147)</f>
        <v>22.8433435868165</v>
      </c>
      <c r="D17" s="3" t="n">
        <v>5</v>
      </c>
      <c r="E17" s="3" t="n">
        <f aca="false">SQRT(((D17-1)*C17+($C$5-1)*$C$4)/($C$5+D17-2))</f>
        <v>4.41816918312574</v>
      </c>
      <c r="F17" s="3" t="n">
        <f aca="false">(B17-$C$3)/(E17*SQRT((1/$C$5)+(1/D17)))</f>
        <v>3.31869117408819</v>
      </c>
      <c r="G17" s="3" t="n">
        <f aca="false">$C$5 + D17 -2</f>
        <v>38</v>
      </c>
      <c r="H17" s="3" t="n">
        <v>1.686</v>
      </c>
      <c r="I17" s="3" t="str">
        <f aca="false">IF(F17&gt;H17,"YES", "NO")</f>
        <v>YES</v>
      </c>
      <c r="J17" s="3" t="n">
        <f aca="false">B17-$C$3</f>
        <v>7.01003447453247</v>
      </c>
      <c r="K17" s="3" t="n">
        <v>5397.5</v>
      </c>
      <c r="L17" s="0" t="n">
        <f aca="false">K17/1000</f>
        <v>5.3975</v>
      </c>
    </row>
    <row r="18" customFormat="false" ht="12.8" hidden="false" customHeight="false" outlineLevel="0" collapsed="false">
      <c r="A18" s="3" t="s">
        <v>66</v>
      </c>
      <c r="B18" s="3" t="n">
        <f aca="false">by_network!N$152</f>
        <v>24.7256728778468</v>
      </c>
      <c r="C18" s="3" t="n">
        <f aca="false">_xlfn.VAR.S(by_network!N$78:N$147)</f>
        <v>71.1577571167093</v>
      </c>
      <c r="D18" s="3" t="n">
        <v>2</v>
      </c>
      <c r="E18" s="3" t="n">
        <f aca="false">SQRT(((D18-1)*C18+($C$5-1)*$C$4)/($C$5+D18-2))</f>
        <v>4.54046159433433</v>
      </c>
      <c r="F18" s="3" t="n">
        <f aca="false">(B18-$C$3)/(E18*SQRT((1/$C$5)+(1/D18)))</f>
        <v>5.24898775663747</v>
      </c>
      <c r="G18" s="3" t="n">
        <f aca="false">$C$5 + D18 -2</f>
        <v>35</v>
      </c>
      <c r="H18" s="3" t="n">
        <v>1.69</v>
      </c>
      <c r="I18" s="3" t="str">
        <f aca="false">IF(F18&gt;H18,"YES", "NO")</f>
        <v>YES</v>
      </c>
      <c r="J18" s="3" t="n">
        <f aca="false">B18-$C$3</f>
        <v>17.3271609021908</v>
      </c>
      <c r="K18" s="3" t="n">
        <v>3060</v>
      </c>
      <c r="L18" s="0" t="n">
        <f aca="false">K18/1000</f>
        <v>3.06</v>
      </c>
    </row>
    <row r="19" customFormat="false" ht="12.8" hidden="false" customHeight="false" outlineLevel="0" collapsed="false">
      <c r="A19" s="3" t="s">
        <v>14</v>
      </c>
      <c r="B19" s="3" t="n">
        <f aca="false">by_network!O$152</f>
        <v>46.4139971566247</v>
      </c>
      <c r="C19" s="3" t="n">
        <f aca="false">_xlfn.VAR.S(by_network!O$78:O$147)</f>
        <v>348.308492576453</v>
      </c>
      <c r="D19" s="3" t="n">
        <v>4</v>
      </c>
      <c r="E19" s="3" t="n">
        <f aca="false">SQRT(((D19-1)*C19+($C$5-1)*$C$4)/($C$5+D19-2))</f>
        <v>6.76900811678656</v>
      </c>
      <c r="F19" s="3" t="n">
        <f aca="false">(B19-$C$3)/(E19*SQRT((1/$C$5)+(1/D19)))</f>
        <v>10.920529376558</v>
      </c>
      <c r="G19" s="3" t="n">
        <f aca="false">$C$5 + D19 -2</f>
        <v>37</v>
      </c>
      <c r="H19" s="3" t="n">
        <v>1.687</v>
      </c>
      <c r="I19" s="3" t="str">
        <f aca="false">IF(F19&gt;H19,"YES", "NO")</f>
        <v>YES</v>
      </c>
      <c r="J19" s="3" t="n">
        <f aca="false">B19-$C$3</f>
        <v>39.0154851809687</v>
      </c>
      <c r="K19" s="3" t="n">
        <v>23247.5</v>
      </c>
      <c r="L19" s="0" t="n">
        <f aca="false">K19/1000</f>
        <v>23.2475</v>
      </c>
    </row>
    <row r="20" customFormat="false" ht="12.8" hidden="false" customHeight="false" outlineLevel="0" collapsed="false">
      <c r="A20" s="3" t="s">
        <v>15</v>
      </c>
      <c r="B20" s="3" t="n">
        <f aca="false">by_network!P$152</f>
        <v>21.4131013530999</v>
      </c>
      <c r="C20" s="3" t="n">
        <f aca="false">_xlfn.VAR.S(by_network!P$78:P$147)</f>
        <v>3.74765704906666</v>
      </c>
      <c r="D20" s="3" t="n">
        <v>3</v>
      </c>
      <c r="E20" s="3" t="n">
        <f aca="false">SQRT(((D20-1)*C19+($C$5-1)*$C$4)/($C$5+D20-2))</f>
        <v>6.11694352273774</v>
      </c>
      <c r="F20" s="3" t="n">
        <f aca="false">(B20-$C$3)/(E20*SQRT((1/$C$5)+(1/D20)))</f>
        <v>3.80845438358473</v>
      </c>
      <c r="G20" s="3" t="n">
        <f aca="false">$C$5 + D20 -2</f>
        <v>36</v>
      </c>
      <c r="H20" s="3" t="n">
        <v>1.688</v>
      </c>
      <c r="I20" s="3" t="str">
        <f aca="false">IF(F20&gt;H20,"YES", "NO")</f>
        <v>YES</v>
      </c>
      <c r="J20" s="3" t="n">
        <f aca="false">B20-$C$3</f>
        <v>14.0145893774439</v>
      </c>
      <c r="K20" s="3" t="n">
        <v>5100</v>
      </c>
      <c r="L20" s="0" t="n">
        <f aca="false">K20/1000</f>
        <v>5.1</v>
      </c>
    </row>
    <row r="21" customFormat="false" ht="12.8" hidden="false" customHeight="false" outlineLevel="0" collapsed="false">
      <c r="A21" s="3" t="s">
        <v>16</v>
      </c>
      <c r="B21" s="3" t="n">
        <f aca="false">by_network!Q$152</f>
        <v>59.8363636363636</v>
      </c>
      <c r="C21" s="3" t="n">
        <v>0</v>
      </c>
      <c r="D21" s="3" t="n">
        <v>1</v>
      </c>
      <c r="E21" s="3" t="n">
        <f aca="false">SQRT(((D21-1)*C20+($C$5-1)*$C$4)/($C$5+D21-2))</f>
        <v>4.37370130311027</v>
      </c>
      <c r="F21" s="3" t="n">
        <f aca="false">(B21-$C$3)/(E21*SQRT((1/$C$5)+(1/D21)))</f>
        <v>11.82166211863</v>
      </c>
      <c r="G21" s="3" t="n">
        <f aca="false">$C$5 + D21 -2</f>
        <v>34</v>
      </c>
      <c r="H21" s="3" t="n">
        <v>1.691</v>
      </c>
      <c r="I21" s="3" t="str">
        <f aca="false">IF(F21&gt;H21,"YES", "NO")</f>
        <v>YES</v>
      </c>
      <c r="J21" s="3" t="n">
        <f aca="false">B21-$C$3</f>
        <v>52.4378516607077</v>
      </c>
      <c r="K21" s="3" t="n">
        <v>10540</v>
      </c>
      <c r="L21" s="0" t="n">
        <f aca="false">K21/1000</f>
        <v>10.54</v>
      </c>
    </row>
    <row r="22" customFormat="false" ht="12.8" hidden="false" customHeight="false" outlineLevel="0" collapsed="false">
      <c r="A22" s="3" t="s">
        <v>17</v>
      </c>
      <c r="B22" s="3" t="n">
        <f aca="false">by_network!R$152</f>
        <v>23.8174653930713</v>
      </c>
      <c r="C22" s="3" t="n">
        <f aca="false">_xlfn.VAR.S(by_network!R$78:R$147)</f>
        <v>31.7765217516054</v>
      </c>
      <c r="D22" s="3" t="n">
        <v>5</v>
      </c>
      <c r="E22" s="3" t="n">
        <f aca="false">SQRT(((D22-1)*C21+($C$5-1)*$C$4)/($C$5+D22-2))</f>
        <v>4.13710725603037</v>
      </c>
      <c r="F22" s="3" t="n">
        <f aca="false">(B22-$C$3)/(E22*SQRT((1/$C$5)+(1/D22)))</f>
        <v>8.3011396319571</v>
      </c>
      <c r="G22" s="3" t="n">
        <f aca="false">$C$5 + D22 -2</f>
        <v>38</v>
      </c>
      <c r="H22" s="3" t="n">
        <v>1.686</v>
      </c>
      <c r="I22" s="3" t="str">
        <f aca="false">IF(F22&gt;H22,"YES", "NO")</f>
        <v>YES</v>
      </c>
      <c r="J22" s="3" t="n">
        <f aca="false">B22-$C$3</f>
        <v>16.4189534174153</v>
      </c>
      <c r="K22" s="3" t="n">
        <v>7352.5</v>
      </c>
      <c r="L22" s="0" t="n">
        <f aca="false">K22/1000</f>
        <v>7.3525</v>
      </c>
    </row>
    <row r="23" customFormat="false" ht="12.8" hidden="false" customHeight="false" outlineLevel="0" collapsed="false">
      <c r="A23" s="3" t="s">
        <v>18</v>
      </c>
      <c r="B23" s="3" t="n">
        <f aca="false">by_network!S$152</f>
        <v>24.8399048891525</v>
      </c>
      <c r="C23" s="3" t="n">
        <f aca="false">_xlfn.VAR.S(by_network!S$78:S$147)</f>
        <v>5.33282327211029</v>
      </c>
      <c r="D23" s="3" t="n">
        <v>3</v>
      </c>
      <c r="E23" s="3" t="n">
        <f aca="false">SQRT(((D23-1)*C22+($C$5-1)*$C$4)/($C$5+D23-2))</f>
        <v>4.45330086229236</v>
      </c>
      <c r="F23" s="3" t="n">
        <f aca="false">(B23-$C$3)/(E23*SQRT((1/$C$5)+(1/D23)))</f>
        <v>6.51031466954407</v>
      </c>
      <c r="G23" s="3" t="n">
        <f aca="false">$C$5 + D23 -2</f>
        <v>36</v>
      </c>
      <c r="H23" s="3" t="n">
        <v>1.688</v>
      </c>
      <c r="I23" s="3" t="str">
        <f aca="false">IF(F23&gt;H23,"YES", "NO")</f>
        <v>YES</v>
      </c>
      <c r="J23" s="3" t="n">
        <f aca="false">B23-$C$3</f>
        <v>17.4413929134965</v>
      </c>
      <c r="K23" s="3" t="n">
        <v>3179</v>
      </c>
      <c r="L23" s="0" t="n">
        <f aca="false">K23/1000</f>
        <v>3.179</v>
      </c>
    </row>
    <row r="24" customFormat="false" ht="12.8" hidden="false" customHeight="false" outlineLevel="0" collapsed="false">
      <c r="A24" s="3" t="s">
        <v>19</v>
      </c>
      <c r="B24" s="3" t="n">
        <f aca="false">by_network!T$152</f>
        <v>43.4580492599985</v>
      </c>
      <c r="C24" s="3" t="n">
        <f aca="false">_xlfn.VAR.S(by_network!T$78:T$147)</f>
        <v>85.4021052166865</v>
      </c>
      <c r="D24" s="3" t="n">
        <v>3</v>
      </c>
      <c r="E24" s="3" t="n">
        <f aca="false">SQRT(((D24-1)*C23+($C$5-1)*$C$4)/($C$5+D24-2))</f>
        <v>4.28518310111971</v>
      </c>
      <c r="F24" s="3" t="n">
        <f aca="false">(B24-$C$3)/(E24*SQRT((1/$C$5)+(1/D24)))</f>
        <v>13.9879353759775</v>
      </c>
      <c r="G24" s="3" t="n">
        <f aca="false">$C$5 + D24 -2</f>
        <v>36</v>
      </c>
      <c r="H24" s="3" t="n">
        <v>1.688</v>
      </c>
      <c r="I24" s="3" t="str">
        <f aca="false">IF(F24&gt;H24,"YES", "NO")</f>
        <v>YES</v>
      </c>
      <c r="J24" s="3" t="n">
        <f aca="false">B24-$C$3</f>
        <v>36.0595372843425</v>
      </c>
      <c r="K24" s="3" t="n">
        <v>8160</v>
      </c>
      <c r="L24" s="0" t="n">
        <f aca="false">K24/1000</f>
        <v>8.16</v>
      </c>
    </row>
    <row r="25" customFormat="false" ht="12.8" hidden="false" customHeight="false" outlineLevel="0" collapsed="false">
      <c r="A25" s="3" t="s">
        <v>20</v>
      </c>
      <c r="B25" s="3" t="n">
        <f aca="false">by_network!U$152</f>
        <v>26.1737232574189</v>
      </c>
      <c r="C25" s="3" t="n">
        <f aca="false">_xlfn.VAR.S(by_network!U$78:U$147)</f>
        <v>14.6427864067982</v>
      </c>
      <c r="D25" s="3" t="n">
        <v>4</v>
      </c>
      <c r="E25" s="3" t="n">
        <f aca="false">SQRT(((D25-1)*C24+($C$5-1)*$C$4)/($C$5+D25-2))</f>
        <v>4.95002391659586</v>
      </c>
      <c r="F25" s="3" t="n">
        <f aca="false">(B25-$C$3)/(E25*SQRT((1/$C$5)+(1/D25)))</f>
        <v>7.18636464332674</v>
      </c>
      <c r="G25" s="3" t="n">
        <f aca="false">$C$5 + D25 -2</f>
        <v>37</v>
      </c>
      <c r="H25" s="3" t="n">
        <v>1.687</v>
      </c>
      <c r="I25" s="3" t="str">
        <f aca="false">IF(F25&gt;H25,"YES", "NO")</f>
        <v>YES</v>
      </c>
      <c r="J25" s="3" t="n">
        <f aca="false">B25-$C$3</f>
        <v>18.7752112817629</v>
      </c>
      <c r="K25" s="3" t="n">
        <v>2550</v>
      </c>
      <c r="L25" s="0" t="n">
        <f aca="false">K25/1000</f>
        <v>2.55</v>
      </c>
    </row>
    <row r="26" customFormat="false" ht="12.8" hidden="false" customHeight="false" outlineLevel="0" collapsed="false">
      <c r="A26" s="3" t="s">
        <v>21</v>
      </c>
      <c r="B26" s="3" t="n">
        <f aca="false">by_network!V$152</f>
        <v>27.9235866301084</v>
      </c>
      <c r="C26" s="3" t="n">
        <f aca="false">_xlfn.VAR.S(by_network!V$78:V$147)</f>
        <v>461.57176691137</v>
      </c>
      <c r="D26" s="3" t="n">
        <v>3</v>
      </c>
      <c r="E26" s="3" t="n">
        <f aca="false">SQRT(((D26-1)*C25+($C$5-1)*$C$4)/($C$5+D26-2))</f>
        <v>4.34511385170415</v>
      </c>
      <c r="F26" s="3" t="n">
        <f aca="false">(B26-$C$3)/(E26*SQRT((1/$C$5)+(1/D26)))</f>
        <v>7.85211110721622</v>
      </c>
      <c r="G26" s="3" t="n">
        <f aca="false">$C$5 + D26 -2</f>
        <v>36</v>
      </c>
      <c r="H26" s="3" t="n">
        <v>1.688</v>
      </c>
      <c r="I26" s="3" t="str">
        <f aca="false">IF(F26&gt;H26,"YES", "NO")</f>
        <v>YES</v>
      </c>
      <c r="J26" s="3" t="n">
        <f aca="false">B26-$C$3</f>
        <v>20.5250746544524</v>
      </c>
      <c r="K26" s="3" t="n">
        <v>6800</v>
      </c>
      <c r="L26" s="0" t="n">
        <f aca="false">K26/1000</f>
        <v>6.8</v>
      </c>
    </row>
    <row r="27" customFormat="false" ht="12.8" hidden="false" customHeight="false" outlineLevel="0" collapsed="false">
      <c r="A27" s="3" t="s">
        <v>22</v>
      </c>
      <c r="B27" s="3" t="n">
        <f aca="false">by_network!W$152</f>
        <v>24.1559633027523</v>
      </c>
      <c r="C27" s="3" t="n">
        <v>0</v>
      </c>
      <c r="D27" s="3" t="n">
        <v>1</v>
      </c>
      <c r="E27" s="3" t="n">
        <f aca="false">SQRT(((D27-1)*C26+($C$5-1)*$C$4)/($C$5+D27-2))</f>
        <v>4.37370130311027</v>
      </c>
      <c r="F27" s="3" t="n">
        <f aca="false">(B27-$C$3)/(E27*SQRT((1/$C$5)+(1/D27)))</f>
        <v>3.77782310457925</v>
      </c>
      <c r="G27" s="3" t="n">
        <f aca="false">$C$5 + D27 -2</f>
        <v>34</v>
      </c>
      <c r="H27" s="3" t="n">
        <v>1.691</v>
      </c>
      <c r="I27" s="3" t="str">
        <f aca="false">IF(F27&gt;H27,"YES", "NO")</f>
        <v>YES</v>
      </c>
      <c r="J27" s="3" t="n">
        <f aca="false">B27-$C$3</f>
        <v>16.7574513270963</v>
      </c>
      <c r="K27" s="3" t="n">
        <v>5100</v>
      </c>
      <c r="L27" s="0" t="n">
        <f aca="false">K27/1000</f>
        <v>5.1</v>
      </c>
    </row>
    <row r="28" customFormat="false" ht="12.8" hidden="false" customHeight="false" outlineLevel="0" collapsed="false">
      <c r="E28" s="2"/>
      <c r="F28" s="2"/>
      <c r="G28" s="2"/>
      <c r="I28" s="2"/>
      <c r="K28" s="7"/>
    </row>
    <row r="32" customFormat="false" ht="12.8" hidden="false" customHeight="false" outlineLevel="0" collapsed="false">
      <c r="B32" s="0" t="s">
        <v>51</v>
      </c>
    </row>
    <row r="33" customFormat="false" ht="12.8" hidden="false" customHeight="false" outlineLevel="0" collapsed="false">
      <c r="B33" s="0" t="s">
        <v>34</v>
      </c>
      <c r="C33" s="0" t="n">
        <f aca="false">by_creative_id!B92</f>
        <v>5.28423352350568</v>
      </c>
    </row>
    <row r="34" customFormat="false" ht="12.8" hidden="false" customHeight="false" outlineLevel="0" collapsed="false">
      <c r="B34" s="0" t="s">
        <v>35</v>
      </c>
      <c r="C34" s="0" t="n">
        <f aca="false">_xlfn.VAR.S(by_creative_id!B48:B72)</f>
        <v>3.05968473520579</v>
      </c>
    </row>
    <row r="35" customFormat="false" ht="12.8" hidden="false" customHeight="false" outlineLevel="0" collapsed="false">
      <c r="B35" s="0" t="s">
        <v>36</v>
      </c>
      <c r="C35" s="0" t="n">
        <v>13</v>
      </c>
    </row>
    <row r="36" customFormat="false" ht="12.8" hidden="false" customHeight="false" outlineLevel="0" collapsed="false">
      <c r="J36" s="0" t="s">
        <v>37</v>
      </c>
    </row>
    <row r="37" customFormat="false" ht="12.8" hidden="false" customHeight="false" outlineLevel="0" collapsed="false">
      <c r="A37" s="3" t="s">
        <v>52</v>
      </c>
      <c r="B37" s="3" t="s">
        <v>53</v>
      </c>
      <c r="C37" s="3" t="s">
        <v>54</v>
      </c>
      <c r="D37" s="3" t="s">
        <v>26</v>
      </c>
      <c r="E37" s="3" t="s">
        <v>41</v>
      </c>
      <c r="F37" s="3" t="s">
        <v>42</v>
      </c>
      <c r="G37" s="3" t="s">
        <v>43</v>
      </c>
      <c r="H37" s="3" t="s">
        <v>44</v>
      </c>
      <c r="I37" s="3" t="s">
        <v>45</v>
      </c>
      <c r="J37" s="3" t="s">
        <v>55</v>
      </c>
      <c r="K37" s="3" t="s">
        <v>47</v>
      </c>
    </row>
    <row r="38" customFormat="false" ht="12.8" hidden="false" customHeight="false" outlineLevel="0" collapsed="false">
      <c r="A38" s="3" t="s">
        <v>56</v>
      </c>
      <c r="B38" s="3" t="n">
        <f aca="false">by_creative_id!C$92</f>
        <v>13.8870783768677</v>
      </c>
      <c r="C38" s="3" t="n">
        <f aca="false">_xlfn.VAR.S(by_creative_id!C$78:C$147)</f>
        <v>8495.13899704162</v>
      </c>
      <c r="D38" s="3" t="n">
        <v>20</v>
      </c>
      <c r="E38" s="3" t="n">
        <f aca="false">SQRT(((D38-1)*C38+($C$35-1)*$C$34)/($C$35+D38-2))</f>
        <v>72.1656600402992</v>
      </c>
      <c r="F38" s="3" t="n">
        <f aca="false">(B38-$C$33)/(E38*SQRT((1/$C$35)+(1/D38)))</f>
        <v>0.334611764950566</v>
      </c>
      <c r="G38" s="3" t="n">
        <f aca="false">$C$35 + D38 -2</f>
        <v>31</v>
      </c>
      <c r="H38" s="3" t="n">
        <v>1.696</v>
      </c>
      <c r="I38" s="3" t="str">
        <f aca="false">IF(F38&gt;H38,"YES", "NO")</f>
        <v>NO</v>
      </c>
      <c r="J38" s="3" t="n">
        <f aca="false">B38-$C$33</f>
        <v>8.60284485336207</v>
      </c>
      <c r="K38" s="3" t="n">
        <v>70555.1</v>
      </c>
    </row>
    <row r="39" customFormat="false" ht="12.8" hidden="false" customHeight="false" outlineLevel="0" collapsed="false">
      <c r="A39" s="3" t="s">
        <v>57</v>
      </c>
      <c r="B39" s="3" t="n">
        <f aca="false">by_creative_id!D$92</f>
        <v>11.5753029927572</v>
      </c>
      <c r="C39" s="3" t="n">
        <f aca="false">_xlfn.VAR.S(by_creative_id!D$78:D$147)</f>
        <v>5386.2029232966</v>
      </c>
      <c r="D39" s="3" t="n">
        <v>12</v>
      </c>
      <c r="E39" s="3" t="n">
        <f aca="false">SQRT(((D39-1)*C39+($C$35-1)*$C$34)/($C$35+D39-2))</f>
        <v>50.7701334546571</v>
      </c>
      <c r="F39" s="3" t="n">
        <f aca="false">(B39-$C$33)/(E39*SQRT((1/$C$35)+(1/D39)))</f>
        <v>0.309534078954897</v>
      </c>
      <c r="G39" s="3" t="n">
        <f aca="false">$C$35 + D39 -2</f>
        <v>23</v>
      </c>
      <c r="H39" s="3" t="n">
        <v>1.714</v>
      </c>
      <c r="I39" s="3" t="str">
        <f aca="false">IF(F39&gt;H39,"YES", "NO")</f>
        <v>NO</v>
      </c>
      <c r="J39" s="3" t="n">
        <f aca="false">B39-$C$33</f>
        <v>6.29106946925156</v>
      </c>
      <c r="K39" s="3" t="n">
        <v>11391.7</v>
      </c>
    </row>
    <row r="40" customFormat="false" ht="12.8" hidden="false" customHeight="false" outlineLevel="0" collapsed="false">
      <c r="A40" s="3" t="s">
        <v>58</v>
      </c>
      <c r="B40" s="3" t="n">
        <f aca="false">by_creative_id!E$92</f>
        <v>11.3257787432783</v>
      </c>
      <c r="C40" s="3" t="n">
        <f aca="false">_xlfn.VAR.S(by_creative_id!E$78:E$147)</f>
        <v>5145.84088229802</v>
      </c>
      <c r="D40" s="3" t="n">
        <v>12</v>
      </c>
      <c r="E40" s="3" t="n">
        <f aca="false">SQRT(((D40-1)*C40+($C$35-1)*$C$34)/($C$35+D40-2))</f>
        <v>49.6251014332993</v>
      </c>
      <c r="F40" s="3" t="n">
        <f aca="false">(B40-$C$33)/(E40*SQRT((1/$C$35)+(1/D40)))</f>
        <v>0.304115753640729</v>
      </c>
      <c r="G40" s="3" t="n">
        <f aca="false">$C$35 + D40 -2</f>
        <v>23</v>
      </c>
      <c r="H40" s="3" t="n">
        <v>1.714</v>
      </c>
      <c r="I40" s="3" t="str">
        <f aca="false">IF(F40&gt;H40,"YES", "NO")</f>
        <v>NO</v>
      </c>
      <c r="J40" s="3" t="n">
        <f aca="false">B40-$C$33</f>
        <v>6.04154521977266</v>
      </c>
      <c r="K40" s="3" t="n">
        <v>11099.3</v>
      </c>
    </row>
    <row r="41" customFormat="false" ht="12.8" hidden="false" customHeight="false" outlineLevel="0" collapsed="false">
      <c r="A41" s="3" t="s">
        <v>59</v>
      </c>
      <c r="B41" s="3" t="n">
        <f aca="false">by_creative_id!F$92</f>
        <v>12.1324238752288</v>
      </c>
      <c r="C41" s="3" t="n">
        <f aca="false">_xlfn.VAR.S(by_creative_id!F$78:F$147)</f>
        <v>4952.7479190875</v>
      </c>
      <c r="D41" s="3" t="n">
        <v>11</v>
      </c>
      <c r="E41" s="3" t="n">
        <f aca="false">SQRT(((D41-1)*C41+($C$35-1)*$C$34)/($C$35+D41-2))</f>
        <v>47.4649130735237</v>
      </c>
      <c r="F41" s="3" t="n">
        <f aca="false">(B41-$C$33)/(E41*SQRT((1/$C$35)+(1/D41)))</f>
        <v>0.352180683087435</v>
      </c>
      <c r="G41" s="3" t="n">
        <f aca="false">$C$35 + D41 -2</f>
        <v>22</v>
      </c>
      <c r="H41" s="3" t="n">
        <v>1.717</v>
      </c>
      <c r="I41" s="3" t="str">
        <f aca="false">IF(F41&gt;H41,"YES", "NO")</f>
        <v>NO</v>
      </c>
      <c r="J41" s="3" t="n">
        <f aca="false">B41-$C$33</f>
        <v>6.84819035172315</v>
      </c>
      <c r="K41" s="3" t="n">
        <v>10897.85</v>
      </c>
    </row>
    <row r="42" customFormat="false" ht="12.8" hidden="false" customHeight="false" outlineLevel="0" collapsed="false">
      <c r="A42" s="3" t="s">
        <v>60</v>
      </c>
      <c r="B42" s="3" t="n">
        <f aca="false">by_creative_id!G$92</f>
        <v>15.159972908842</v>
      </c>
      <c r="C42" s="3" t="n">
        <f aca="false">_xlfn.VAR.S(by_creative_id!G$78:G$147)</f>
        <v>6448.81927744614</v>
      </c>
      <c r="D42" s="3" t="n">
        <v>10</v>
      </c>
      <c r="E42" s="3" t="n">
        <f aca="false">SQRT(((D42-1)*C42+($C$35-1)*$C$34)/($C$35+D42-2))</f>
        <v>52.5882884453499</v>
      </c>
      <c r="F42" s="3" t="n">
        <f aca="false">(B42-$C$33)/(E42*SQRT((1/$C$35)+(1/D42)))</f>
        <v>0.44646594967019</v>
      </c>
      <c r="G42" s="3" t="n">
        <f aca="false">$C$35 + D42 -2</f>
        <v>21</v>
      </c>
      <c r="H42" s="3" t="n">
        <v>1.721</v>
      </c>
      <c r="I42" s="3" t="str">
        <f aca="false">IF(F42&gt;H42,"YES", "NO")</f>
        <v>NO</v>
      </c>
      <c r="J42" s="3" t="n">
        <f aca="false">B42-$C$33</f>
        <v>9.87573938533637</v>
      </c>
      <c r="K42" s="3" t="n">
        <v>12630.15</v>
      </c>
    </row>
    <row r="43" customFormat="false" ht="12.8" hidden="false" customHeight="false" outlineLevel="0" collapsed="false">
      <c r="A43" s="3" t="s">
        <v>61</v>
      </c>
      <c r="B43" s="3" t="n">
        <f aca="false">by_creative_id!H$92</f>
        <v>14.9598674771032</v>
      </c>
      <c r="C43" s="3" t="n">
        <f aca="false">_xlfn.VAR.S(by_creative_id!H$78:H$147)</f>
        <v>6273.33311879176</v>
      </c>
      <c r="D43" s="3" t="n">
        <v>10</v>
      </c>
      <c r="E43" s="3" t="n">
        <f aca="false">SQRT(((D43-1)*C43+($C$35-1)*$C$34)/($C$35+D43-2))</f>
        <v>51.868292124402</v>
      </c>
      <c r="F43" s="3" t="n">
        <f aca="false">(B43-$C$33)/(E43*SQRT((1/$C$35)+(1/D43)))</f>
        <v>0.443491438066787</v>
      </c>
      <c r="G43" s="3" t="n">
        <f aca="false">$C$35 + D43 -2</f>
        <v>21</v>
      </c>
      <c r="H43" s="3" t="n">
        <v>1.721</v>
      </c>
      <c r="I43" s="3" t="str">
        <f aca="false">IF(F43&gt;H43,"YES", "NO")</f>
        <v>NO</v>
      </c>
      <c r="J43" s="3" t="n">
        <f aca="false">B43-$C$33</f>
        <v>9.67563395359754</v>
      </c>
      <c r="K43" s="3" t="n">
        <v>8749.9</v>
      </c>
    </row>
    <row r="44" customFormat="false" ht="12.8" hidden="false" customHeight="false" outlineLevel="0" collapsed="false">
      <c r="A44" s="3" t="s">
        <v>62</v>
      </c>
      <c r="B44" s="3" t="n">
        <f aca="false">by_creative_id!I$92</f>
        <v>14.2704842194635</v>
      </c>
      <c r="C44" s="3" t="n">
        <f aca="false">_xlfn.VAR.S(by_creative_id!I$78:I$147)</f>
        <v>3548.12938936741</v>
      </c>
      <c r="D44" s="3" t="n">
        <v>8</v>
      </c>
      <c r="E44" s="3" t="n">
        <f aca="false">SQRT(((D44-1)*C44+($C$35-1)*$C$34)/($C$35+D44-2))</f>
        <v>36.1820120635672</v>
      </c>
      <c r="F44" s="3" t="n">
        <f aca="false">(B44-$C$33)/(E44*SQRT((1/$C$35)+(1/D44)))</f>
        <v>0.552704293723168</v>
      </c>
      <c r="G44" s="3" t="n">
        <f aca="false">$C$35 + D44 -2</f>
        <v>19</v>
      </c>
      <c r="H44" s="3" t="n">
        <v>1.729</v>
      </c>
      <c r="I44" s="3" t="str">
        <f aca="false">IF(F44&gt;H44,"YES", "NO")</f>
        <v>NO</v>
      </c>
      <c r="J44" s="3" t="n">
        <f aca="false">B44-$C$33</f>
        <v>8.98625069595787</v>
      </c>
      <c r="K44" s="3" t="n">
        <v>9520.85</v>
      </c>
    </row>
    <row r="45" customFormat="false" ht="12.8" hidden="false" customHeight="false" outlineLevel="0" collapsed="false">
      <c r="A45" s="3" t="s">
        <v>63</v>
      </c>
      <c r="B45" s="3" t="n">
        <f aca="false">by_creative_id!J$92</f>
        <v>25.6538158111768</v>
      </c>
      <c r="C45" s="3" t="n">
        <f aca="false">_xlfn.VAR.S(by_creative_id!J$78:J$147)</f>
        <v>6453.40199060595</v>
      </c>
      <c r="D45" s="3" t="n">
        <v>6</v>
      </c>
      <c r="E45" s="3" t="n">
        <f aca="false">SQRT(((D45-1)*C45+($C$35-1)*$C$34)/($C$35+D45-2))</f>
        <v>43.5915036040499</v>
      </c>
      <c r="F45" s="3" t="n">
        <f aca="false">(B45-$C$33)/(E45*SQRT((1/$C$35)+(1/D45)))</f>
        <v>0.946783704749528</v>
      </c>
      <c r="G45" s="3" t="n">
        <f aca="false">$C$35 + D45 -2</f>
        <v>17</v>
      </c>
      <c r="H45" s="3" t="n">
        <v>1.74</v>
      </c>
      <c r="I45" s="3" t="str">
        <f aca="false">IF(F45&gt;H45,"YES", "NO")</f>
        <v>NO</v>
      </c>
      <c r="J45" s="3" t="n">
        <f aca="false">B45-$C$33</f>
        <v>20.3695822876711</v>
      </c>
      <c r="K45" s="3" t="n">
        <v>30706.25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6477</v>
      </c>
      <c r="B1" s="0" t="s">
        <v>2</v>
      </c>
    </row>
    <row r="2" customFormat="false" ht="12.8" hidden="false" customHeight="false" outlineLevel="0" collapsed="false">
      <c r="A2" s="0" t="n">
        <v>11152</v>
      </c>
      <c r="B2" s="0" t="s">
        <v>3</v>
      </c>
    </row>
    <row r="3" customFormat="false" ht="12.8" hidden="false" customHeight="false" outlineLevel="0" collapsed="false">
      <c r="A3" s="0" t="n">
        <v>4760</v>
      </c>
      <c r="B3" s="0" t="s">
        <v>4</v>
      </c>
    </row>
    <row r="4" customFormat="false" ht="12.8" hidden="false" customHeight="false" outlineLevel="0" collapsed="false">
      <c r="A4" s="0" t="n">
        <v>15317</v>
      </c>
      <c r="B4" s="0" t="s">
        <v>5</v>
      </c>
    </row>
    <row r="5" customFormat="false" ht="12.8" hidden="false" customHeight="false" outlineLevel="0" collapsed="false">
      <c r="A5" s="0" t="n">
        <v>17212.5</v>
      </c>
      <c r="B5" s="0" t="s">
        <v>66</v>
      </c>
      <c r="C5" s="0" t="s">
        <v>67</v>
      </c>
    </row>
    <row r="6" customFormat="false" ht="12.8" hidden="false" customHeight="false" outlineLevel="0" collapsed="false">
      <c r="A6" s="0" t="n">
        <v>17902.7</v>
      </c>
      <c r="B6" s="0" t="s">
        <v>7</v>
      </c>
    </row>
    <row r="7" customFormat="false" ht="12.8" hidden="false" customHeight="false" outlineLevel="0" collapsed="false">
      <c r="A7" s="0" t="n">
        <v>2890</v>
      </c>
      <c r="B7" s="0" t="s">
        <v>8</v>
      </c>
    </row>
    <row r="8" customFormat="false" ht="12.8" hidden="false" customHeight="false" outlineLevel="0" collapsed="false">
      <c r="A8" s="0" t="n">
        <v>2210</v>
      </c>
      <c r="B8" s="0" t="s">
        <v>9</v>
      </c>
    </row>
    <row r="9" customFormat="false" ht="12.8" hidden="false" customHeight="false" outlineLevel="0" collapsed="false">
      <c r="A9" s="0" t="n">
        <v>3740</v>
      </c>
      <c r="B9" s="0" t="s">
        <v>10</v>
      </c>
    </row>
    <row r="10" customFormat="false" ht="12.8" hidden="false" customHeight="false" outlineLevel="0" collapsed="false">
      <c r="A10" s="0" t="n">
        <v>3403.4</v>
      </c>
      <c r="B10" s="0" t="s">
        <v>11</v>
      </c>
    </row>
    <row r="11" customFormat="false" ht="12.8" hidden="false" customHeight="false" outlineLevel="0" collapsed="false">
      <c r="A11" s="0" t="n">
        <v>5397.5</v>
      </c>
      <c r="B11" s="0" t="s">
        <v>12</v>
      </c>
    </row>
    <row r="12" customFormat="false" ht="12.8" hidden="false" customHeight="false" outlineLevel="0" collapsed="false">
      <c r="A12" s="0" t="n">
        <v>3060</v>
      </c>
      <c r="B12" s="0" t="s">
        <v>66</v>
      </c>
      <c r="C12" s="0" t="s">
        <v>68</v>
      </c>
    </row>
    <row r="13" customFormat="false" ht="12.8" hidden="false" customHeight="false" outlineLevel="0" collapsed="false">
      <c r="A13" s="0" t="n">
        <v>23247.5</v>
      </c>
      <c r="B13" s="0" t="s">
        <v>14</v>
      </c>
    </row>
    <row r="14" customFormat="false" ht="12.8" hidden="false" customHeight="false" outlineLevel="0" collapsed="false">
      <c r="A14" s="0" t="n">
        <v>5100</v>
      </c>
      <c r="B14" s="0" t="s">
        <v>15</v>
      </c>
    </row>
    <row r="15" customFormat="false" ht="12.8" hidden="false" customHeight="false" outlineLevel="0" collapsed="false">
      <c r="A15" s="0" t="n">
        <v>10540</v>
      </c>
      <c r="B15" s="0" t="s">
        <v>16</v>
      </c>
    </row>
    <row r="16" customFormat="false" ht="12.8" hidden="false" customHeight="false" outlineLevel="0" collapsed="false">
      <c r="A16" s="0" t="n">
        <v>7352.5</v>
      </c>
      <c r="B16" s="0" t="s">
        <v>17</v>
      </c>
    </row>
    <row r="17" customFormat="false" ht="12.8" hidden="false" customHeight="false" outlineLevel="0" collapsed="false">
      <c r="A17" s="0" t="n">
        <v>3179</v>
      </c>
      <c r="B17" s="0" t="s">
        <v>18</v>
      </c>
    </row>
    <row r="18" customFormat="false" ht="12.8" hidden="false" customHeight="false" outlineLevel="0" collapsed="false">
      <c r="A18" s="0" t="n">
        <v>8160</v>
      </c>
      <c r="B18" s="0" t="s">
        <v>19</v>
      </c>
    </row>
    <row r="19" customFormat="false" ht="12.8" hidden="false" customHeight="false" outlineLevel="0" collapsed="false">
      <c r="A19" s="0" t="n">
        <v>2550</v>
      </c>
      <c r="B19" s="0" t="s">
        <v>20</v>
      </c>
    </row>
    <row r="20" customFormat="false" ht="12.8" hidden="false" customHeight="false" outlineLevel="0" collapsed="false">
      <c r="A20" s="0" t="n">
        <v>6800</v>
      </c>
      <c r="B20" s="0" t="s">
        <v>21</v>
      </c>
    </row>
    <row r="21" customFormat="false" ht="12.8" hidden="false" customHeight="false" outlineLevel="0" collapsed="false">
      <c r="A21" s="0" t="n">
        <v>5100</v>
      </c>
      <c r="B21" s="0" t="s">
        <v>22</v>
      </c>
    </row>
    <row r="22" customFormat="false" ht="12.8" hidden="false" customHeight="false" outlineLevel="0" collapsed="false">
      <c r="A22" s="0" t="n">
        <v>70555.1</v>
      </c>
      <c r="B22" s="0" t="s">
        <v>69</v>
      </c>
    </row>
    <row r="23" customFormat="false" ht="12.8" hidden="false" customHeight="false" outlineLevel="0" collapsed="false">
      <c r="A23" s="0" t="n">
        <v>11391.7</v>
      </c>
      <c r="B23" s="0" t="s">
        <v>70</v>
      </c>
    </row>
    <row r="24" customFormat="false" ht="12.8" hidden="false" customHeight="false" outlineLevel="0" collapsed="false">
      <c r="A24" s="0" t="n">
        <v>11099.3</v>
      </c>
      <c r="B24" s="0" t="s">
        <v>71</v>
      </c>
    </row>
    <row r="25" customFormat="false" ht="12.8" hidden="false" customHeight="false" outlineLevel="0" collapsed="false">
      <c r="A25" s="0" t="n">
        <v>10897.85</v>
      </c>
      <c r="B25" s="0" t="s">
        <v>72</v>
      </c>
    </row>
    <row r="26" customFormat="false" ht="12.8" hidden="false" customHeight="false" outlineLevel="0" collapsed="false">
      <c r="A26" s="0" t="n">
        <v>12630.15</v>
      </c>
      <c r="B26" s="0" t="s">
        <v>73</v>
      </c>
    </row>
    <row r="27" customFormat="false" ht="12.8" hidden="false" customHeight="false" outlineLevel="0" collapsed="false">
      <c r="A27" s="0" t="n">
        <v>8749.9</v>
      </c>
      <c r="B27" s="0" t="s">
        <v>74</v>
      </c>
    </row>
    <row r="28" customFormat="false" ht="12.8" hidden="false" customHeight="false" outlineLevel="0" collapsed="false">
      <c r="A28" s="0" t="n">
        <v>9520.85</v>
      </c>
      <c r="B28" s="0" t="s">
        <v>75</v>
      </c>
    </row>
    <row r="29" customFormat="false" ht="12.8" hidden="false" customHeight="false" outlineLevel="0" collapsed="false">
      <c r="A29" s="0" t="n">
        <v>30706.25</v>
      </c>
      <c r="B29" s="0" t="s">
        <v>76</v>
      </c>
    </row>
    <row r="30" customFormat="false" ht="12.8" hidden="false" customHeight="false" outlineLevel="0" collapsed="false">
      <c r="B30" s="0" t="s">
        <v>77</v>
      </c>
      <c r="C30" s="0" t="s">
        <v>78</v>
      </c>
      <c r="D30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G59" activeCellId="0" sqref="G59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2021-03-26T16:38:18Z</dcterms:created>
  <dc:creator/>
  <dc:description/>
  <dc:language>en-US</dc:language>
  <cp:lastModifiedBy/>
  <dcterms:modified xsi:type="dcterms:W3CDTF">2021-04-07T18:46:03Z</dcterms:modified>
  <cp:revision>9</cp:revision>
  <dc:subject/>
  <dc:title/>
</cp:coreProperties>
</file>