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EE7A0F1D-CB54-4D06-81A7-3EB4025D2C20}" xr6:coauthVersionLast="47" xr6:coauthVersionMax="47" xr10:uidLastSave="{00000000-0000-0000-0000-000000000000}"/>
  <bookViews>
    <workbookView xWindow="-120" yWindow="-120" windowWidth="20730" windowHeight="11160" tabRatio="672" firstSheet="1" activeTab="9" xr2:uid="{9563FE7C-7019-48A7-8146-F688806B24CC}"/>
  </bookViews>
  <sheets>
    <sheet name="FIXED ASSETS" sheetId="2" state="hidden" r:id="rId1"/>
    <sheet name="CASHFLOW WKLY" sheetId="6" r:id="rId2"/>
    <sheet name="CASHFLOW MTHLY" sheetId="1" r:id="rId3"/>
    <sheet name="PROFIT &amp; LOSS" sheetId="5" r:id="rId4"/>
    <sheet name="DATASET" sheetId="7" state="hidden" r:id="rId5"/>
    <sheet name="ANALYSIS" sheetId="14" state="hidden" r:id="rId6"/>
    <sheet name="DASHBOARD" sheetId="15" r:id="rId7"/>
    <sheet name="DATASET (2)" sheetId="18" state="hidden" r:id="rId8"/>
    <sheet name="ANALYSIS 2" sheetId="19" state="hidden" r:id="rId9"/>
    <sheet name="DASHBOARD 2" sheetId="21" r:id="rId10"/>
  </sheets>
  <definedNames>
    <definedName name="MISCELLANEOUS_EXPENCES" localSheetId="1">'CASHFLOW WKLY'!$A$25</definedName>
    <definedName name="MISCELLANEOUS_EXPENCES" localSheetId="3">'PROFIT &amp; LOSS'!$A$18</definedName>
    <definedName name="MISCELLANEOUS_EXPENCES">'CASHFLOW MTHLY'!$A$20</definedName>
    <definedName name="Slicer_DATE">#N/A</definedName>
    <definedName name="Slicer_DATE1">#N/A</definedName>
    <definedName name="Slicer_DATE2">#N/A</definedName>
  </definedNames>
  <calcPr calcId="18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1" i="19" l="1"/>
  <c r="AE11" i="19"/>
  <c r="E6" i="19"/>
  <c r="F6" i="19"/>
  <c r="G6" i="19"/>
  <c r="E7" i="19"/>
  <c r="F7" i="19"/>
  <c r="G7" i="19"/>
  <c r="E8" i="19"/>
  <c r="F8" i="19"/>
  <c r="G8" i="19"/>
  <c r="E9" i="19"/>
  <c r="F9" i="19"/>
  <c r="G9" i="19"/>
  <c r="E10" i="19"/>
  <c r="F10" i="19"/>
  <c r="G10" i="19"/>
  <c r="F5" i="19"/>
  <c r="G5" i="19"/>
  <c r="J6" i="19"/>
  <c r="D128" i="18"/>
  <c r="D129" i="18"/>
  <c r="D127" i="18"/>
  <c r="D125" i="18"/>
  <c r="D126" i="18"/>
  <c r="D124" i="18"/>
  <c r="D122" i="18"/>
  <c r="D123" i="18"/>
  <c r="D121" i="18"/>
  <c r="D119" i="18"/>
  <c r="D120" i="18"/>
  <c r="D118" i="18"/>
  <c r="D116" i="18"/>
  <c r="D117" i="18"/>
  <c r="D113" i="18"/>
  <c r="D114" i="18"/>
  <c r="D112" i="18"/>
  <c r="D115" i="18"/>
  <c r="C129" i="18"/>
  <c r="C128" i="18"/>
  <c r="C127" i="18"/>
  <c r="C126" i="18"/>
  <c r="C125" i="18"/>
  <c r="C124" i="18"/>
  <c r="C123" i="18"/>
  <c r="C122" i="18"/>
  <c r="C121" i="18"/>
  <c r="C120" i="18"/>
  <c r="C119" i="18"/>
  <c r="C118" i="18"/>
  <c r="C117" i="18"/>
  <c r="C116" i="18"/>
  <c r="C115" i="18"/>
  <c r="C114" i="18"/>
  <c r="C113" i="18"/>
  <c r="C112" i="18"/>
  <c r="U6" i="19"/>
  <c r="V6" i="19"/>
  <c r="W6" i="19"/>
  <c r="X6" i="19"/>
  <c r="Y6" i="19"/>
  <c r="Z6" i="19"/>
  <c r="AA6" i="19"/>
  <c r="U7" i="19"/>
  <c r="V7" i="19"/>
  <c r="W7" i="19"/>
  <c r="X7" i="19"/>
  <c r="Y7" i="19"/>
  <c r="Z7" i="19"/>
  <c r="AA7" i="19"/>
  <c r="U8" i="19"/>
  <c r="V8" i="19"/>
  <c r="W8" i="19"/>
  <c r="X8" i="19"/>
  <c r="Y8" i="19"/>
  <c r="Z8" i="19"/>
  <c r="AA8" i="19"/>
  <c r="U9" i="19"/>
  <c r="V9" i="19"/>
  <c r="W9" i="19"/>
  <c r="X9" i="19"/>
  <c r="Y9" i="19"/>
  <c r="Z9" i="19"/>
  <c r="AA9" i="19"/>
  <c r="U10" i="19"/>
  <c r="V10" i="19"/>
  <c r="W10" i="19"/>
  <c r="X10" i="19"/>
  <c r="Y10" i="19"/>
  <c r="Z10" i="19"/>
  <c r="AA10" i="19"/>
  <c r="U11" i="19"/>
  <c r="V11" i="19"/>
  <c r="W11" i="19"/>
  <c r="X11" i="19"/>
  <c r="Y11" i="19"/>
  <c r="Z11" i="19"/>
  <c r="AA11" i="19"/>
  <c r="U12" i="19"/>
  <c r="V12" i="19"/>
  <c r="W12" i="19"/>
  <c r="X12" i="19"/>
  <c r="Y12" i="19"/>
  <c r="Z12" i="19"/>
  <c r="AA12" i="19"/>
  <c r="U13" i="19"/>
  <c r="V13" i="19"/>
  <c r="W13" i="19"/>
  <c r="X13" i="19"/>
  <c r="Y13" i="19"/>
  <c r="Z13" i="19"/>
  <c r="AA13" i="19"/>
  <c r="U14" i="19"/>
  <c r="V14" i="19"/>
  <c r="W14" i="19"/>
  <c r="X14" i="19"/>
  <c r="Y14" i="19"/>
  <c r="Z14" i="19"/>
  <c r="AA14" i="19"/>
  <c r="U15" i="19"/>
  <c r="V15" i="19"/>
  <c r="W15" i="19"/>
  <c r="X15" i="19"/>
  <c r="Y15" i="19"/>
  <c r="Z15" i="19"/>
  <c r="AA15" i="19"/>
  <c r="U16" i="19"/>
  <c r="V16" i="19"/>
  <c r="W16" i="19"/>
  <c r="X16" i="19"/>
  <c r="Y16" i="19"/>
  <c r="Z16" i="19"/>
  <c r="AA16" i="19"/>
  <c r="U17" i="19"/>
  <c r="V17" i="19"/>
  <c r="W17" i="19"/>
  <c r="X17" i="19"/>
  <c r="Y17" i="19"/>
  <c r="Z17" i="19"/>
  <c r="AA17" i="19"/>
  <c r="U18" i="19"/>
  <c r="V18" i="19"/>
  <c r="W18" i="19"/>
  <c r="X18" i="19"/>
  <c r="Y18" i="19"/>
  <c r="Z18" i="19"/>
  <c r="AA18" i="19"/>
  <c r="U19" i="19"/>
  <c r="V19" i="19"/>
  <c r="W19" i="19"/>
  <c r="X19" i="19"/>
  <c r="Y19" i="19"/>
  <c r="Z19" i="19"/>
  <c r="AA19" i="19"/>
  <c r="U20" i="19"/>
  <c r="V20" i="19"/>
  <c r="W20" i="19"/>
  <c r="X20" i="19"/>
  <c r="Y20" i="19"/>
  <c r="Z20" i="19"/>
  <c r="AA20" i="19"/>
  <c r="V5" i="19"/>
  <c r="W5" i="19"/>
  <c r="W21" i="19" s="1"/>
  <c r="X5" i="19"/>
  <c r="X21" i="19" s="1"/>
  <c r="Y5" i="19"/>
  <c r="Y21" i="19" s="1"/>
  <c r="Z5" i="19"/>
  <c r="Z21" i="19" s="1"/>
  <c r="AA5" i="19"/>
  <c r="AA21" i="19" s="1"/>
  <c r="U5" i="19"/>
  <c r="D95" i="18"/>
  <c r="D96" i="18"/>
  <c r="D97" i="18"/>
  <c r="D98" i="18"/>
  <c r="D99" i="18"/>
  <c r="D100" i="18"/>
  <c r="D101" i="18"/>
  <c r="D102" i="18"/>
  <c r="D103" i="18"/>
  <c r="D104" i="18"/>
  <c r="D105" i="18"/>
  <c r="D106" i="18"/>
  <c r="D107" i="18"/>
  <c r="D108" i="18"/>
  <c r="D109" i="18"/>
  <c r="D94" i="18"/>
  <c r="D93" i="18"/>
  <c r="D92" i="18"/>
  <c r="D77" i="18"/>
  <c r="D78" i="18"/>
  <c r="D79" i="18"/>
  <c r="D80" i="18"/>
  <c r="D81" i="18"/>
  <c r="D82" i="18"/>
  <c r="D83" i="18"/>
  <c r="D84" i="18"/>
  <c r="D85" i="18"/>
  <c r="D86" i="18"/>
  <c r="D87" i="18"/>
  <c r="D88" i="18"/>
  <c r="D89" i="18"/>
  <c r="D90" i="18"/>
  <c r="D91" i="18"/>
  <c r="D76" i="18"/>
  <c r="D75" i="18"/>
  <c r="D74" i="18"/>
  <c r="D59" i="18"/>
  <c r="D60" i="18"/>
  <c r="D61" i="18"/>
  <c r="D62" i="18"/>
  <c r="D63" i="18"/>
  <c r="D64" i="18"/>
  <c r="D65" i="18"/>
  <c r="D66" i="18"/>
  <c r="D67" i="18"/>
  <c r="D68" i="18"/>
  <c r="D69" i="18"/>
  <c r="D70" i="18"/>
  <c r="D71" i="18"/>
  <c r="D72" i="18"/>
  <c r="D73" i="18"/>
  <c r="D58" i="18"/>
  <c r="D57" i="18"/>
  <c r="D56" i="18"/>
  <c r="D41" i="18"/>
  <c r="D42" i="18"/>
  <c r="D43" i="18"/>
  <c r="D44" i="18"/>
  <c r="D45" i="18"/>
  <c r="D46" i="18"/>
  <c r="D47" i="18"/>
  <c r="D48" i="18"/>
  <c r="D49" i="18"/>
  <c r="D50" i="18"/>
  <c r="D51" i="18"/>
  <c r="D52" i="18"/>
  <c r="D53" i="18"/>
  <c r="D54" i="18"/>
  <c r="D55" i="18"/>
  <c r="D40" i="18"/>
  <c r="D39" i="18"/>
  <c r="D38" i="18"/>
  <c r="D23" i="18"/>
  <c r="D24" i="18"/>
  <c r="D25" i="18"/>
  <c r="D26" i="18"/>
  <c r="D27" i="18"/>
  <c r="D28" i="18"/>
  <c r="D29" i="18"/>
  <c r="D30" i="18"/>
  <c r="D31" i="18"/>
  <c r="D32" i="18"/>
  <c r="D33" i="18"/>
  <c r="D34" i="18"/>
  <c r="D35" i="18"/>
  <c r="D36" i="18"/>
  <c r="D37" i="18"/>
  <c r="D22" i="18"/>
  <c r="D21" i="18"/>
  <c r="D20" i="18"/>
  <c r="E5" i="19"/>
  <c r="D5" i="18"/>
  <c r="D6" i="18"/>
  <c r="D7" i="18"/>
  <c r="D8" i="18"/>
  <c r="D9" i="18"/>
  <c r="D10" i="18"/>
  <c r="D11" i="18"/>
  <c r="D12" i="18"/>
  <c r="D13" i="18"/>
  <c r="D14" i="18"/>
  <c r="D15" i="18"/>
  <c r="D16" i="18"/>
  <c r="D17" i="18"/>
  <c r="D18" i="18"/>
  <c r="D19" i="18"/>
  <c r="D4" i="18"/>
  <c r="D3" i="18"/>
  <c r="D2" i="18"/>
  <c r="C95" i="18"/>
  <c r="C96" i="18"/>
  <c r="C97" i="18"/>
  <c r="C98" i="18"/>
  <c r="C99" i="18"/>
  <c r="C100" i="18"/>
  <c r="C101" i="18"/>
  <c r="C102" i="18"/>
  <c r="C103" i="18"/>
  <c r="C104" i="18"/>
  <c r="C105" i="18"/>
  <c r="C106" i="18"/>
  <c r="C107" i="18"/>
  <c r="C108" i="18"/>
  <c r="C109" i="18"/>
  <c r="C94" i="18"/>
  <c r="C93" i="18"/>
  <c r="C92" i="18"/>
  <c r="C90" i="18"/>
  <c r="C91" i="18"/>
  <c r="C77" i="18"/>
  <c r="C78" i="18"/>
  <c r="C79" i="18"/>
  <c r="C80" i="18"/>
  <c r="C81" i="18"/>
  <c r="C82" i="18"/>
  <c r="C83" i="18"/>
  <c r="C84" i="18"/>
  <c r="C85" i="18"/>
  <c r="C86" i="18"/>
  <c r="C87" i="18"/>
  <c r="C88" i="18"/>
  <c r="C89" i="18"/>
  <c r="C76" i="18"/>
  <c r="C75" i="18"/>
  <c r="C74" i="18"/>
  <c r="C59" i="18"/>
  <c r="C60" i="18"/>
  <c r="C61" i="18"/>
  <c r="C62" i="18"/>
  <c r="C63" i="18"/>
  <c r="C64" i="18"/>
  <c r="C65" i="18"/>
  <c r="C66" i="18"/>
  <c r="C67" i="18"/>
  <c r="C68" i="18"/>
  <c r="C69" i="18"/>
  <c r="C70" i="18"/>
  <c r="C71" i="18"/>
  <c r="C72" i="18"/>
  <c r="C73" i="18"/>
  <c r="C58" i="18"/>
  <c r="C57" i="18"/>
  <c r="C56" i="18"/>
  <c r="C41" i="18"/>
  <c r="C42" i="18"/>
  <c r="C43" i="18"/>
  <c r="C44" i="18"/>
  <c r="C45" i="18"/>
  <c r="C46" i="18"/>
  <c r="C47" i="18"/>
  <c r="C48" i="18"/>
  <c r="C49" i="18"/>
  <c r="C50" i="18"/>
  <c r="C51" i="18"/>
  <c r="C52" i="18"/>
  <c r="C53" i="18"/>
  <c r="C54" i="18"/>
  <c r="C55" i="18"/>
  <c r="C40" i="18"/>
  <c r="C39" i="18"/>
  <c r="C38" i="18"/>
  <c r="C23" i="18"/>
  <c r="C24" i="18"/>
  <c r="C25" i="18"/>
  <c r="C26" i="18"/>
  <c r="C27" i="18"/>
  <c r="C28" i="18"/>
  <c r="C29" i="18"/>
  <c r="C30" i="18"/>
  <c r="C31" i="18"/>
  <c r="C32" i="18"/>
  <c r="C33" i="18"/>
  <c r="C34" i="18"/>
  <c r="C35" i="18"/>
  <c r="C36" i="18"/>
  <c r="C37" i="18"/>
  <c r="C22" i="18"/>
  <c r="C21" i="18"/>
  <c r="C20" i="18"/>
  <c r="C19" i="18"/>
  <c r="C17" i="18"/>
  <c r="C18" i="18"/>
  <c r="C15" i="18"/>
  <c r="C16" i="18"/>
  <c r="C5" i="18"/>
  <c r="C6" i="18"/>
  <c r="C7" i="18"/>
  <c r="C8" i="18"/>
  <c r="C9" i="18"/>
  <c r="C10" i="18"/>
  <c r="C11" i="18"/>
  <c r="C12" i="18"/>
  <c r="C13" i="18"/>
  <c r="C14" i="18"/>
  <c r="C4" i="18"/>
  <c r="C3" i="18"/>
  <c r="C2" i="18"/>
  <c r="E6" i="14"/>
  <c r="G12" i="5"/>
  <c r="G13" i="5"/>
  <c r="G14" i="5"/>
  <c r="G15" i="5"/>
  <c r="G16" i="5"/>
  <c r="G17" i="5"/>
  <c r="G18" i="5"/>
  <c r="G19" i="5"/>
  <c r="G20" i="5"/>
  <c r="G21" i="5"/>
  <c r="G22" i="5"/>
  <c r="G23" i="5"/>
  <c r="G24" i="5"/>
  <c r="G25" i="5"/>
  <c r="G26" i="5"/>
  <c r="F12" i="5"/>
  <c r="F13" i="5"/>
  <c r="F14" i="5"/>
  <c r="F15" i="5"/>
  <c r="F16" i="5"/>
  <c r="F17" i="5"/>
  <c r="F18" i="5"/>
  <c r="F19" i="5"/>
  <c r="F20" i="5"/>
  <c r="F21" i="5"/>
  <c r="F22" i="5"/>
  <c r="F23" i="5"/>
  <c r="F24" i="5"/>
  <c r="F25" i="5"/>
  <c r="F26" i="5"/>
  <c r="E12" i="5"/>
  <c r="E13" i="5"/>
  <c r="E14" i="5"/>
  <c r="E15" i="5"/>
  <c r="E16" i="5"/>
  <c r="E17" i="5"/>
  <c r="E18" i="5"/>
  <c r="E19" i="5"/>
  <c r="E20" i="5"/>
  <c r="E21" i="5"/>
  <c r="E22" i="5"/>
  <c r="E23" i="5"/>
  <c r="E24" i="5"/>
  <c r="E25" i="5"/>
  <c r="E26" i="5"/>
  <c r="D12" i="5"/>
  <c r="D13" i="5"/>
  <c r="D14" i="5"/>
  <c r="D15" i="5"/>
  <c r="D16" i="5"/>
  <c r="D17" i="5"/>
  <c r="D18" i="5"/>
  <c r="D19" i="5"/>
  <c r="D20" i="5"/>
  <c r="D21" i="5"/>
  <c r="D22" i="5"/>
  <c r="D23" i="5"/>
  <c r="D24" i="5"/>
  <c r="D25" i="5"/>
  <c r="D26" i="5"/>
  <c r="C14" i="5"/>
  <c r="C15" i="5"/>
  <c r="C16" i="5"/>
  <c r="C17" i="5"/>
  <c r="C18" i="5"/>
  <c r="C19" i="5"/>
  <c r="C20" i="5"/>
  <c r="C21" i="5"/>
  <c r="C22" i="5"/>
  <c r="C23" i="5"/>
  <c r="C24" i="5"/>
  <c r="C25" i="5"/>
  <c r="C26" i="5"/>
  <c r="C13" i="5"/>
  <c r="C12" i="5"/>
  <c r="B12" i="5"/>
  <c r="B13" i="5"/>
  <c r="B14" i="5"/>
  <c r="B15" i="5"/>
  <c r="B16" i="5"/>
  <c r="B17" i="5"/>
  <c r="B18" i="5"/>
  <c r="B19" i="5"/>
  <c r="B20" i="5"/>
  <c r="B21" i="5"/>
  <c r="B22" i="5"/>
  <c r="B23" i="5"/>
  <c r="B24" i="5"/>
  <c r="B25" i="5"/>
  <c r="B26" i="5"/>
  <c r="C11" i="5"/>
  <c r="D11" i="5"/>
  <c r="E11" i="5"/>
  <c r="F11" i="5"/>
  <c r="G11" i="5"/>
  <c r="G6" i="5"/>
  <c r="F6" i="5"/>
  <c r="E6" i="5"/>
  <c r="D6" i="5"/>
  <c r="C6" i="5"/>
  <c r="B6" i="5"/>
  <c r="G5" i="5"/>
  <c r="B5" i="5"/>
  <c r="C5" i="5"/>
  <c r="B34" i="1"/>
  <c r="E25" i="1"/>
  <c r="C34" i="1"/>
  <c r="D3" i="6"/>
  <c r="T23" i="14"/>
  <c r="S23" i="14"/>
  <c r="T22" i="14"/>
  <c r="S22" i="14"/>
  <c r="T21" i="14"/>
  <c r="S21" i="14"/>
  <c r="T20" i="14"/>
  <c r="S20" i="14"/>
  <c r="T19" i="14"/>
  <c r="S19" i="14"/>
  <c r="T18" i="14"/>
  <c r="S18" i="14"/>
  <c r="T17" i="14"/>
  <c r="S17" i="14"/>
  <c r="T16" i="14"/>
  <c r="S16" i="14"/>
  <c r="T15" i="14"/>
  <c r="S15" i="14"/>
  <c r="T14" i="14"/>
  <c r="S14" i="14"/>
  <c r="T13" i="14"/>
  <c r="S13" i="14"/>
  <c r="T12" i="14"/>
  <c r="S12" i="14"/>
  <c r="T11" i="14"/>
  <c r="S11" i="14"/>
  <c r="T10" i="14"/>
  <c r="S10" i="14"/>
  <c r="T9" i="14"/>
  <c r="S9" i="14"/>
  <c r="T8" i="14"/>
  <c r="S8" i="14"/>
  <c r="T7" i="14"/>
  <c r="S7" i="14"/>
  <c r="T6" i="14"/>
  <c r="S6" i="14"/>
  <c r="T5" i="14"/>
  <c r="S5" i="14"/>
  <c r="N9" i="14"/>
  <c r="M9" i="14"/>
  <c r="N8" i="14"/>
  <c r="M8" i="14"/>
  <c r="N7" i="14"/>
  <c r="M7" i="14"/>
  <c r="N6" i="14"/>
  <c r="M6" i="14"/>
  <c r="N5" i="14"/>
  <c r="M5" i="14"/>
  <c r="G10" i="14"/>
  <c r="F10" i="14"/>
  <c r="E10" i="14"/>
  <c r="G9" i="14"/>
  <c r="F9" i="14"/>
  <c r="E9" i="14"/>
  <c r="G8" i="14"/>
  <c r="F8" i="14"/>
  <c r="E8" i="14"/>
  <c r="G7" i="14"/>
  <c r="F7" i="14"/>
  <c r="E7" i="14"/>
  <c r="G6" i="14"/>
  <c r="F6" i="14"/>
  <c r="G5" i="14"/>
  <c r="F5" i="14"/>
  <c r="H5" i="14" s="1"/>
  <c r="E5" i="14"/>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D127" i="7"/>
  <c r="C128" i="7"/>
  <c r="D128" i="7"/>
  <c r="C129" i="7"/>
  <c r="D129" i="7"/>
  <c r="C130" i="7"/>
  <c r="D130" i="7"/>
  <c r="C131" i="7"/>
  <c r="D131" i="7"/>
  <c r="C132" i="7"/>
  <c r="D132" i="7"/>
  <c r="C133" i="7"/>
  <c r="D133" i="7"/>
  <c r="C134" i="7"/>
  <c r="D134" i="7"/>
  <c r="C135" i="7"/>
  <c r="D135" i="7"/>
  <c r="C136" i="7"/>
  <c r="D136" i="7"/>
  <c r="C137" i="7"/>
  <c r="D137" i="7"/>
  <c r="C138" i="7"/>
  <c r="D138" i="7"/>
  <c r="C139" i="7"/>
  <c r="D139" i="7"/>
  <c r="C140" i="7"/>
  <c r="D140" i="7"/>
  <c r="C141" i="7"/>
  <c r="D141" i="7"/>
  <c r="C142" i="7"/>
  <c r="D142" i="7"/>
  <c r="C143" i="7"/>
  <c r="D143" i="7"/>
  <c r="C144" i="7"/>
  <c r="D144" i="7"/>
  <c r="C145" i="7"/>
  <c r="D145" i="7"/>
  <c r="C7" i="5"/>
  <c r="G7" i="5"/>
  <c r="B6" i="1"/>
  <c r="C6" i="1"/>
  <c r="D2" i="7"/>
  <c r="D6" i="1"/>
  <c r="E6" i="1"/>
  <c r="D26" i="7"/>
  <c r="F6" i="1"/>
  <c r="G6" i="1"/>
  <c r="D5" i="5" s="1"/>
  <c r="D7" i="5" s="1"/>
  <c r="D50" i="7"/>
  <c r="H6" i="1"/>
  <c r="I6" i="1"/>
  <c r="E5" i="5" s="1"/>
  <c r="E7" i="5" s="1"/>
  <c r="D74" i="7"/>
  <c r="J6" i="1"/>
  <c r="K6" i="1"/>
  <c r="F5" i="5" s="1"/>
  <c r="F7" i="5" s="1"/>
  <c r="D98" i="7"/>
  <c r="L6" i="1"/>
  <c r="M6" i="1"/>
  <c r="D122" i="7"/>
  <c r="B7" i="1"/>
  <c r="C7" i="1"/>
  <c r="D3" i="7"/>
  <c r="D7" i="1"/>
  <c r="E7" i="1"/>
  <c r="D27" i="7"/>
  <c r="F7" i="1"/>
  <c r="G7" i="1"/>
  <c r="D51" i="7"/>
  <c r="H7" i="1"/>
  <c r="I7" i="1"/>
  <c r="D75" i="7"/>
  <c r="J7" i="1"/>
  <c r="K7" i="1"/>
  <c r="D99" i="7"/>
  <c r="L7" i="1"/>
  <c r="M7" i="1"/>
  <c r="D123" i="7"/>
  <c r="B8" i="1"/>
  <c r="C8" i="1"/>
  <c r="D4" i="7"/>
  <c r="D8" i="1"/>
  <c r="E8" i="1"/>
  <c r="D28" i="7"/>
  <c r="F8" i="1"/>
  <c r="G8" i="1"/>
  <c r="D52" i="7"/>
  <c r="H8" i="1"/>
  <c r="I8" i="1"/>
  <c r="D76" i="7"/>
  <c r="J8" i="1"/>
  <c r="K8" i="1"/>
  <c r="D100" i="7"/>
  <c r="L8" i="1"/>
  <c r="M8" i="1"/>
  <c r="D124" i="7"/>
  <c r="B9" i="1"/>
  <c r="C9" i="1"/>
  <c r="D5" i="7"/>
  <c r="D9" i="1"/>
  <c r="E9" i="1"/>
  <c r="D29" i="7"/>
  <c r="F9" i="1"/>
  <c r="G9" i="1"/>
  <c r="D53" i="7"/>
  <c r="H9" i="1"/>
  <c r="I9" i="1"/>
  <c r="D77" i="7"/>
  <c r="J9" i="1"/>
  <c r="K9" i="1"/>
  <c r="D101" i="7"/>
  <c r="L9" i="1"/>
  <c r="M9" i="1"/>
  <c r="D125" i="7"/>
  <c r="B10" i="1"/>
  <c r="C10" i="1"/>
  <c r="D6" i="7"/>
  <c r="D10" i="1"/>
  <c r="E10" i="1"/>
  <c r="D30" i="7"/>
  <c r="F10" i="1"/>
  <c r="G10" i="1"/>
  <c r="D54" i="7"/>
  <c r="H10" i="1"/>
  <c r="I10" i="1"/>
  <c r="D78" i="7"/>
  <c r="J10" i="1"/>
  <c r="K10" i="1"/>
  <c r="D102" i="7"/>
  <c r="L10" i="1"/>
  <c r="M10" i="1"/>
  <c r="D126" i="7"/>
  <c r="D11" i="1"/>
  <c r="E11" i="1"/>
  <c r="F11" i="1"/>
  <c r="G11" i="1"/>
  <c r="H11" i="1"/>
  <c r="I11" i="1"/>
  <c r="J11" i="1"/>
  <c r="K11" i="1"/>
  <c r="L11" i="1"/>
  <c r="M11" i="1"/>
  <c r="B13" i="1"/>
  <c r="B11" i="5"/>
  <c r="C13" i="1"/>
  <c r="D13" i="1"/>
  <c r="E13" i="1"/>
  <c r="F13" i="1"/>
  <c r="G13" i="1"/>
  <c r="H13" i="1"/>
  <c r="I13" i="1"/>
  <c r="D79" i="7"/>
  <c r="J13" i="1"/>
  <c r="K13" i="1"/>
  <c r="D103" i="7"/>
  <c r="L13" i="1"/>
  <c r="B14" i="1"/>
  <c r="C14" i="1"/>
  <c r="D14" i="1"/>
  <c r="E14" i="1"/>
  <c r="F14" i="1"/>
  <c r="G14" i="1"/>
  <c r="H14" i="1"/>
  <c r="I14" i="1"/>
  <c r="D80" i="7"/>
  <c r="J14" i="1"/>
  <c r="K14" i="1"/>
  <c r="D104" i="7"/>
  <c r="B15" i="1"/>
  <c r="C15" i="1"/>
  <c r="D15" i="1"/>
  <c r="E15" i="1"/>
  <c r="F15" i="1"/>
  <c r="G15" i="1"/>
  <c r="H15" i="1"/>
  <c r="I15" i="1"/>
  <c r="D81" i="7"/>
  <c r="J15" i="1"/>
  <c r="K15" i="1"/>
  <c r="D105" i="7"/>
  <c r="B16" i="1"/>
  <c r="C16" i="1"/>
  <c r="D16" i="1"/>
  <c r="E16" i="1"/>
  <c r="F16" i="1"/>
  <c r="G16" i="1"/>
  <c r="H16" i="1"/>
  <c r="I16" i="1"/>
  <c r="D82" i="7"/>
  <c r="J16" i="1"/>
  <c r="K16" i="1"/>
  <c r="D106" i="7"/>
  <c r="B17" i="1"/>
  <c r="C17" i="1"/>
  <c r="D17" i="1"/>
  <c r="E17" i="1"/>
  <c r="F17" i="1"/>
  <c r="G17" i="1"/>
  <c r="H17" i="1"/>
  <c r="I17" i="1"/>
  <c r="D83" i="7"/>
  <c r="J17" i="1"/>
  <c r="K17" i="1"/>
  <c r="D107" i="7"/>
  <c r="F18" i="1"/>
  <c r="G18" i="1"/>
  <c r="H18" i="1"/>
  <c r="I18" i="1"/>
  <c r="D84" i="7"/>
  <c r="J18" i="1"/>
  <c r="K18" i="1"/>
  <c r="D108" i="7"/>
  <c r="B19" i="1"/>
  <c r="C19" i="1"/>
  <c r="D19" i="1"/>
  <c r="E19" i="1"/>
  <c r="F19" i="1"/>
  <c r="G19" i="1"/>
  <c r="H19" i="1"/>
  <c r="I19" i="1"/>
  <c r="D85" i="7"/>
  <c r="J19" i="1"/>
  <c r="K19" i="1"/>
  <c r="D109" i="7"/>
  <c r="B20" i="1"/>
  <c r="C20" i="1"/>
  <c r="D20" i="1"/>
  <c r="E20" i="1"/>
  <c r="F20" i="1"/>
  <c r="G20" i="1"/>
  <c r="H20" i="1"/>
  <c r="I20" i="1"/>
  <c r="D86" i="7"/>
  <c r="J20" i="1"/>
  <c r="K20" i="1"/>
  <c r="D110" i="7"/>
  <c r="B21" i="1"/>
  <c r="C21" i="1"/>
  <c r="D21" i="1"/>
  <c r="E21" i="1"/>
  <c r="F21" i="1"/>
  <c r="G21" i="1"/>
  <c r="H21" i="1"/>
  <c r="I21" i="1"/>
  <c r="D87" i="7"/>
  <c r="J21" i="1"/>
  <c r="K21" i="1"/>
  <c r="D111" i="7"/>
  <c r="B22" i="1"/>
  <c r="C22" i="1"/>
  <c r="D22" i="1"/>
  <c r="E22" i="1"/>
  <c r="F22" i="1"/>
  <c r="G22" i="1"/>
  <c r="H22" i="1"/>
  <c r="I22" i="1"/>
  <c r="D88" i="7"/>
  <c r="J22" i="1"/>
  <c r="K22" i="1"/>
  <c r="D112" i="7"/>
  <c r="B23" i="1"/>
  <c r="C23" i="1"/>
  <c r="D23" i="1"/>
  <c r="E23" i="1"/>
  <c r="F23" i="1"/>
  <c r="G23" i="1"/>
  <c r="H23" i="1"/>
  <c r="I23" i="1"/>
  <c r="D89" i="7"/>
  <c r="J23" i="1"/>
  <c r="K23" i="1"/>
  <c r="D113" i="7"/>
  <c r="B24" i="1"/>
  <c r="C24" i="1"/>
  <c r="D24" i="1"/>
  <c r="E24" i="1"/>
  <c r="F24" i="1"/>
  <c r="G24" i="1"/>
  <c r="H24" i="1"/>
  <c r="I24" i="1"/>
  <c r="D90" i="7"/>
  <c r="J24" i="1"/>
  <c r="K24" i="1"/>
  <c r="D114" i="7"/>
  <c r="B25" i="1"/>
  <c r="C25" i="1"/>
  <c r="D25" i="1"/>
  <c r="F25" i="1"/>
  <c r="G25" i="1"/>
  <c r="H25" i="1"/>
  <c r="I25" i="1"/>
  <c r="D91" i="7"/>
  <c r="J25" i="1"/>
  <c r="K25" i="1"/>
  <c r="D115" i="7"/>
  <c r="B26" i="1"/>
  <c r="C26" i="1"/>
  <c r="D26" i="1"/>
  <c r="E26" i="1"/>
  <c r="F26" i="1"/>
  <c r="G26" i="1"/>
  <c r="H26" i="1"/>
  <c r="I26" i="1"/>
  <c r="D92" i="7"/>
  <c r="J26" i="1"/>
  <c r="K26" i="1"/>
  <c r="D116" i="7"/>
  <c r="B27" i="1"/>
  <c r="C27" i="1"/>
  <c r="D21" i="7"/>
  <c r="D27" i="1"/>
  <c r="E27" i="1"/>
  <c r="D45" i="7"/>
  <c r="F27" i="1"/>
  <c r="G27" i="1"/>
  <c r="D69" i="7"/>
  <c r="H27" i="1"/>
  <c r="I27" i="1"/>
  <c r="D93" i="7"/>
  <c r="J27" i="1"/>
  <c r="K27" i="1"/>
  <c r="D117" i="7"/>
  <c r="B28" i="1"/>
  <c r="C28" i="1"/>
  <c r="D22" i="7"/>
  <c r="D28" i="1"/>
  <c r="E28" i="1"/>
  <c r="D46" i="7"/>
  <c r="G28" i="1"/>
  <c r="D70" i="7"/>
  <c r="H28" i="1"/>
  <c r="I28" i="1"/>
  <c r="D94" i="7"/>
  <c r="J28" i="1"/>
  <c r="K28" i="1"/>
  <c r="D118" i="7"/>
  <c r="B29" i="1"/>
  <c r="C29" i="1"/>
  <c r="D23" i="7"/>
  <c r="D29" i="1"/>
  <c r="E29" i="1"/>
  <c r="D47" i="7"/>
  <c r="F29" i="1"/>
  <c r="G29" i="1"/>
  <c r="D71" i="7"/>
  <c r="H29" i="1"/>
  <c r="I29" i="1"/>
  <c r="D95" i="7"/>
  <c r="J29" i="1"/>
  <c r="K29" i="1"/>
  <c r="D119" i="7"/>
  <c r="B30" i="1"/>
  <c r="C30" i="1"/>
  <c r="D24" i="7"/>
  <c r="D30" i="1"/>
  <c r="E30" i="1"/>
  <c r="D48" i="7"/>
  <c r="F30" i="1"/>
  <c r="G30" i="1"/>
  <c r="D72" i="7"/>
  <c r="H30" i="1"/>
  <c r="I30" i="1"/>
  <c r="D96" i="7"/>
  <c r="J30" i="1"/>
  <c r="K30" i="1"/>
  <c r="D120" i="7"/>
  <c r="B31" i="1"/>
  <c r="C31" i="1"/>
  <c r="D25" i="7"/>
  <c r="D31" i="1"/>
  <c r="E31" i="1"/>
  <c r="D49" i="7"/>
  <c r="F31" i="1"/>
  <c r="G31" i="1"/>
  <c r="D73" i="7"/>
  <c r="H31" i="1"/>
  <c r="I31" i="1"/>
  <c r="D97" i="7"/>
  <c r="J31" i="1"/>
  <c r="K31" i="1"/>
  <c r="D121" i="7"/>
  <c r="F32" i="1"/>
  <c r="G32" i="1"/>
  <c r="H32" i="1"/>
  <c r="I32" i="1"/>
  <c r="J32" i="1"/>
  <c r="K32" i="1"/>
  <c r="L32" i="1"/>
  <c r="M32" i="1"/>
  <c r="F33" i="1"/>
  <c r="G33" i="1"/>
  <c r="H33" i="1"/>
  <c r="I33" i="1"/>
  <c r="J33" i="1"/>
  <c r="K33" i="1"/>
  <c r="L33" i="1"/>
  <c r="M33" i="1"/>
  <c r="B2" i="6"/>
  <c r="B3" i="6"/>
  <c r="D4" i="6"/>
  <c r="F4" i="6"/>
  <c r="H4" i="6"/>
  <c r="J4" i="6"/>
  <c r="L4" i="6"/>
  <c r="N4" i="6"/>
  <c r="P4" i="6"/>
  <c r="R4" i="6"/>
  <c r="T4" i="6"/>
  <c r="V4" i="6"/>
  <c r="X4" i="6"/>
  <c r="Z4" i="6"/>
  <c r="AB4" i="6"/>
  <c r="AD4" i="6"/>
  <c r="AF4" i="6"/>
  <c r="AH4" i="6"/>
  <c r="AJ4" i="6"/>
  <c r="AL4" i="6"/>
  <c r="AN4" i="6"/>
  <c r="AP4" i="6"/>
  <c r="AR4" i="6"/>
  <c r="AT4" i="6"/>
  <c r="AV4" i="6"/>
  <c r="AX4" i="6"/>
  <c r="AZ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J23" i="6"/>
  <c r="K23" i="6"/>
  <c r="L23" i="6"/>
  <c r="M23" i="6"/>
  <c r="N23" i="6"/>
  <c r="O23" i="6"/>
  <c r="P23" i="6"/>
  <c r="Q23" i="6"/>
  <c r="R23" i="6"/>
  <c r="S23"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G6" i="2"/>
  <c r="A7" i="2"/>
  <c r="G7" i="2"/>
  <c r="A8" i="2"/>
  <c r="G8" i="2"/>
  <c r="A9" i="2"/>
  <c r="G9" i="2"/>
  <c r="A10" i="2"/>
  <c r="G10" i="2"/>
  <c r="A11" i="2"/>
  <c r="G11" i="2"/>
  <c r="A12" i="2"/>
  <c r="G12" i="2"/>
  <c r="A13" i="2"/>
  <c r="G13" i="2"/>
  <c r="A14" i="2"/>
  <c r="G14" i="2"/>
  <c r="G15" i="2"/>
  <c r="B23" i="6"/>
  <c r="C23" i="6"/>
  <c r="E18" i="1"/>
  <c r="D18" i="1"/>
  <c r="C11" i="1"/>
  <c r="B11" i="1"/>
  <c r="AZ2" i="6"/>
  <c r="AZ3" i="6"/>
  <c r="AX2" i="6"/>
  <c r="AX3" i="6"/>
  <c r="AV2" i="6"/>
  <c r="AV3" i="6"/>
  <c r="AT2" i="6"/>
  <c r="AT3" i="6"/>
  <c r="AR2" i="6"/>
  <c r="AR3" i="6"/>
  <c r="AP2" i="6"/>
  <c r="AP3" i="6"/>
  <c r="AN2" i="6"/>
  <c r="AN3" i="6"/>
  <c r="AL2" i="6"/>
  <c r="AL3" i="6"/>
  <c r="AJ2" i="6"/>
  <c r="AJ3" i="6"/>
  <c r="AH2" i="6"/>
  <c r="AH3" i="6"/>
  <c r="AF2" i="6"/>
  <c r="AF3" i="6"/>
  <c r="AD2" i="6"/>
  <c r="AD3" i="6"/>
  <c r="AB2" i="6"/>
  <c r="AB3" i="6"/>
  <c r="Z2" i="6"/>
  <c r="Z3" i="6"/>
  <c r="X2" i="6"/>
  <c r="X3" i="6"/>
  <c r="V2" i="6"/>
  <c r="V3" i="6"/>
  <c r="T2" i="6"/>
  <c r="T3" i="6"/>
  <c r="R2" i="6"/>
  <c r="R3" i="6"/>
  <c r="P2" i="6"/>
  <c r="P3" i="6"/>
  <c r="N2" i="6"/>
  <c r="N3" i="6"/>
  <c r="L2" i="6"/>
  <c r="L3" i="6"/>
  <c r="J2" i="6"/>
  <c r="J3" i="6"/>
  <c r="H2" i="6"/>
  <c r="H3" i="6"/>
  <c r="F2" i="6"/>
  <c r="F3" i="6"/>
  <c r="D2" i="6"/>
  <c r="D68" i="7"/>
  <c r="D44" i="7"/>
  <c r="D20" i="7"/>
  <c r="D67" i="7"/>
  <c r="D43" i="7"/>
  <c r="D19" i="7"/>
  <c r="D66" i="7"/>
  <c r="D42" i="7"/>
  <c r="D18" i="7"/>
  <c r="D65" i="7"/>
  <c r="D41" i="7"/>
  <c r="D17" i="7"/>
  <c r="D64" i="7"/>
  <c r="D40" i="7"/>
  <c r="D16" i="7"/>
  <c r="D63" i="7"/>
  <c r="D39" i="7"/>
  <c r="D15" i="7"/>
  <c r="D62" i="7"/>
  <c r="D38" i="7"/>
  <c r="D14" i="7"/>
  <c r="D61" i="7"/>
  <c r="D37" i="7"/>
  <c r="D13" i="7"/>
  <c r="D60" i="7"/>
  <c r="D59" i="7"/>
  <c r="D35" i="7"/>
  <c r="D11" i="7"/>
  <c r="D58" i="7"/>
  <c r="D34" i="7"/>
  <c r="D10" i="7"/>
  <c r="D57" i="7"/>
  <c r="D33" i="7"/>
  <c r="D9" i="7"/>
  <c r="D56" i="7"/>
  <c r="D32" i="7"/>
  <c r="D8" i="7"/>
  <c r="D55" i="7"/>
  <c r="G27" i="5"/>
  <c r="G29" i="5"/>
  <c r="G31" i="5"/>
  <c r="F27" i="5"/>
  <c r="F29" i="5"/>
  <c r="F31" i="5"/>
  <c r="D31" i="7"/>
  <c r="D7" i="7"/>
  <c r="B7" i="5"/>
  <c r="D27" i="5"/>
  <c r="D29" i="5"/>
  <c r="D31" i="5"/>
  <c r="D32" i="1"/>
  <c r="D33" i="1"/>
  <c r="D36" i="7"/>
  <c r="E27" i="5"/>
  <c r="E29" i="5"/>
  <c r="E31" i="5"/>
  <c r="E32" i="1"/>
  <c r="E33" i="1"/>
  <c r="C18" i="1"/>
  <c r="C37" i="6"/>
  <c r="C39" i="6"/>
  <c r="C41" i="6"/>
  <c r="E7" i="6"/>
  <c r="E41" i="6"/>
  <c r="G7" i="6"/>
  <c r="G41" i="6"/>
  <c r="I7" i="6"/>
  <c r="I41" i="6"/>
  <c r="K7" i="6"/>
  <c r="K41" i="6"/>
  <c r="M7" i="6"/>
  <c r="M41" i="6"/>
  <c r="O7" i="6"/>
  <c r="O41" i="6"/>
  <c r="Q7" i="6"/>
  <c r="Q41" i="6"/>
  <c r="S7" i="6"/>
  <c r="S41" i="6"/>
  <c r="U7" i="6"/>
  <c r="U41" i="6"/>
  <c r="W7" i="6"/>
  <c r="W41" i="6"/>
  <c r="Y7" i="6"/>
  <c r="Y41" i="6"/>
  <c r="AA7" i="6"/>
  <c r="AA41" i="6"/>
  <c r="AC7" i="6"/>
  <c r="AC41" i="6"/>
  <c r="AE7" i="6"/>
  <c r="AE41" i="6"/>
  <c r="AG7" i="6"/>
  <c r="AG41" i="6"/>
  <c r="AI7" i="6"/>
  <c r="AI41" i="6"/>
  <c r="AK7" i="6"/>
  <c r="AK41" i="6"/>
  <c r="AM7" i="6"/>
  <c r="AM41" i="6"/>
  <c r="AO7" i="6"/>
  <c r="AO41" i="6"/>
  <c r="AQ7" i="6"/>
  <c r="AQ41" i="6"/>
  <c r="AS7" i="6"/>
  <c r="AS41" i="6"/>
  <c r="AU7" i="6"/>
  <c r="AU41" i="6"/>
  <c r="AW7" i="6"/>
  <c r="AW41" i="6"/>
  <c r="AY7" i="6"/>
  <c r="AY41" i="6"/>
  <c r="BA7" i="6"/>
  <c r="BA41" i="6"/>
  <c r="B18" i="1"/>
  <c r="B37" i="6"/>
  <c r="B39" i="6"/>
  <c r="B41" i="6"/>
  <c r="D7" i="6"/>
  <c r="D41" i="6"/>
  <c r="F7" i="6"/>
  <c r="F41" i="6"/>
  <c r="H7" i="6"/>
  <c r="H41" i="6"/>
  <c r="J7" i="6"/>
  <c r="J41" i="6"/>
  <c r="L7" i="6"/>
  <c r="L41" i="6"/>
  <c r="N7" i="6"/>
  <c r="N41" i="6"/>
  <c r="P7" i="6"/>
  <c r="P41" i="6"/>
  <c r="R7" i="6"/>
  <c r="R41" i="6"/>
  <c r="T7" i="6"/>
  <c r="T41" i="6"/>
  <c r="V7" i="6"/>
  <c r="V41" i="6"/>
  <c r="X7" i="6"/>
  <c r="X41" i="6"/>
  <c r="Z7" i="6"/>
  <c r="Z41" i="6"/>
  <c r="AB7" i="6"/>
  <c r="AB41" i="6"/>
  <c r="AD7" i="6"/>
  <c r="AD41" i="6"/>
  <c r="AF7" i="6"/>
  <c r="AF41" i="6"/>
  <c r="AH7" i="6"/>
  <c r="AH41" i="6"/>
  <c r="AJ7" i="6"/>
  <c r="AJ41" i="6"/>
  <c r="AL7" i="6"/>
  <c r="AL41" i="6"/>
  <c r="AN7" i="6"/>
  <c r="AN41" i="6"/>
  <c r="AP7" i="6"/>
  <c r="AP41" i="6"/>
  <c r="AR7" i="6"/>
  <c r="AR41" i="6"/>
  <c r="AT7" i="6"/>
  <c r="AT41" i="6"/>
  <c r="AV7" i="6"/>
  <c r="AV41" i="6"/>
  <c r="AX7" i="6"/>
  <c r="AX41" i="6"/>
  <c r="AZ7" i="6"/>
  <c r="AZ41" i="6"/>
  <c r="B27" i="5"/>
  <c r="B29" i="5"/>
  <c r="B31" i="5"/>
  <c r="B32" i="1"/>
  <c r="B33" i="1"/>
  <c r="D4" i="1"/>
  <c r="D34" i="1" s="1"/>
  <c r="F4" i="1"/>
  <c r="F34" i="1" s="1"/>
  <c r="H4" i="1"/>
  <c r="H34" i="1" s="1"/>
  <c r="J4" i="1"/>
  <c r="J34" i="1" s="1"/>
  <c r="L4" i="1"/>
  <c r="L34" i="1" s="1"/>
  <c r="D12" i="7"/>
  <c r="C27" i="5"/>
  <c r="C29" i="5"/>
  <c r="C31" i="5"/>
  <c r="C32" i="1"/>
  <c r="C33" i="1"/>
  <c r="E4" i="1"/>
  <c r="E34" i="1" s="1"/>
  <c r="G4" i="1"/>
  <c r="G34" i="1" s="1"/>
  <c r="I4" i="1"/>
  <c r="I34" i="1" s="1"/>
  <c r="K4" i="1"/>
  <c r="K34" i="1" s="1"/>
  <c r="M4" i="1"/>
  <c r="M34" i="1" s="1"/>
  <c r="V21" i="19" l="1"/>
  <c r="AB5" i="19"/>
  <c r="AB20" i="19"/>
  <c r="AB19" i="19"/>
  <c r="AB18" i="19"/>
  <c r="AB17" i="19"/>
  <c r="AB16" i="19"/>
  <c r="AB15" i="19"/>
  <c r="AB14" i="19"/>
  <c r="AB13" i="19"/>
  <c r="AB12" i="19"/>
  <c r="AB11" i="19"/>
  <c r="AB10" i="19"/>
  <c r="AB9" i="19"/>
  <c r="AB8" i="19"/>
  <c r="AB7" i="19"/>
  <c r="AB6" i="19"/>
  <c r="J4" i="19"/>
  <c r="J5" i="19"/>
  <c r="H6" i="14"/>
  <c r="H7" i="14"/>
  <c r="H8" i="14"/>
  <c r="H9" i="14"/>
  <c r="H10" i="14"/>
  <c r="AB22" i="19" l="1"/>
  <c r="J7"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0" authorId="0" shapeId="0" xr:uid="{11C06F03-BD08-478E-8DC4-FC3CD5D18825}">
      <text>
        <r>
          <rPr>
            <b/>
            <sz val="9"/>
            <color indexed="81"/>
            <rFont val="Tahoma"/>
            <family val="2"/>
          </rPr>
          <t>user:</t>
        </r>
        <r>
          <rPr>
            <sz val="9"/>
            <color indexed="81"/>
            <rFont val="Tahoma"/>
            <family val="2"/>
          </rPr>
          <t xml:space="preserve">
Cash Service</t>
        </r>
      </text>
    </comment>
    <comment ref="A11" authorId="0" shapeId="0" xr:uid="{E1D7ABA9-11AB-4679-802E-AA4DEFAC512D}">
      <text>
        <r>
          <rPr>
            <b/>
            <sz val="9"/>
            <color indexed="81"/>
            <rFont val="Tahoma"/>
            <family val="2"/>
          </rPr>
          <t>user:</t>
        </r>
        <r>
          <rPr>
            <sz val="9"/>
            <color indexed="81"/>
            <rFont val="Tahoma"/>
            <family val="2"/>
          </rPr>
          <t xml:space="preserve">
Credit Service</t>
        </r>
      </text>
    </comment>
    <comment ref="A13" authorId="0" shapeId="0" xr:uid="{EC7AA58F-C372-40EB-826F-50DFA82DDFBE}">
      <text>
        <r>
          <rPr>
            <b/>
            <sz val="9"/>
            <color indexed="81"/>
            <rFont val="Tahoma"/>
            <family val="2"/>
          </rPr>
          <t>user:</t>
        </r>
        <r>
          <rPr>
            <sz val="9"/>
            <color indexed="81"/>
            <rFont val="Tahoma"/>
            <family val="2"/>
          </rPr>
          <t xml:space="preserve">
Money received as loans</t>
        </r>
      </text>
    </comment>
    <comment ref="A14" authorId="0" shapeId="0" xr:uid="{6B1E291F-7A54-4D59-88D8-3A5D52ED0FD3}">
      <text>
        <r>
          <rPr>
            <b/>
            <sz val="9"/>
            <color indexed="81"/>
            <rFont val="Tahoma"/>
            <family val="2"/>
          </rPr>
          <t>user:</t>
        </r>
        <r>
          <rPr>
            <sz val="9"/>
            <color indexed="81"/>
            <rFont val="Tahoma"/>
            <family val="2"/>
          </rPr>
          <t xml:space="preserve">
Money brought into the business from personal savings </t>
        </r>
      </text>
    </comment>
    <comment ref="A18" authorId="0" shapeId="0" xr:uid="{430AEDD3-C264-4ACF-949E-DABC7AC2BFD4}">
      <text>
        <r>
          <rPr>
            <b/>
            <sz val="9"/>
            <color indexed="81"/>
            <rFont val="Tahoma"/>
            <family val="2"/>
          </rPr>
          <t>user:</t>
        </r>
        <r>
          <rPr>
            <sz val="9"/>
            <color indexed="81"/>
            <rFont val="Tahoma"/>
            <family val="2"/>
          </rPr>
          <t xml:space="preserve">
spent on print, broadcast and Internet advert for the month.</t>
        </r>
      </text>
    </comment>
    <comment ref="A19" authorId="0" shapeId="0" xr:uid="{16F933DC-113F-40DF-9905-AF9ED3494985}">
      <text>
        <r>
          <rPr>
            <b/>
            <sz val="9"/>
            <color indexed="81"/>
            <rFont val="Tahoma"/>
            <family val="2"/>
          </rPr>
          <t>user:</t>
        </r>
        <r>
          <rPr>
            <sz val="9"/>
            <color indexed="81"/>
            <rFont val="Tahoma"/>
            <family val="2"/>
          </rPr>
          <t xml:space="preserve">
total salaries including owner's salary for the month</t>
        </r>
      </text>
    </comment>
    <comment ref="A20" authorId="0" shapeId="0" xr:uid="{4BDE1FB7-0122-451B-8E97-E092EA5B11F6}">
      <text>
        <r>
          <rPr>
            <b/>
            <sz val="9"/>
            <color indexed="81"/>
            <rFont val="Tahoma"/>
            <family val="2"/>
          </rPr>
          <t>user:</t>
        </r>
        <r>
          <rPr>
            <sz val="9"/>
            <color indexed="81"/>
            <rFont val="Tahoma"/>
            <family val="2"/>
          </rPr>
          <t xml:space="preserve">
Total charges from the bank for the month</t>
        </r>
      </text>
    </comment>
    <comment ref="A21" authorId="0" shapeId="0" xr:uid="{1A8B93D2-D9EF-40DE-AD83-2E0798A489A3}">
      <text>
        <r>
          <rPr>
            <sz val="9"/>
            <color indexed="81"/>
            <rFont val="Tahoma"/>
            <family val="2"/>
          </rPr>
          <t xml:space="preserve">detergents, liquids, polish, wax, towels, brush, used during the month
</t>
        </r>
      </text>
    </comment>
    <comment ref="A22" authorId="0" shapeId="0" xr:uid="{5F2247DA-AE96-4EC7-A73A-A2BD7FB7FBF7}">
      <text>
        <r>
          <rPr>
            <b/>
            <sz val="9"/>
            <color indexed="81"/>
            <rFont val="Tahoma"/>
            <family val="2"/>
          </rPr>
          <t>user:</t>
        </r>
        <r>
          <rPr>
            <sz val="9"/>
            <color indexed="81"/>
            <rFont val="Tahoma"/>
            <family val="2"/>
          </rPr>
          <t xml:space="preserve">
Amount spent on repayment of loans including interest during the month</t>
        </r>
      </text>
    </comment>
    <comment ref="A24" authorId="0" shapeId="0" xr:uid="{A2138376-1D6F-4D47-A10C-105AE2EFED5B}">
      <text>
        <r>
          <rPr>
            <b/>
            <sz val="9"/>
            <color indexed="81"/>
            <rFont val="Tahoma"/>
            <family val="2"/>
          </rPr>
          <t>user:</t>
        </r>
        <r>
          <rPr>
            <sz val="9"/>
            <color indexed="81"/>
            <rFont val="Tahoma"/>
            <family val="2"/>
          </rPr>
          <t xml:space="preserve">
Amount spent on insurance in the month</t>
        </r>
      </text>
    </comment>
    <comment ref="A27" authorId="0" shapeId="0" xr:uid="{DE4561C0-F0D2-44A0-97B5-CE70545DDB2C}">
      <text>
        <r>
          <rPr>
            <b/>
            <sz val="9"/>
            <color indexed="81"/>
            <rFont val="Tahoma"/>
            <family val="2"/>
          </rPr>
          <t>user:</t>
        </r>
        <r>
          <rPr>
            <sz val="9"/>
            <color indexed="81"/>
            <rFont val="Tahoma"/>
            <family val="2"/>
          </rPr>
          <t xml:space="preserve">
Money taken out by the business by the owner for personal use in the month</t>
        </r>
      </text>
    </comment>
    <comment ref="A28" authorId="0" shapeId="0" xr:uid="{C6D45DE5-720E-4FB4-B680-22543AAE4A71}">
      <text>
        <r>
          <rPr>
            <b/>
            <sz val="9"/>
            <color indexed="81"/>
            <rFont val="Tahoma"/>
            <family val="2"/>
          </rPr>
          <t>user:</t>
        </r>
        <r>
          <rPr>
            <sz val="9"/>
            <color indexed="81"/>
            <rFont val="Tahoma"/>
            <family val="2"/>
          </rPr>
          <t xml:space="preserve">
Goods/services received but not yet paid for during the month</t>
        </r>
      </text>
    </comment>
    <comment ref="A29" authorId="0" shapeId="0" xr:uid="{3542F5FF-0747-4B9C-A641-2B9F0BB5CCBD}">
      <text>
        <r>
          <rPr>
            <b/>
            <sz val="9"/>
            <color indexed="81"/>
            <rFont val="Tahoma"/>
            <family val="2"/>
          </rPr>
          <t>user:</t>
        </r>
        <r>
          <rPr>
            <sz val="9"/>
            <color indexed="81"/>
            <rFont val="Tahoma"/>
            <family val="2"/>
          </rPr>
          <t xml:space="preserve">
Monthly Fuel for both cars &amp; generators
</t>
        </r>
      </text>
    </comment>
    <comment ref="A30" authorId="0" shapeId="0" xr:uid="{53F0AC84-7702-469B-892E-61C9C00D245B}">
      <text>
        <r>
          <rPr>
            <b/>
            <sz val="9"/>
            <color indexed="81"/>
            <rFont val="Tahoma"/>
            <family val="2"/>
          </rPr>
          <t>user:</t>
        </r>
        <r>
          <rPr>
            <sz val="9"/>
            <color indexed="81"/>
            <rFont val="Tahoma"/>
            <family val="2"/>
          </rPr>
          <t xml:space="preserve">
Monthly payment for water, electricity, gas, waste disposal, etc supplied by govt.</t>
        </r>
      </text>
    </comment>
    <comment ref="A31" authorId="0" shapeId="0" xr:uid="{A1EE2749-C96A-4B34-AAEA-865170BAD47B}">
      <text>
        <r>
          <rPr>
            <sz val="9"/>
            <color indexed="81"/>
            <rFont val="Tahoma"/>
            <family val="2"/>
          </rPr>
          <t>Money spent on machines, equipment, vehicles, furnitures &amp; fittings, etc during the month</t>
        </r>
      </text>
    </comment>
    <comment ref="A36" authorId="0" shapeId="0" xr:uid="{7AEB803B-1E97-49DA-9257-7C8FA119254D}">
      <text>
        <r>
          <rPr>
            <sz val="9"/>
            <color indexed="81"/>
            <rFont val="Tahoma"/>
            <family val="2"/>
          </rPr>
          <t>Monthly payment for web hosting/maitainance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6" authorId="0" shapeId="0" xr:uid="{72CE057A-AD54-49DF-A7FA-B7C5652851C4}">
      <text>
        <r>
          <rPr>
            <b/>
            <sz val="9"/>
            <color indexed="81"/>
            <rFont val="Tahoma"/>
            <family val="2"/>
          </rPr>
          <t>user:</t>
        </r>
        <r>
          <rPr>
            <sz val="9"/>
            <color indexed="81"/>
            <rFont val="Tahoma"/>
            <family val="2"/>
          </rPr>
          <t xml:space="preserve">
Cash Service</t>
        </r>
      </text>
    </comment>
    <comment ref="A7" authorId="0" shapeId="0" xr:uid="{2F1C4EF6-E4FF-4EDC-807A-56CBD2E99221}">
      <text>
        <r>
          <rPr>
            <b/>
            <sz val="9"/>
            <color indexed="81"/>
            <rFont val="Tahoma"/>
            <family val="2"/>
          </rPr>
          <t>user:</t>
        </r>
        <r>
          <rPr>
            <sz val="9"/>
            <color indexed="81"/>
            <rFont val="Tahoma"/>
            <family val="2"/>
          </rPr>
          <t xml:space="preserve">
Credit Service</t>
        </r>
      </text>
    </comment>
    <comment ref="A9" authorId="0" shapeId="0" xr:uid="{56325F6E-45C2-4E05-A254-53F111219DAF}">
      <text>
        <r>
          <rPr>
            <b/>
            <sz val="9"/>
            <color indexed="81"/>
            <rFont val="Tahoma"/>
            <family val="2"/>
          </rPr>
          <t>user:</t>
        </r>
        <r>
          <rPr>
            <sz val="9"/>
            <color indexed="81"/>
            <rFont val="Tahoma"/>
            <family val="2"/>
          </rPr>
          <t xml:space="preserve">
Money received as loans</t>
        </r>
      </text>
    </comment>
    <comment ref="A10" authorId="0" shapeId="0" xr:uid="{54B63C35-7D61-4907-A7AC-AE4274E6C74A}">
      <text>
        <r>
          <rPr>
            <b/>
            <sz val="9"/>
            <color indexed="81"/>
            <rFont val="Tahoma"/>
            <family val="2"/>
          </rPr>
          <t>user:</t>
        </r>
        <r>
          <rPr>
            <sz val="9"/>
            <color indexed="81"/>
            <rFont val="Tahoma"/>
            <family val="2"/>
          </rPr>
          <t xml:space="preserve">
Money brought into the business from personal savings </t>
        </r>
      </text>
    </comment>
    <comment ref="A13" authorId="0" shapeId="0" xr:uid="{A479C84F-C9AB-4986-AFF3-38388800821A}">
      <text>
        <r>
          <rPr>
            <b/>
            <sz val="9"/>
            <color indexed="81"/>
            <rFont val="Tahoma"/>
            <family val="2"/>
          </rPr>
          <t>user:</t>
        </r>
        <r>
          <rPr>
            <sz val="9"/>
            <color indexed="81"/>
            <rFont val="Tahoma"/>
            <family val="2"/>
          </rPr>
          <t xml:space="preserve">
spent on print, broadcast and Internet advert for the month.</t>
        </r>
      </text>
    </comment>
    <comment ref="A14" authorId="0" shapeId="0" xr:uid="{1EC9080D-25FB-4076-8886-B09A304DB6AA}">
      <text>
        <r>
          <rPr>
            <b/>
            <sz val="9"/>
            <color indexed="81"/>
            <rFont val="Tahoma"/>
            <family val="2"/>
          </rPr>
          <t>user:</t>
        </r>
        <r>
          <rPr>
            <sz val="9"/>
            <color indexed="81"/>
            <rFont val="Tahoma"/>
            <family val="2"/>
          </rPr>
          <t xml:space="preserve">
total salaries including owner's salary for the month</t>
        </r>
      </text>
    </comment>
    <comment ref="A15" authorId="0" shapeId="0" xr:uid="{3A90004B-7F4F-4DCB-A163-7B2A8A59656C}">
      <text>
        <r>
          <rPr>
            <b/>
            <sz val="9"/>
            <color indexed="81"/>
            <rFont val="Tahoma"/>
            <family val="2"/>
          </rPr>
          <t>user:</t>
        </r>
        <r>
          <rPr>
            <sz val="9"/>
            <color indexed="81"/>
            <rFont val="Tahoma"/>
            <family val="2"/>
          </rPr>
          <t xml:space="preserve">
Total charges from the bank for the month</t>
        </r>
      </text>
    </comment>
    <comment ref="A16" authorId="0" shapeId="0" xr:uid="{82C641D1-630D-458E-A65B-0410F4DBAA77}">
      <text>
        <r>
          <rPr>
            <sz val="9"/>
            <color indexed="81"/>
            <rFont val="Tahoma"/>
            <family val="2"/>
          </rPr>
          <t xml:space="preserve">detergents, liquids, polish, wax, towels, brush, used during the month
</t>
        </r>
      </text>
    </comment>
    <comment ref="A17" authorId="0" shapeId="0" xr:uid="{63687ACB-9A18-46EF-B776-A84724E1FE4A}">
      <text>
        <r>
          <rPr>
            <b/>
            <sz val="9"/>
            <color indexed="81"/>
            <rFont val="Tahoma"/>
            <family val="2"/>
          </rPr>
          <t>user:</t>
        </r>
        <r>
          <rPr>
            <sz val="9"/>
            <color indexed="81"/>
            <rFont val="Tahoma"/>
            <family val="2"/>
          </rPr>
          <t xml:space="preserve">
Amount spent on repayment of loans including interest during the month</t>
        </r>
      </text>
    </comment>
    <comment ref="A19" authorId="0" shapeId="0" xr:uid="{D266D2B3-94C9-4FC4-B1AF-2545DD5F2C09}">
      <text>
        <r>
          <rPr>
            <b/>
            <sz val="9"/>
            <color indexed="81"/>
            <rFont val="Tahoma"/>
            <family val="2"/>
          </rPr>
          <t>user:</t>
        </r>
        <r>
          <rPr>
            <sz val="9"/>
            <color indexed="81"/>
            <rFont val="Tahoma"/>
            <family val="2"/>
          </rPr>
          <t xml:space="preserve">
Amount spent on insurance in the month</t>
        </r>
      </text>
    </comment>
    <comment ref="A22" authorId="0" shapeId="0" xr:uid="{9A88A3B8-4690-4E56-B99B-2B7D1BFFBC54}">
      <text>
        <r>
          <rPr>
            <b/>
            <sz val="9"/>
            <color indexed="81"/>
            <rFont val="Tahoma"/>
            <family val="2"/>
          </rPr>
          <t>user:</t>
        </r>
        <r>
          <rPr>
            <sz val="9"/>
            <color indexed="81"/>
            <rFont val="Tahoma"/>
            <family val="2"/>
          </rPr>
          <t xml:space="preserve">
Money taken out by the business by the owner for personal use in the month</t>
        </r>
      </text>
    </comment>
    <comment ref="A23" authorId="0" shapeId="0" xr:uid="{A2C4032F-0003-4612-B406-016256D0293E}">
      <text>
        <r>
          <rPr>
            <b/>
            <sz val="9"/>
            <color indexed="81"/>
            <rFont val="Tahoma"/>
            <family val="2"/>
          </rPr>
          <t>user:</t>
        </r>
        <r>
          <rPr>
            <sz val="9"/>
            <color indexed="81"/>
            <rFont val="Tahoma"/>
            <family val="2"/>
          </rPr>
          <t xml:space="preserve">
Goods/services received but not yet paid for during the month</t>
        </r>
      </text>
    </comment>
    <comment ref="A24" authorId="0" shapeId="0" xr:uid="{77D855BB-A7D4-4E3C-A1DD-7CFF76D4055D}">
      <text>
        <r>
          <rPr>
            <b/>
            <sz val="9"/>
            <color indexed="81"/>
            <rFont val="Tahoma"/>
            <family val="2"/>
          </rPr>
          <t>user:</t>
        </r>
        <r>
          <rPr>
            <sz val="9"/>
            <color indexed="81"/>
            <rFont val="Tahoma"/>
            <family val="2"/>
          </rPr>
          <t xml:space="preserve">
Monthly Fuel for both cars &amp; generators
</t>
        </r>
      </text>
    </comment>
    <comment ref="A25" authorId="0" shapeId="0" xr:uid="{0E1A8CE7-23C5-4AC6-B7B0-ADF3B63CC887}">
      <text>
        <r>
          <rPr>
            <b/>
            <sz val="9"/>
            <color indexed="81"/>
            <rFont val="Tahoma"/>
            <family val="2"/>
          </rPr>
          <t>user:</t>
        </r>
        <r>
          <rPr>
            <sz val="9"/>
            <color indexed="81"/>
            <rFont val="Tahoma"/>
            <family val="2"/>
          </rPr>
          <t xml:space="preserve">
Monthly payment for water, electricity, gas, waste disposal, etc supplied by govt.</t>
        </r>
      </text>
    </comment>
    <comment ref="A26" authorId="0" shapeId="0" xr:uid="{344C6DFB-8E1E-4983-80B7-05A48B7A713C}">
      <text>
        <r>
          <rPr>
            <sz val="9"/>
            <color indexed="81"/>
            <rFont val="Tahoma"/>
            <family val="2"/>
          </rPr>
          <t>Money spent on machines, equipment, vehicles, furnitures &amp; fittings, etc during the month</t>
        </r>
      </text>
    </comment>
    <comment ref="A31" authorId="0" shapeId="0" xr:uid="{D1A22B55-5361-4B8D-AE43-A5031EDC8308}">
      <text>
        <r>
          <rPr>
            <sz val="9"/>
            <color indexed="81"/>
            <rFont val="Tahoma"/>
            <family val="2"/>
          </rPr>
          <t>Monthly payment for web hosting/maitainance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 authorId="0" shapeId="0" xr:uid="{260D776A-1990-497C-BEA8-495DFDAD8032}">
      <text>
        <r>
          <rPr>
            <sz val="9"/>
            <color indexed="81"/>
            <rFont val="Tahoma"/>
            <family val="2"/>
          </rPr>
          <t xml:space="preserve">Cash received for service </t>
        </r>
      </text>
    </comment>
    <comment ref="A11" authorId="0" shapeId="0" xr:uid="{404B9582-A1BF-461D-8610-4FC0722AF504}">
      <text>
        <r>
          <rPr>
            <b/>
            <sz val="9"/>
            <color indexed="81"/>
            <rFont val="Tahoma"/>
            <family val="2"/>
          </rPr>
          <t>user:</t>
        </r>
        <r>
          <rPr>
            <sz val="9"/>
            <color indexed="81"/>
            <rFont val="Tahoma"/>
            <family val="2"/>
          </rPr>
          <t xml:space="preserve">
spent on print, broadcast and Internet advert for the month.</t>
        </r>
      </text>
    </comment>
    <comment ref="A12" authorId="0" shapeId="0" xr:uid="{756D63D5-01E4-477A-AC1C-7BFBC0CE38A0}">
      <text>
        <r>
          <rPr>
            <b/>
            <sz val="9"/>
            <color indexed="81"/>
            <rFont val="Tahoma"/>
            <family val="2"/>
          </rPr>
          <t>user:</t>
        </r>
        <r>
          <rPr>
            <sz val="9"/>
            <color indexed="81"/>
            <rFont val="Tahoma"/>
            <family val="2"/>
          </rPr>
          <t xml:space="preserve">
total salaries including owner's salary for the month</t>
        </r>
      </text>
    </comment>
    <comment ref="A13" authorId="0" shapeId="0" xr:uid="{780F5E1D-04D5-4DF8-9C6F-636B67DC6DA4}">
      <text>
        <r>
          <rPr>
            <b/>
            <sz val="9"/>
            <color indexed="81"/>
            <rFont val="Tahoma"/>
            <family val="2"/>
          </rPr>
          <t>user:</t>
        </r>
        <r>
          <rPr>
            <sz val="9"/>
            <color indexed="81"/>
            <rFont val="Tahoma"/>
            <family val="2"/>
          </rPr>
          <t xml:space="preserve">
Total charges from the bank for the month</t>
        </r>
      </text>
    </comment>
    <comment ref="A14" authorId="0" shapeId="0" xr:uid="{9A3F94A6-4C4E-4B63-B223-DE7FBFFACB1B}">
      <text>
        <r>
          <rPr>
            <b/>
            <sz val="9"/>
            <color indexed="81"/>
            <rFont val="Tahoma"/>
            <family val="2"/>
          </rPr>
          <t>user:</t>
        </r>
        <r>
          <rPr>
            <sz val="9"/>
            <color indexed="81"/>
            <rFont val="Tahoma"/>
            <family val="2"/>
          </rPr>
          <t xml:space="preserve">
detergents, liquids, polish used during the month
</t>
        </r>
      </text>
    </comment>
    <comment ref="A15" authorId="0" shapeId="0" xr:uid="{A5D3D3D2-0114-44A2-A97D-721F6ED8E9DD}">
      <text>
        <r>
          <rPr>
            <b/>
            <sz val="9"/>
            <color indexed="81"/>
            <rFont val="Tahoma"/>
            <family val="2"/>
          </rPr>
          <t>user:</t>
        </r>
        <r>
          <rPr>
            <sz val="9"/>
            <color indexed="81"/>
            <rFont val="Tahoma"/>
            <family val="2"/>
          </rPr>
          <t xml:space="preserve">
Amount spent on repayment of loans including interest during the month</t>
        </r>
      </text>
    </comment>
    <comment ref="A17" authorId="0" shapeId="0" xr:uid="{EF10F99D-AE4A-486D-B410-C7148F29ABDC}">
      <text>
        <r>
          <rPr>
            <b/>
            <sz val="9"/>
            <color indexed="81"/>
            <rFont val="Tahoma"/>
            <family val="2"/>
          </rPr>
          <t>user:</t>
        </r>
        <r>
          <rPr>
            <sz val="9"/>
            <color indexed="81"/>
            <rFont val="Tahoma"/>
            <family val="2"/>
          </rPr>
          <t xml:space="preserve">
Amount spent on insurance in the month</t>
        </r>
      </text>
    </comment>
    <comment ref="A20" authorId="0" shapeId="0" xr:uid="{CFDB9762-BC12-431D-93F6-7120B1D02D3C}">
      <text>
        <r>
          <rPr>
            <b/>
            <sz val="9"/>
            <color indexed="81"/>
            <rFont val="Tahoma"/>
            <family val="2"/>
          </rPr>
          <t>user:</t>
        </r>
        <r>
          <rPr>
            <sz val="9"/>
            <color indexed="81"/>
            <rFont val="Tahoma"/>
            <family val="2"/>
          </rPr>
          <t xml:space="preserve">
Monthly Fuel for both cars &amp; generators
</t>
        </r>
      </text>
    </comment>
    <comment ref="A21" authorId="0" shapeId="0" xr:uid="{003C04D6-695D-4927-B0BB-392572F2D102}">
      <text>
        <r>
          <rPr>
            <b/>
            <sz val="9"/>
            <color indexed="81"/>
            <rFont val="Tahoma"/>
            <family val="2"/>
          </rPr>
          <t>user:</t>
        </r>
        <r>
          <rPr>
            <sz val="9"/>
            <color indexed="81"/>
            <rFont val="Tahoma"/>
            <family val="2"/>
          </rPr>
          <t xml:space="preserve">
Monthly payment for water, electricity, gas, waste disposal, etc supplied by govt.</t>
        </r>
      </text>
    </comment>
    <comment ref="A26" authorId="0" shapeId="0" xr:uid="{7985178D-8D9A-4875-8FE9-8122F5B674CD}">
      <text>
        <r>
          <rPr>
            <sz val="9"/>
            <color indexed="81"/>
            <rFont val="Tahoma"/>
            <family val="2"/>
          </rPr>
          <t>Monthly payment for web hosting/maitainance</t>
        </r>
      </text>
    </comment>
    <comment ref="A30" authorId="0" shapeId="0" xr:uid="{05BE66F8-005A-4254-9640-37610E0546B6}">
      <text>
        <r>
          <rPr>
            <b/>
            <sz val="9"/>
            <color indexed="81"/>
            <rFont val="Tahoma"/>
            <family val="2"/>
          </rPr>
          <t>Company income tax</t>
        </r>
      </text>
    </comment>
  </commentList>
</comments>
</file>

<file path=xl/sharedStrings.xml><?xml version="1.0" encoding="utf-8"?>
<sst xmlns="http://schemas.openxmlformats.org/spreadsheetml/2006/main" count="903" uniqueCount="94">
  <si>
    <t>JANUARY</t>
  </si>
  <si>
    <t>PROJECTED</t>
  </si>
  <si>
    <t>ACTUAL</t>
  </si>
  <si>
    <t>BEGINNING CASH BALANCE</t>
  </si>
  <si>
    <t>CASH INFLOWS</t>
  </si>
  <si>
    <t>SALES(from car wash)</t>
  </si>
  <si>
    <t>OTHER INCOME</t>
  </si>
  <si>
    <t>TOTAL CASH INFLOW</t>
  </si>
  <si>
    <t>CASH OUTFLOW</t>
  </si>
  <si>
    <t>WEB HOSTING/MAINTAINANCE</t>
  </si>
  <si>
    <t xml:space="preserve">TELEPHONE </t>
  </si>
  <si>
    <t>CONSUMABLES</t>
  </si>
  <si>
    <t>STATIONERY</t>
  </si>
  <si>
    <t>MISCELLANEOUS EXPENCES</t>
  </si>
  <si>
    <t>STAFF RENT</t>
  </si>
  <si>
    <t>PURCHASE OF LONG-TERM ASSETS</t>
  </si>
  <si>
    <t>BANK FEES</t>
  </si>
  <si>
    <t>DEPRECIATION</t>
  </si>
  <si>
    <t>PETROL</t>
  </si>
  <si>
    <t>DEBT SERVICE(Interest &amp; Principal Repayment)</t>
  </si>
  <si>
    <t>PUBLIC UTILITIES(e.g water, electricity, etc)</t>
  </si>
  <si>
    <t xml:space="preserve"> SALARIES</t>
  </si>
  <si>
    <t xml:space="preserve">ADVERTISING </t>
  </si>
  <si>
    <t>TOTAL CASH OUTFLOW</t>
  </si>
  <si>
    <t>NET CASHFLOW</t>
  </si>
  <si>
    <t>FEBRUARY</t>
  </si>
  <si>
    <t>SEPTEMBER</t>
  </si>
  <si>
    <t>OCTOBER</t>
  </si>
  <si>
    <t>NOVEMBER</t>
  </si>
  <si>
    <t>DECEMBER</t>
  </si>
  <si>
    <t>(KWD)</t>
  </si>
  <si>
    <t>INSURANCE</t>
  </si>
  <si>
    <t>LOAN PROCEEDS</t>
  </si>
  <si>
    <t>INVESTMENTS</t>
  </si>
  <si>
    <t>ENDING CASH BALANCE</t>
  </si>
  <si>
    <t>RECIEVABLES</t>
  </si>
  <si>
    <t>PAYABLES</t>
  </si>
  <si>
    <t>OWNER'S DRAW</t>
  </si>
  <si>
    <t>USE OF FUNDS</t>
  </si>
  <si>
    <t>ASSET ACQUISITION SCHEDULE</t>
  </si>
  <si>
    <t>Descriptions</t>
  </si>
  <si>
    <t>Cost/Unit</t>
  </si>
  <si>
    <t>Useful Life</t>
  </si>
  <si>
    <t>Vehicles</t>
  </si>
  <si>
    <t>Months/Yr</t>
  </si>
  <si>
    <t xml:space="preserve">Monthly </t>
  </si>
  <si>
    <t>Office Furniture/Fixtures</t>
  </si>
  <si>
    <t xml:space="preserve">Washing Machines </t>
  </si>
  <si>
    <t xml:space="preserve">Generator </t>
  </si>
  <si>
    <t>Tools</t>
  </si>
  <si>
    <t>Guns</t>
  </si>
  <si>
    <t>Tanks</t>
  </si>
  <si>
    <t>Racks</t>
  </si>
  <si>
    <t>Total Qty</t>
  </si>
  <si>
    <t>Total Depreciation</t>
  </si>
  <si>
    <t>TOTAL REVENUE</t>
  </si>
  <si>
    <t>EXPENSES</t>
  </si>
  <si>
    <t>TOTAL EXPENSES</t>
  </si>
  <si>
    <t>PROFIT BEFORE TAX</t>
  </si>
  <si>
    <t>TAXATION</t>
  </si>
  <si>
    <t>PROFIT AFTER TAX</t>
  </si>
  <si>
    <t xml:space="preserve">INTEREST </t>
  </si>
  <si>
    <t>VEHICLE MAINTENANCE</t>
  </si>
  <si>
    <t>Machine &amp; Equipment</t>
  </si>
  <si>
    <t>MACHINE $ EQUIPMENT MAINTENANCE</t>
  </si>
  <si>
    <t>Description</t>
  </si>
  <si>
    <t>MONTH</t>
  </si>
  <si>
    <t>TYPE</t>
  </si>
  <si>
    <t>DESCRIPTION</t>
  </si>
  <si>
    <t>AMOUNT</t>
  </si>
  <si>
    <t>DATE</t>
  </si>
  <si>
    <t>WEEK</t>
  </si>
  <si>
    <t>DAYS</t>
  </si>
  <si>
    <t>CURRENCY</t>
  </si>
  <si>
    <t>DATES</t>
  </si>
  <si>
    <t>PROJECTED/ACTUAL</t>
  </si>
  <si>
    <t>CASH INFLOW</t>
  </si>
  <si>
    <t>Sum of AMOUNT</t>
  </si>
  <si>
    <t>Total</t>
  </si>
  <si>
    <t>TOTAL</t>
  </si>
  <si>
    <t>BALANCE</t>
  </si>
  <si>
    <t>2024/25</t>
  </si>
  <si>
    <t>SEP-24</t>
  </si>
  <si>
    <t>OCT-24</t>
  </si>
  <si>
    <t>NOV-24</t>
  </si>
  <si>
    <t>DEC-24</t>
  </si>
  <si>
    <t>JAN-25</t>
  </si>
  <si>
    <t>FEB-25</t>
  </si>
  <si>
    <t>INCOME</t>
  </si>
  <si>
    <t>Row Labels</t>
  </si>
  <si>
    <t>Column Labels</t>
  </si>
  <si>
    <t>PROFIT</t>
  </si>
  <si>
    <t xml:space="preserve"> INCOME</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</si>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</sst>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 #,##0_);_(* \(#,##0\);_(* &quot;-&quot;??_);_(@_)"/>
    <numFmt numFmtId="165" formatCode="\W0"/>
    <numFmt numFmtId="166" formatCode="[$-409]mmm\-yy;@"/>
  </numFmts>
  <fonts count="16" x14ac:knownFonts="1">
    <font>
      <sz val="11"/>
      <color theme="1"/>
      <name val="Calibri"/>
      <family val="2"/>
      <scheme val="minor"/>
    </font>
    <font>
      <sz val="9"/>
      <color indexed="81"/>
      <name val="Tahoma"/>
      <family val="2"/>
    </font>
    <font>
      <b/>
      <sz val="9"/>
      <color indexed="81"/>
      <name val="Tahoma"/>
      <family val="2"/>
    </font>
    <font>
      <sz val="8"/>
      <name val="Calibri"/>
      <family val="2"/>
    </font>
    <font>
      <sz val="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rgb="FF000099"/>
      <name val="Arial"/>
      <family val="2"/>
    </font>
    <font>
      <sz val="11"/>
      <color rgb="FF000099"/>
      <name val="Calibri"/>
      <family val="2"/>
      <scheme val="minor"/>
    </font>
    <font>
      <b/>
      <sz val="10"/>
      <color theme="1"/>
      <name val="Book Antiqua"/>
      <family val="1"/>
    </font>
    <font>
      <sz val="10"/>
      <color theme="1"/>
      <name val="Book Antiqua"/>
      <family val="1"/>
    </font>
    <font>
      <sz val="18"/>
      <color theme="1"/>
      <name val="Calibri"/>
      <family val="2"/>
      <scheme val="minor"/>
    </font>
    <font>
      <b/>
      <sz val="18"/>
      <color theme="1"/>
      <name val="Calibri"/>
      <family val="2"/>
      <scheme val="minor"/>
    </font>
    <font>
      <sz val="8"/>
      <name val="Calibri"/>
      <family val="2"/>
      <scheme val="minor"/>
    </font>
    <font>
      <sz val="20"/>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4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right style="thin">
        <color rgb="FF999999"/>
      </right>
      <top/>
      <bottom/>
      <diagonal/>
    </border>
    <border>
      <left/>
      <right/>
      <top/>
      <bottom style="thin">
        <color theme="4" tint="0.39997558519241921"/>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25">
    <xf numFmtId="0" fontId="0" fillId="0" borderId="0" xfId="0"/>
    <xf numFmtId="0" fontId="8" fillId="0" borderId="0" xfId="0" applyFont="1"/>
    <xf numFmtId="0" fontId="9" fillId="0" borderId="0" xfId="0" applyFont="1"/>
    <xf numFmtId="0" fontId="7" fillId="2" borderId="0" xfId="0" applyFont="1" applyFill="1"/>
    <xf numFmtId="0" fontId="7" fillId="2" borderId="0" xfId="0" applyFont="1" applyFill="1" applyAlignment="1">
      <alignment horizontal="right"/>
    </xf>
    <xf numFmtId="164" fontId="10" fillId="0" borderId="0" xfId="1" applyNumberFormat="1" applyFont="1" applyFill="1"/>
    <xf numFmtId="43" fontId="11" fillId="0" borderId="0" xfId="1" applyFont="1" applyFill="1"/>
    <xf numFmtId="164" fontId="11" fillId="0" borderId="0" xfId="1" applyNumberFormat="1" applyFont="1" applyFill="1"/>
    <xf numFmtId="164" fontId="10" fillId="0" borderId="0" xfId="1" applyNumberFormat="1" applyFont="1" applyFill="1" applyAlignment="1">
      <alignment horizontal="center" vertical="center" wrapText="1"/>
    </xf>
    <xf numFmtId="43" fontId="10" fillId="0" borderId="0" xfId="1" applyFont="1" applyFill="1" applyAlignment="1">
      <alignment horizontal="center" vertical="center" wrapText="1"/>
    </xf>
    <xf numFmtId="4" fontId="11" fillId="0" borderId="0" xfId="1" applyNumberFormat="1" applyFont="1" applyFill="1"/>
    <xf numFmtId="43" fontId="10" fillId="0" borderId="1" xfId="1" applyFont="1" applyFill="1" applyBorder="1"/>
    <xf numFmtId="43" fontId="10" fillId="0" borderId="2" xfId="1" applyFont="1" applyFill="1" applyBorder="1" applyAlignment="1">
      <alignment horizontal="right"/>
    </xf>
    <xf numFmtId="4" fontId="11" fillId="0" borderId="3" xfId="1" applyNumberFormat="1" applyFont="1" applyFill="1" applyBorder="1"/>
    <xf numFmtId="164" fontId="11" fillId="0" borderId="3" xfId="1" applyNumberFormat="1" applyFont="1" applyFill="1" applyBorder="1"/>
    <xf numFmtId="43" fontId="11" fillId="0" borderId="3" xfId="1" applyFont="1" applyFill="1" applyBorder="1"/>
    <xf numFmtId="43" fontId="11" fillId="0" borderId="4" xfId="1" applyFont="1" applyFill="1" applyBorder="1"/>
    <xf numFmtId="0" fontId="7" fillId="3" borderId="5" xfId="0" applyFont="1" applyFill="1" applyBorder="1" applyAlignment="1">
      <alignment horizontal="center"/>
    </xf>
    <xf numFmtId="0" fontId="7" fillId="0" borderId="5" xfId="0" applyFont="1" applyBorder="1"/>
    <xf numFmtId="0" fontId="7" fillId="0" borderId="5" xfId="0" applyFont="1" applyBorder="1" applyAlignment="1">
      <alignment horizontal="center"/>
    </xf>
    <xf numFmtId="0" fontId="0" fillId="0" borderId="5" xfId="0" applyBorder="1"/>
    <xf numFmtId="40" fontId="0" fillId="0" borderId="5" xfId="0" applyNumberFormat="1" applyBorder="1"/>
    <xf numFmtId="40" fontId="7" fillId="3" borderId="5" xfId="0" applyNumberFormat="1" applyFont="1" applyFill="1" applyBorder="1"/>
    <xf numFmtId="0" fontId="7" fillId="2" borderId="5" xfId="0" applyFont="1" applyFill="1" applyBorder="1"/>
    <xf numFmtId="0" fontId="9" fillId="0" borderId="5" xfId="0" applyFont="1" applyBorder="1"/>
    <xf numFmtId="0" fontId="7" fillId="2" borderId="5" xfId="0" applyFont="1" applyFill="1" applyBorder="1" applyAlignment="1">
      <alignment horizontal="right"/>
    </xf>
    <xf numFmtId="0" fontId="0" fillId="0" borderId="5" xfId="0" applyBorder="1" applyAlignment="1">
      <alignment horizontal="left"/>
    </xf>
    <xf numFmtId="14" fontId="0" fillId="0" borderId="0" xfId="0" applyNumberFormat="1"/>
    <xf numFmtId="43" fontId="0" fillId="0" borderId="0" xfId="0" applyNumberFormat="1"/>
    <xf numFmtId="43" fontId="5" fillId="0" borderId="0" xfId="1" applyFont="1" applyBorder="1"/>
    <xf numFmtId="43" fontId="7" fillId="3" borderId="0" xfId="0" applyNumberFormat="1" applyFont="1" applyFill="1"/>
    <xf numFmtId="43" fontId="7" fillId="0" borderId="0" xfId="0" applyNumberFormat="1" applyFont="1"/>
    <xf numFmtId="43" fontId="7" fillId="3" borderId="6" xfId="0" applyNumberFormat="1" applyFont="1" applyFill="1" applyBorder="1"/>
    <xf numFmtId="43" fontId="7" fillId="3" borderId="7" xfId="0" applyNumberFormat="1" applyFont="1" applyFill="1" applyBorder="1"/>
    <xf numFmtId="43" fontId="7" fillId="3" borderId="8" xfId="0" applyNumberFormat="1" applyFont="1" applyFill="1" applyBorder="1"/>
    <xf numFmtId="0" fontId="0" fillId="0" borderId="7" xfId="0" applyBorder="1"/>
    <xf numFmtId="0" fontId="0" fillId="0" borderId="8" xfId="0" applyBorder="1"/>
    <xf numFmtId="43" fontId="0" fillId="0" borderId="7" xfId="0" applyNumberFormat="1" applyBorder="1"/>
    <xf numFmtId="43" fontId="0" fillId="0" borderId="8" xfId="0" applyNumberFormat="1" applyBorder="1"/>
    <xf numFmtId="43" fontId="7" fillId="0" borderId="7" xfId="0" applyNumberFormat="1" applyFont="1" applyBorder="1"/>
    <xf numFmtId="43" fontId="7" fillId="0" borderId="8" xfId="0" applyNumberFormat="1" applyFont="1" applyBorder="1"/>
    <xf numFmtId="43" fontId="7" fillId="3" borderId="9" xfId="0" applyNumberFormat="1" applyFont="1" applyFill="1" applyBorder="1"/>
    <xf numFmtId="43" fontId="7" fillId="3" borderId="10" xfId="0" applyNumberFormat="1" applyFont="1" applyFill="1" applyBorder="1"/>
    <xf numFmtId="43" fontId="7" fillId="3" borderId="11" xfId="0" applyNumberFormat="1" applyFont="1" applyFill="1" applyBorder="1"/>
    <xf numFmtId="43" fontId="7" fillId="3" borderId="12" xfId="0" applyNumberFormat="1" applyFont="1" applyFill="1" applyBorder="1"/>
    <xf numFmtId="14" fontId="6" fillId="0" borderId="5" xfId="0" applyNumberFormat="1" applyFont="1" applyBorder="1"/>
    <xf numFmtId="0" fontId="6" fillId="0" borderId="5" xfId="0" applyFont="1" applyBorder="1"/>
    <xf numFmtId="14" fontId="6" fillId="0" borderId="13" xfId="0" applyNumberFormat="1" applyFont="1" applyBorder="1"/>
    <xf numFmtId="0" fontId="6" fillId="0" borderId="14" xfId="0" applyFont="1" applyBorder="1"/>
    <xf numFmtId="0" fontId="7" fillId="0" borderId="13" xfId="0" applyFont="1" applyBorder="1"/>
    <xf numFmtId="0" fontId="7" fillId="0" borderId="14" xfId="0" applyFont="1" applyBorder="1"/>
    <xf numFmtId="0" fontId="7" fillId="0" borderId="15" xfId="0" applyFont="1" applyBorder="1"/>
    <xf numFmtId="0" fontId="7" fillId="0" borderId="16" xfId="0" applyFont="1" applyBorder="1"/>
    <xf numFmtId="0" fontId="7" fillId="0" borderId="17" xfId="0" applyFont="1" applyBorder="1"/>
    <xf numFmtId="40" fontId="7" fillId="4" borderId="5" xfId="0" applyNumberFormat="1" applyFont="1" applyFill="1" applyBorder="1"/>
    <xf numFmtId="0" fontId="7" fillId="4" borderId="5" xfId="0" applyFont="1" applyFill="1" applyBorder="1" applyAlignment="1">
      <alignment horizontal="right"/>
    </xf>
    <xf numFmtId="43" fontId="7" fillId="3" borderId="5" xfId="0" applyNumberFormat="1" applyFont="1" applyFill="1" applyBorder="1"/>
    <xf numFmtId="43" fontId="0" fillId="0" borderId="5" xfId="0" applyNumberFormat="1" applyBorder="1"/>
    <xf numFmtId="0" fontId="0" fillId="0" borderId="31" xfId="0" applyBorder="1"/>
    <xf numFmtId="0" fontId="0" fillId="0" borderId="31" xfId="0" pivotButton="1" applyBorder="1"/>
    <xf numFmtId="0" fontId="7" fillId="4" borderId="5" xfId="0" applyFont="1" applyFill="1" applyBorder="1"/>
    <xf numFmtId="0" fontId="0" fillId="5" borderId="5" xfId="0" applyFill="1" applyBorder="1"/>
    <xf numFmtId="0" fontId="0" fillId="6" borderId="19" xfId="0" applyFill="1" applyBorder="1"/>
    <xf numFmtId="0" fontId="12" fillId="7" borderId="1" xfId="0" applyFont="1" applyFill="1" applyBorder="1"/>
    <xf numFmtId="0" fontId="0" fillId="0" borderId="32" xfId="0" applyBorder="1"/>
    <xf numFmtId="0" fontId="0" fillId="0" borderId="33" xfId="0" pivotButton="1" applyBorder="1"/>
    <xf numFmtId="0" fontId="0" fillId="0" borderId="33" xfId="0" applyBorder="1"/>
    <xf numFmtId="0" fontId="0" fillId="0" borderId="34" xfId="0" applyBorder="1"/>
    <xf numFmtId="43" fontId="0" fillId="0" borderId="31" xfId="0" pivotButton="1" applyNumberFormat="1" applyBorder="1"/>
    <xf numFmtId="43" fontId="0" fillId="0" borderId="36" xfId="0" applyNumberFormat="1" applyBorder="1"/>
    <xf numFmtId="43" fontId="0" fillId="0" borderId="31" xfId="0" applyNumberFormat="1" applyBorder="1"/>
    <xf numFmtId="43" fontId="0" fillId="0" borderId="37" xfId="0" applyNumberFormat="1" applyBorder="1"/>
    <xf numFmtId="0" fontId="0" fillId="0" borderId="38" xfId="0" applyBorder="1"/>
    <xf numFmtId="43" fontId="0" fillId="0" borderId="32" xfId="0" applyNumberFormat="1" applyBorder="1"/>
    <xf numFmtId="43" fontId="0" fillId="0" borderId="35" xfId="0" applyNumberFormat="1" applyBorder="1"/>
    <xf numFmtId="43" fontId="0" fillId="0" borderId="39" xfId="0" applyNumberFormat="1" applyBorder="1"/>
    <xf numFmtId="0" fontId="7" fillId="4" borderId="21" xfId="0" applyFont="1" applyFill="1" applyBorder="1"/>
    <xf numFmtId="0" fontId="7" fillId="0" borderId="7" xfId="0" applyFont="1" applyBorder="1"/>
    <xf numFmtId="0" fontId="7" fillId="0" borderId="8" xfId="0" applyFont="1" applyBorder="1"/>
    <xf numFmtId="43" fontId="0" fillId="3" borderId="7" xfId="0" applyNumberFormat="1" applyFill="1" applyBorder="1"/>
    <xf numFmtId="0" fontId="7" fillId="0" borderId="26" xfId="0" applyFont="1" applyBorder="1"/>
    <xf numFmtId="0" fontId="7" fillId="0" borderId="20" xfId="0" applyFont="1" applyBorder="1"/>
    <xf numFmtId="166" fontId="7" fillId="3" borderId="22" xfId="0" applyNumberFormat="1" applyFont="1" applyFill="1" applyBorder="1"/>
    <xf numFmtId="43" fontId="0" fillId="0" borderId="38" xfId="0" applyNumberFormat="1" applyBorder="1"/>
    <xf numFmtId="43" fontId="0" fillId="0" borderId="40" xfId="0" applyNumberFormat="1" applyBorder="1"/>
    <xf numFmtId="0" fontId="0" fillId="0" borderId="35" xfId="0" applyBorder="1"/>
    <xf numFmtId="0" fontId="0" fillId="0" borderId="39" xfId="0" applyBorder="1"/>
    <xf numFmtId="43" fontId="0" fillId="0" borderId="34" xfId="0" applyNumberFormat="1" applyBorder="1"/>
    <xf numFmtId="43" fontId="0" fillId="0" borderId="41" xfId="0" applyNumberFormat="1" applyBorder="1"/>
    <xf numFmtId="49" fontId="0" fillId="0" borderId="0" xfId="0" applyNumberFormat="1"/>
    <xf numFmtId="0" fontId="0" fillId="0" borderId="0" xfId="0" pivotButton="1"/>
    <xf numFmtId="0" fontId="0" fillId="0" borderId="0" xfId="0" applyAlignment="1">
      <alignment horizontal="left"/>
    </xf>
    <xf numFmtId="0" fontId="7" fillId="8" borderId="42" xfId="0" applyFont="1" applyFill="1" applyBorder="1"/>
    <xf numFmtId="0" fontId="7" fillId="0" borderId="0" xfId="0" applyFont="1"/>
    <xf numFmtId="9" fontId="0" fillId="0" borderId="0" xfId="2" applyFont="1"/>
    <xf numFmtId="41" fontId="0" fillId="0" borderId="0" xfId="0" applyNumberFormat="1"/>
    <xf numFmtId="0" fontId="7" fillId="8" borderId="0" xfId="0" applyFont="1" applyFill="1"/>
    <xf numFmtId="43" fontId="0" fillId="0" borderId="5" xfId="0" applyNumberFormat="1" applyBorder="1" applyProtection="1">
      <protection locked="0"/>
    </xf>
    <xf numFmtId="0" fontId="8" fillId="0" borderId="21" xfId="0" applyFont="1" applyBorder="1"/>
    <xf numFmtId="0" fontId="9" fillId="0" borderId="21" xfId="0" applyFont="1" applyBorder="1"/>
    <xf numFmtId="0" fontId="12" fillId="7" borderId="2"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165" fontId="7" fillId="6" borderId="24" xfId="0" applyNumberFormat="1" applyFont="1" applyFill="1" applyBorder="1" applyAlignment="1">
      <alignment horizontal="center"/>
    </xf>
    <xf numFmtId="165" fontId="7" fillId="6" borderId="23" xfId="0" applyNumberFormat="1" applyFont="1" applyFill="1" applyBorder="1" applyAlignment="1">
      <alignment horizontal="center"/>
    </xf>
    <xf numFmtId="0" fontId="13" fillId="7" borderId="3" xfId="0" applyFont="1" applyFill="1" applyBorder="1" applyAlignment="1">
      <alignment horizontal="center"/>
    </xf>
    <xf numFmtId="0" fontId="13" fillId="7" borderId="4" xfId="0" applyFont="1" applyFill="1" applyBorder="1" applyAlignment="1">
      <alignment horizontal="center"/>
    </xf>
    <xf numFmtId="0" fontId="12" fillId="7" borderId="27" xfId="0" applyFont="1" applyFill="1" applyBorder="1" applyAlignment="1">
      <alignment horizontal="center"/>
    </xf>
    <xf numFmtId="0" fontId="12" fillId="7" borderId="28" xfId="0" applyFont="1" applyFill="1" applyBorder="1" applyAlignment="1">
      <alignment horizontal="center"/>
    </xf>
    <xf numFmtId="0" fontId="12" fillId="7" borderId="29" xfId="0" applyFont="1" applyFill="1" applyBorder="1" applyAlignment="1">
      <alignment horizontal="center"/>
    </xf>
    <xf numFmtId="165" fontId="0" fillId="6" borderId="22" xfId="0" applyNumberFormat="1" applyFill="1" applyBorder="1" applyAlignment="1">
      <alignment horizontal="center"/>
    </xf>
    <xf numFmtId="165" fontId="0" fillId="6" borderId="23" xfId="0" applyNumberFormat="1" applyFill="1" applyBorder="1" applyAlignment="1">
      <alignment horizontal="center"/>
    </xf>
    <xf numFmtId="165" fontId="0" fillId="6" borderId="24" xfId="0" applyNumberFormat="1" applyFill="1" applyBorder="1" applyAlignment="1">
      <alignment horizontal="center"/>
    </xf>
    <xf numFmtId="165" fontId="0" fillId="6" borderId="25" xfId="0" applyNumberFormat="1" applyFill="1" applyBorder="1" applyAlignment="1">
      <alignment horizontal="center"/>
    </xf>
    <xf numFmtId="165" fontId="7" fillId="6" borderId="25" xfId="0" applyNumberFormat="1" applyFont="1" applyFill="1" applyBorder="1" applyAlignment="1">
      <alignment horizontal="center"/>
    </xf>
    <xf numFmtId="165" fontId="7" fillId="6" borderId="22" xfId="0" applyNumberFormat="1" applyFont="1" applyFill="1" applyBorder="1" applyAlignment="1">
      <alignment horizontal="center"/>
    </xf>
    <xf numFmtId="0" fontId="0" fillId="5" borderId="26" xfId="0" applyFill="1" applyBorder="1" applyAlignment="1">
      <alignment horizontal="center"/>
    </xf>
    <xf numFmtId="0" fontId="0" fillId="5" borderId="18" xfId="0" applyFill="1" applyBorder="1" applyAlignment="1">
      <alignment horizontal="center"/>
    </xf>
    <xf numFmtId="0" fontId="7" fillId="5" borderId="26" xfId="0" applyFont="1" applyFill="1" applyBorder="1" applyAlignment="1">
      <alignment horizontal="center"/>
    </xf>
    <xf numFmtId="0" fontId="7" fillId="5" borderId="18" xfId="0" applyFont="1" applyFill="1" applyBorder="1" applyAlignment="1">
      <alignment horizontal="center"/>
    </xf>
    <xf numFmtId="0" fontId="7" fillId="5" borderId="21" xfId="0" applyFont="1" applyFill="1" applyBorder="1" applyAlignment="1">
      <alignment horizontal="center"/>
    </xf>
    <xf numFmtId="0" fontId="7" fillId="5" borderId="20" xfId="0" applyFont="1" applyFill="1" applyBorder="1" applyAlignment="1">
      <alignment horizontal="center"/>
    </xf>
    <xf numFmtId="0" fontId="0" fillId="5" borderId="21" xfId="0" applyFill="1" applyBorder="1" applyAlignment="1">
      <alignment horizontal="center"/>
    </xf>
    <xf numFmtId="0" fontId="0" fillId="5" borderId="20" xfId="0" applyFill="1" applyBorder="1" applyAlignment="1">
      <alignment horizontal="center"/>
    </xf>
    <xf numFmtId="0" fontId="15" fillId="0" borderId="30" xfId="0" applyFont="1" applyBorder="1" applyAlignment="1">
      <alignment horizontal="center"/>
    </xf>
  </cellXfs>
  <cellStyles count="3">
    <cellStyle name="Comma" xfId="1" builtinId="3"/>
    <cellStyle name="Normal" xfId="0" builtinId="0"/>
    <cellStyle name="Percent" xfId="2" builtinId="5"/>
  </cellStyles>
  <dxfs count="17">
    <dxf>
      <font>
        <color rgb="FFFF0000"/>
      </font>
    </dxf>
    <dxf>
      <font>
        <color rgb="FF9C0006"/>
      </font>
    </dxf>
    <dxf>
      <numFmt numFmtId="33" formatCode="_(* #,##0_);_(* \(#,##0\);_(* &quot;-&quot;_);_(@_)"/>
    </dxf>
    <dxf>
      <numFmt numFmtId="35" formatCode="_(* #,##0.00_);_(* \(#,##0.00\);_(* &quot;-&quot;??_);_(@_)"/>
    </dxf>
    <dxf>
      <numFmt numFmtId="33" formatCode="_(* #,##0_);_(* \(#,##0\);_(* &quot;-&quot;_);_(@_)"/>
    </dxf>
    <dxf>
      <numFmt numFmtId="33" formatCode="_(* #,##0_);_(* \(#,##0\);_(* &quot;-&quot;_);_(@_)"/>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color theme="1"/>
      </font>
      <fill>
        <patternFill>
          <bgColor theme="0"/>
        </patternFill>
      </fill>
    </dxf>
  </dxfs>
  <tableStyles count="1" defaultTableStyle="TableStyleMedium2" defaultPivotStyle="PivotStyleLight16">
    <tableStyle name="Slicer Style 1" pivot="0" table="0" count="5" xr9:uid="{1E56A48F-15F9-4962-A371-F12A699F8419}">
      <tableStyleElement type="wholeTable" dxfId="16"/>
    </tableStyle>
  </tableStyles>
  <colors>
    <mruColors>
      <color rgb="FF28F828"/>
      <color rgb="FF99FFCC"/>
      <color rgb="FFFFFF66"/>
    </mruColors>
  </colors>
  <extLst>
    <ext xmlns:x14="http://schemas.microsoft.com/office/spreadsheetml/2009/9/main" uri="{46F421CA-312F-682f-3DD2-61675219B42D}">
      <x14:dxfs count="4">
        <dxf>
          <font>
            <b/>
            <i val="0"/>
            <color theme="1"/>
          </font>
          <fill>
            <patternFill>
              <bgColor theme="7"/>
            </patternFill>
          </fill>
        </dxf>
        <dxf>
          <font>
            <b/>
            <i val="0"/>
            <color theme="1"/>
          </font>
          <fill>
            <patternFill>
              <bgColor theme="7"/>
            </patternFill>
          </fill>
        </dxf>
        <dxf>
          <font>
            <b/>
            <i val="0"/>
            <color theme="1"/>
          </font>
          <fill>
            <patternFill patternType="solid">
              <bgColor theme="4" tint="0.59996337778862885"/>
            </patternFill>
          </fill>
        </dxf>
        <dxf>
          <font>
            <b/>
            <i val="0"/>
            <color theme="1" tint="0.24994659260841701"/>
          </font>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CASH</a:t>
            </a:r>
            <a:r>
              <a:rPr lang="en-US" b="1" u="sng" baseline="0"/>
              <a:t> INFLOW vs CASH OUTFLOW</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ANALYSIS!$F$4</c:f>
              <c:strCache>
                <c:ptCount val="1"/>
                <c:pt idx="0">
                  <c:v> CASH INFLOW </c:v>
                </c:pt>
              </c:strCache>
            </c:strRef>
          </c:tx>
          <c:spPr>
            <a:gradFill flip="none" rotWithShape="1">
              <a:gsLst>
                <a:gs pos="2000">
                  <a:srgbClr val="00B050"/>
                </a:gs>
                <a:gs pos="100000">
                  <a:schemeClr val="accent1">
                    <a:lumMod val="30000"/>
                    <a:lumOff val="70000"/>
                    <a:alpha val="0"/>
                  </a:schemeClr>
                </a:gs>
              </a:gsLst>
              <a:lin ang="5400000" scaled="1"/>
              <a:tileRect/>
            </a:gradFill>
            <a:ln w="15875">
              <a:gradFill flip="none" rotWithShape="1">
                <a:gsLst>
                  <a:gs pos="2000">
                    <a:srgbClr val="00B050"/>
                  </a:gs>
                  <a:gs pos="100000">
                    <a:schemeClr val="accent1">
                      <a:lumMod val="30000"/>
                      <a:lumOff val="70000"/>
                      <a:alpha val="0"/>
                    </a:schemeClr>
                  </a:gs>
                </a:gsLst>
                <a:lin ang="5400000" scaled="1"/>
                <a:tileRect/>
              </a:gradFill>
            </a:ln>
            <a:effectLst/>
          </c:spPr>
          <c:cat>
            <c:strRef>
              <c:f>ANALYSIS!$E$5:$E$10</c:f>
              <c:strCache>
                <c:ptCount val="6"/>
                <c:pt idx="0">
                  <c:v> SEP-24 </c:v>
                </c:pt>
                <c:pt idx="1">
                  <c:v> OCT-24 </c:v>
                </c:pt>
                <c:pt idx="2">
                  <c:v> NOV-24 </c:v>
                </c:pt>
                <c:pt idx="3">
                  <c:v> DEC-24 </c:v>
                </c:pt>
                <c:pt idx="4">
                  <c:v> JAN-25 </c:v>
                </c:pt>
                <c:pt idx="5">
                  <c:v> FEB-25 </c:v>
                </c:pt>
              </c:strCache>
            </c:strRef>
          </c:cat>
          <c:val>
            <c:numRef>
              <c:f>ANALYSIS!$F$5:$F$10</c:f>
              <c:numCache>
                <c:formatCode>_(* #,##0.00_);_(* \(#,##0.00\);_(* "-"??_);_(@_)</c:formatCode>
                <c:ptCount val="6"/>
                <c:pt idx="0">
                  <c:v>15000</c:v>
                </c:pt>
                <c:pt idx="1">
                  <c:v>3750</c:v>
                </c:pt>
                <c:pt idx="2">
                  <c:v>4000</c:v>
                </c:pt>
                <c:pt idx="3">
                  <c:v>1000</c:v>
                </c:pt>
                <c:pt idx="4">
                  <c:v>2000</c:v>
                </c:pt>
                <c:pt idx="5">
                  <c:v>3000</c:v>
                </c:pt>
              </c:numCache>
            </c:numRef>
          </c:val>
          <c:extLst>
            <c:ext xmlns:c16="http://schemas.microsoft.com/office/drawing/2014/chart" uri="{C3380CC4-5D6E-409C-BE32-E72D297353CC}">
              <c16:uniqueId val="{00000000-4978-4EBF-AB15-55E9C786CC9F}"/>
            </c:ext>
          </c:extLst>
        </c:ser>
        <c:dLbls>
          <c:showLegendKey val="0"/>
          <c:showVal val="0"/>
          <c:showCatName val="0"/>
          <c:showSerName val="0"/>
          <c:showPercent val="0"/>
          <c:showBubbleSize val="0"/>
        </c:dLbls>
        <c:axId val="751559872"/>
        <c:axId val="751548832"/>
      </c:areaChart>
      <c:lineChart>
        <c:grouping val="standard"/>
        <c:varyColors val="0"/>
        <c:ser>
          <c:idx val="1"/>
          <c:order val="1"/>
          <c:tx>
            <c:strRef>
              <c:f>ANALYSIS!$G$4</c:f>
              <c:strCache>
                <c:ptCount val="1"/>
                <c:pt idx="0">
                  <c:v> CASH OUTFLOW </c:v>
                </c:pt>
              </c:strCache>
            </c:strRef>
          </c:tx>
          <c:spPr>
            <a:ln w="28575" cap="rnd">
              <a:solidFill>
                <a:srgbClr val="FF0000"/>
              </a:solidFill>
              <a:round/>
            </a:ln>
            <a:effectLst>
              <a:outerShdw blurRad="25400" dist="25400" dir="2700000" algn="ctr" rotWithShape="0">
                <a:srgbClr val="000000">
                  <a:alpha val="70000"/>
                </a:srgbClr>
              </a:outerShdw>
            </a:effectLst>
          </c:spPr>
          <c:marker>
            <c:symbol val="none"/>
          </c:marker>
          <c:cat>
            <c:strRef>
              <c:f>ANALYSIS!$E$5:$E$10</c:f>
              <c:strCache>
                <c:ptCount val="6"/>
                <c:pt idx="0">
                  <c:v> SEP-24 </c:v>
                </c:pt>
                <c:pt idx="1">
                  <c:v> OCT-24 </c:v>
                </c:pt>
                <c:pt idx="2">
                  <c:v> NOV-24 </c:v>
                </c:pt>
                <c:pt idx="3">
                  <c:v> DEC-24 </c:v>
                </c:pt>
                <c:pt idx="4">
                  <c:v> JAN-25 </c:v>
                </c:pt>
                <c:pt idx="5">
                  <c:v> FEB-25 </c:v>
                </c:pt>
              </c:strCache>
            </c:strRef>
          </c:cat>
          <c:val>
            <c:numRef>
              <c:f>ANALYSIS!$G$5:$G$10</c:f>
              <c:numCache>
                <c:formatCode>_(* #,##0.00_);_(* \(#,##0.00\);_(* "-"??_);_(@_)</c:formatCode>
                <c:ptCount val="6"/>
                <c:pt idx="0">
                  <c:v>10028.333333333334</c:v>
                </c:pt>
                <c:pt idx="1">
                  <c:v>2562.5</c:v>
                </c:pt>
                <c:pt idx="2">
                  <c:v>0</c:v>
                </c:pt>
                <c:pt idx="3">
                  <c:v>0</c:v>
                </c:pt>
                <c:pt idx="4">
                  <c:v>0</c:v>
                </c:pt>
                <c:pt idx="5">
                  <c:v>0</c:v>
                </c:pt>
              </c:numCache>
            </c:numRef>
          </c:val>
          <c:smooth val="1"/>
          <c:extLst>
            <c:ext xmlns:c16="http://schemas.microsoft.com/office/drawing/2014/chart" uri="{C3380CC4-5D6E-409C-BE32-E72D297353CC}">
              <c16:uniqueId val="{00000001-4978-4EBF-AB15-55E9C786CC9F}"/>
            </c:ext>
          </c:extLst>
        </c:ser>
        <c:dLbls>
          <c:showLegendKey val="0"/>
          <c:showVal val="0"/>
          <c:showCatName val="0"/>
          <c:showSerName val="0"/>
          <c:showPercent val="0"/>
          <c:showBubbleSize val="0"/>
        </c:dLbls>
        <c:marker val="1"/>
        <c:smooth val="0"/>
        <c:axId val="751559872"/>
        <c:axId val="751548832"/>
      </c:lineChart>
      <c:catAx>
        <c:axId val="751559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1548832"/>
        <c:crosses val="autoZero"/>
        <c:auto val="1"/>
        <c:lblAlgn val="ctr"/>
        <c:lblOffset val="100"/>
        <c:noMultiLvlLbl val="0"/>
      </c:catAx>
      <c:valAx>
        <c:axId val="75154883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155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 CASH BALANCE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ANALYSIS!$H$4</c:f>
              <c:strCache>
                <c:ptCount val="1"/>
                <c:pt idx="0">
                  <c:v> BALANCE </c:v>
                </c:pt>
              </c:strCache>
            </c:strRef>
          </c:tx>
          <c:spPr>
            <a:solidFill>
              <a:srgbClr val="FFFF66"/>
            </a:solidFill>
            <a:ln w="15875">
              <a:gradFill flip="none" rotWithShape="1">
                <a:gsLst>
                  <a:gs pos="0">
                    <a:schemeClr val="tx1"/>
                  </a:gs>
                  <a:gs pos="100000">
                    <a:schemeClr val="tx1">
                      <a:alpha val="0"/>
                    </a:schemeClr>
                  </a:gs>
                </a:gsLst>
                <a:lin ang="5400000" scaled="1"/>
                <a:tileRect/>
              </a:gradFill>
            </a:ln>
            <a:effectLst>
              <a:outerShdw blurRad="25400" dist="25400" dir="2700000" algn="ctr" rotWithShape="0">
                <a:srgbClr val="000000">
                  <a:alpha val="70000"/>
                </a:srgbClr>
              </a:outerShdw>
            </a:effectLst>
          </c:spPr>
          <c:invertIfNegative val="0"/>
          <c:dLbls>
            <c:numFmt formatCode="_([$KWD]\ * #,##0_);_([$KWD]\ * \(#,##0\);_([$KWD]\ * &quot;-&quot;_);_(@_)" sourceLinked="0"/>
            <c:spPr>
              <a:noFill/>
              <a:ln>
                <a:noFill/>
              </a:ln>
              <a:effectLst>
                <a:outerShdw blurRad="50800" dist="38100" dir="5400000" algn="ctr" rotWithShape="0">
                  <a:srgbClr val="000000">
                    <a:alpha val="40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ANALYSIS!$E$5:$E$10</c:f>
              <c:strCache>
                <c:ptCount val="6"/>
                <c:pt idx="0">
                  <c:v> SEP-24 </c:v>
                </c:pt>
                <c:pt idx="1">
                  <c:v> OCT-24 </c:v>
                </c:pt>
                <c:pt idx="2">
                  <c:v> NOV-24 </c:v>
                </c:pt>
                <c:pt idx="3">
                  <c:v> DEC-24 </c:v>
                </c:pt>
                <c:pt idx="4">
                  <c:v> JAN-25 </c:v>
                </c:pt>
                <c:pt idx="5">
                  <c:v> FEB-25 </c:v>
                </c:pt>
              </c:strCache>
            </c:strRef>
          </c:cat>
          <c:val>
            <c:numRef>
              <c:f>ANALYSIS!$H$5:$H$10</c:f>
              <c:numCache>
                <c:formatCode>_(* #,##0.00_);_(* \(#,##0.00\);_(* "-"??_);_(@_)</c:formatCode>
                <c:ptCount val="6"/>
                <c:pt idx="0">
                  <c:v>4971.6666666666661</c:v>
                </c:pt>
                <c:pt idx="1">
                  <c:v>6159.1666666666661</c:v>
                </c:pt>
                <c:pt idx="2">
                  <c:v>10159.166666666666</c:v>
                </c:pt>
                <c:pt idx="3">
                  <c:v>11159.166666666666</c:v>
                </c:pt>
                <c:pt idx="4">
                  <c:v>13159.166666666666</c:v>
                </c:pt>
                <c:pt idx="5">
                  <c:v>16159.166666666666</c:v>
                </c:pt>
              </c:numCache>
            </c:numRef>
          </c:val>
          <c:extLst>
            <c:ext xmlns:c16="http://schemas.microsoft.com/office/drawing/2014/chart" uri="{C3380CC4-5D6E-409C-BE32-E72D297353CC}">
              <c16:uniqueId val="{00000000-6CAD-4835-82FE-25196C62E359}"/>
            </c:ext>
          </c:extLst>
        </c:ser>
        <c:dLbls>
          <c:dLblPos val="outEnd"/>
          <c:showLegendKey val="0"/>
          <c:showVal val="1"/>
          <c:showCatName val="0"/>
          <c:showSerName val="0"/>
          <c:showPercent val="0"/>
          <c:showBubbleSize val="0"/>
        </c:dLbls>
        <c:gapWidth val="219"/>
        <c:overlap val="-27"/>
        <c:axId val="1624194943"/>
        <c:axId val="1624193023"/>
      </c:barChart>
      <c:catAx>
        <c:axId val="162419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93023"/>
        <c:crosses val="autoZero"/>
        <c:auto val="1"/>
        <c:lblAlgn val="ctr"/>
        <c:lblOffset val="100"/>
        <c:noMultiLvlLbl val="0"/>
      </c:catAx>
      <c:valAx>
        <c:axId val="1624193023"/>
        <c:scaling>
          <c:orientation val="minMax"/>
        </c:scaling>
        <c:delete val="1"/>
        <c:axPos val="l"/>
        <c:numFmt formatCode="_(* #,##0.00_);_(* \(#,##0.00\);_(* &quot;-&quot;??_);_(@_)" sourceLinked="1"/>
        <c:majorTickMark val="none"/>
        <c:minorTickMark val="none"/>
        <c:tickLblPos val="nextTo"/>
        <c:crossAx val="162419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t>CASH</a:t>
            </a:r>
            <a:r>
              <a:rPr lang="en-US" b="1" u="sng" baseline="0"/>
              <a:t> OUTFLOW</a:t>
            </a:r>
            <a:endParaRPr lang="en-US" b="1" u="sng"/>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ANALYSIS!$T$4</c:f>
              <c:strCache>
                <c:ptCount val="1"/>
                <c:pt idx="0">
                  <c:v>TOTAL</c:v>
                </c:pt>
              </c:strCache>
            </c:strRef>
          </c:tx>
          <c:spPr>
            <a:gradFill flip="none" rotWithShape="1">
              <a:gsLst>
                <a:gs pos="2000">
                  <a:srgbClr val="FF0000"/>
                </a:gs>
                <a:gs pos="100000">
                  <a:srgbClr val="FF0000">
                    <a:alpha val="0"/>
                  </a:srgbClr>
                </a:gs>
              </a:gsLst>
              <a:lin ang="10800000" scaled="1"/>
              <a:tileRect/>
            </a:gradFill>
            <a:ln w="15875">
              <a:solidFill>
                <a:schemeClr val="bg1"/>
              </a:solidFill>
            </a:ln>
            <a:effectLst>
              <a:outerShdw blurRad="25400" dist="25400" dir="2700000" algn="ctr" rotWithShape="0">
                <a:srgbClr val="000000">
                  <a:alpha val="70000"/>
                </a:srgbClr>
              </a:outerShdw>
            </a:effectLst>
          </c:spPr>
          <c:invertIfNegative val="0"/>
          <c:dLbls>
            <c:numFmt formatCode="_([$KWD]\ * #,##0_);_([$KWD]\ * \(#,##0\);_([$KWD]\ *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ANALYSIS!$S$5:$S$23</c:f>
              <c:strCache>
                <c:ptCount val="19"/>
                <c:pt idx="0">
                  <c:v> SALARIES</c:v>
                </c:pt>
                <c:pt idx="1">
                  <c:v>ADVERTISING </c:v>
                </c:pt>
                <c:pt idx="2">
                  <c:v>BANK FEES</c:v>
                </c:pt>
                <c:pt idx="3">
                  <c:v>CONSUMABLES</c:v>
                </c:pt>
                <c:pt idx="4">
                  <c:v>DEBT SERVICE(Interest &amp; Principal Repayment)</c:v>
                </c:pt>
                <c:pt idx="5">
                  <c:v>DEPRECIATION</c:v>
                </c:pt>
                <c:pt idx="6">
                  <c:v>INSURANCE</c:v>
                </c:pt>
                <c:pt idx="7">
                  <c:v>MACHINE $ EQUIPMENT MAINTENANCE</c:v>
                </c:pt>
                <c:pt idx="8">
                  <c:v>MISCELLANEOUS EXPENCES</c:v>
                </c:pt>
                <c:pt idx="9">
                  <c:v>OWNER'S DRAW</c:v>
                </c:pt>
                <c:pt idx="10">
                  <c:v>PAYABLES</c:v>
                </c:pt>
                <c:pt idx="11">
                  <c:v>PETROL</c:v>
                </c:pt>
                <c:pt idx="12">
                  <c:v>PUBLIC UTILITIES(e.g water, electricity, etc)</c:v>
                </c:pt>
                <c:pt idx="13">
                  <c:v>PURCHASE OF LONG-TERM ASSETS</c:v>
                </c:pt>
                <c:pt idx="14">
                  <c:v>STAFF RENT</c:v>
                </c:pt>
                <c:pt idx="15">
                  <c:v>STATIONERY</c:v>
                </c:pt>
                <c:pt idx="16">
                  <c:v>TELEPHONE </c:v>
                </c:pt>
                <c:pt idx="17">
                  <c:v>VEHICLE MAINTENANCE</c:v>
                </c:pt>
                <c:pt idx="18">
                  <c:v>WEB HOSTING/MAINTAINANCE</c:v>
                </c:pt>
              </c:strCache>
            </c:strRef>
          </c:cat>
          <c:val>
            <c:numRef>
              <c:f>ANALYSIS!$T$5:$T$23</c:f>
              <c:numCache>
                <c:formatCode>_(* #,##0.00_);_(* \(#,##0.00\);_(* "-"??_);_(@_)</c:formatCode>
                <c:ptCount val="19"/>
                <c:pt idx="0">
                  <c:v>1912.5</c:v>
                </c:pt>
                <c:pt idx="1">
                  <c:v>450</c:v>
                </c:pt>
                <c:pt idx="2">
                  <c:v>0</c:v>
                </c:pt>
                <c:pt idx="3">
                  <c:v>450</c:v>
                </c:pt>
                <c:pt idx="4">
                  <c:v>0</c:v>
                </c:pt>
                <c:pt idx="5">
                  <c:v>128.33333333333334</c:v>
                </c:pt>
                <c:pt idx="6">
                  <c:v>50</c:v>
                </c:pt>
                <c:pt idx="7">
                  <c:v>0</c:v>
                </c:pt>
                <c:pt idx="8">
                  <c:v>225</c:v>
                </c:pt>
                <c:pt idx="9">
                  <c:v>0</c:v>
                </c:pt>
                <c:pt idx="10">
                  <c:v>0</c:v>
                </c:pt>
                <c:pt idx="11">
                  <c:v>0</c:v>
                </c:pt>
                <c:pt idx="12">
                  <c:v>90</c:v>
                </c:pt>
                <c:pt idx="13">
                  <c:v>7700</c:v>
                </c:pt>
                <c:pt idx="14">
                  <c:v>1350</c:v>
                </c:pt>
                <c:pt idx="15">
                  <c:v>45</c:v>
                </c:pt>
                <c:pt idx="16">
                  <c:v>45</c:v>
                </c:pt>
                <c:pt idx="17">
                  <c:v>0</c:v>
                </c:pt>
                <c:pt idx="18">
                  <c:v>145</c:v>
                </c:pt>
              </c:numCache>
            </c:numRef>
          </c:val>
          <c:extLst>
            <c:ext xmlns:c16="http://schemas.microsoft.com/office/drawing/2014/chart" uri="{C3380CC4-5D6E-409C-BE32-E72D297353CC}">
              <c16:uniqueId val="{00000000-0636-4005-9D19-A497819EC453}"/>
            </c:ext>
          </c:extLst>
        </c:ser>
        <c:dLbls>
          <c:dLblPos val="inBase"/>
          <c:showLegendKey val="0"/>
          <c:showVal val="1"/>
          <c:showCatName val="0"/>
          <c:showSerName val="0"/>
          <c:showPercent val="0"/>
          <c:showBubbleSize val="0"/>
        </c:dLbls>
        <c:gapWidth val="50"/>
        <c:axId val="1682714319"/>
        <c:axId val="1682715759"/>
      </c:barChart>
      <c:catAx>
        <c:axId val="168271431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2715759"/>
        <c:crosses val="autoZero"/>
        <c:auto val="1"/>
        <c:lblAlgn val="ctr"/>
        <c:lblOffset val="100"/>
        <c:noMultiLvlLbl val="0"/>
      </c:catAx>
      <c:valAx>
        <c:axId val="1682715759"/>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crossAx val="1682714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t>CASH</a:t>
            </a:r>
            <a:r>
              <a:rPr lang="en-US" b="1" u="sng" baseline="0"/>
              <a:t> INFLOW</a:t>
            </a:r>
            <a:endParaRPr lang="en-US" b="1" u="sng"/>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ANALYSIS!$N$4</c:f>
              <c:strCache>
                <c:ptCount val="1"/>
                <c:pt idx="0">
                  <c:v>TOTAL</c:v>
                </c:pt>
              </c:strCache>
            </c:strRef>
          </c:tx>
          <c:spPr>
            <a:gradFill flip="none" rotWithShape="1">
              <a:gsLst>
                <a:gs pos="0">
                  <a:srgbClr val="28F828"/>
                </a:gs>
                <a:gs pos="100000">
                  <a:srgbClr val="28F828">
                    <a:alpha val="0"/>
                  </a:srgbClr>
                </a:gs>
              </a:gsLst>
              <a:lin ang="10800000" scaled="1"/>
              <a:tileRect/>
            </a:gradFill>
            <a:ln w="15875">
              <a:solidFill>
                <a:schemeClr val="bg1"/>
              </a:solidFill>
            </a:ln>
            <a:effectLst>
              <a:outerShdw blurRad="25400" dist="25400" dir="2700000" algn="ctr" rotWithShape="0">
                <a:srgbClr val="000000">
                  <a:alpha val="70000"/>
                </a:srgbClr>
              </a:outerShdw>
            </a:effectLst>
          </c:spPr>
          <c:invertIfNegative val="0"/>
          <c:dLbls>
            <c:numFmt formatCode="_([$KWD]\ * #,##0_);_([$KWD]\ * \(#,##0\);_([$KWD]\ * &quot;-&quot;_);_(@_)"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ANALYSIS!$M$5:$M$9</c:f>
              <c:strCache>
                <c:ptCount val="5"/>
                <c:pt idx="0">
                  <c:v>SALES(from car wash)</c:v>
                </c:pt>
                <c:pt idx="1">
                  <c:v>RECIEVABLES</c:v>
                </c:pt>
                <c:pt idx="2">
                  <c:v>OTHER INCOME</c:v>
                </c:pt>
                <c:pt idx="3">
                  <c:v>LOAN PROCEEDS</c:v>
                </c:pt>
                <c:pt idx="4">
                  <c:v>INVESTMENTS</c:v>
                </c:pt>
              </c:strCache>
            </c:strRef>
          </c:cat>
          <c:val>
            <c:numRef>
              <c:f>ANALYSIS!$N$5:$N$9</c:f>
              <c:numCache>
                <c:formatCode>General</c:formatCode>
                <c:ptCount val="5"/>
                <c:pt idx="0">
                  <c:v>16750</c:v>
                </c:pt>
                <c:pt idx="1">
                  <c:v>0</c:v>
                </c:pt>
                <c:pt idx="2">
                  <c:v>0</c:v>
                </c:pt>
                <c:pt idx="3">
                  <c:v>12000</c:v>
                </c:pt>
                <c:pt idx="4">
                  <c:v>0</c:v>
                </c:pt>
              </c:numCache>
            </c:numRef>
          </c:val>
          <c:extLst>
            <c:ext xmlns:c16="http://schemas.microsoft.com/office/drawing/2014/chart" uri="{C3380CC4-5D6E-409C-BE32-E72D297353CC}">
              <c16:uniqueId val="{00000000-60C9-4EE8-85A6-28628EA8852B}"/>
            </c:ext>
          </c:extLst>
        </c:ser>
        <c:dLbls>
          <c:showLegendKey val="0"/>
          <c:showVal val="0"/>
          <c:showCatName val="0"/>
          <c:showSerName val="0"/>
          <c:showPercent val="0"/>
          <c:showBubbleSize val="0"/>
        </c:dLbls>
        <c:gapWidth val="180"/>
        <c:axId val="1685023007"/>
        <c:axId val="1685024447"/>
      </c:barChart>
      <c:catAx>
        <c:axId val="168502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5024447"/>
        <c:crosses val="autoZero"/>
        <c:auto val="1"/>
        <c:lblAlgn val="ctr"/>
        <c:lblOffset val="100"/>
        <c:noMultiLvlLbl val="0"/>
      </c:catAx>
      <c:valAx>
        <c:axId val="1685024447"/>
        <c:scaling>
          <c:orientation val="minMax"/>
        </c:scaling>
        <c:delete val="1"/>
        <c:axPos val="b"/>
        <c:numFmt formatCode="General" sourceLinked="1"/>
        <c:majorTickMark val="none"/>
        <c:minorTickMark val="none"/>
        <c:tickLblPos val="nextTo"/>
        <c:crossAx val="168502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719040042605053"/>
          <c:y val="2.5882396098483536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2'!$G$4</c:f>
              <c:strCache>
                <c:ptCount val="1"/>
                <c:pt idx="0">
                  <c:v>SALES(from car wash)</c:v>
                </c:pt>
              </c:strCache>
            </c:strRef>
          </c:tx>
          <c:spPr>
            <a:solidFill>
              <a:schemeClr val="accent1"/>
            </a:solidFill>
            <a:ln>
              <a:noFill/>
            </a:ln>
            <a:effectLst/>
          </c:spPr>
          <c:invertIfNegative val="0"/>
          <c:dLbls>
            <c:spPr>
              <a:noFill/>
              <a:ln>
                <a:noFill/>
              </a:ln>
              <a:effectLst>
                <a:outerShdw blurRad="25400" dist="25400" dir="2700000" algn="br" rotWithShape="0">
                  <a:schemeClr val="accent5">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2'!$E$5:$E$10</c:f>
              <c:strCache>
                <c:ptCount val="6"/>
                <c:pt idx="0">
                  <c:v>DEC-24</c:v>
                </c:pt>
                <c:pt idx="1">
                  <c:v>FEB-25</c:v>
                </c:pt>
                <c:pt idx="2">
                  <c:v>JAN-25</c:v>
                </c:pt>
                <c:pt idx="3">
                  <c:v>NOV-24</c:v>
                </c:pt>
                <c:pt idx="4">
                  <c:v>OCT-24</c:v>
                </c:pt>
                <c:pt idx="5">
                  <c:v>SEP-24</c:v>
                </c:pt>
              </c:strCache>
            </c:strRef>
          </c:cat>
          <c:val>
            <c:numRef>
              <c:f>'ANALYSIS 2'!$G$5:$G$10</c:f>
              <c:numCache>
                <c:formatCode>_(* #,##0_);_(* \(#,##0\);_(* "-"_);_(@_)</c:formatCode>
                <c:ptCount val="6"/>
                <c:pt idx="0">
                  <c:v>1000</c:v>
                </c:pt>
                <c:pt idx="1">
                  <c:v>3000</c:v>
                </c:pt>
                <c:pt idx="2">
                  <c:v>2000</c:v>
                </c:pt>
                <c:pt idx="3">
                  <c:v>4000</c:v>
                </c:pt>
                <c:pt idx="4">
                  <c:v>3750</c:v>
                </c:pt>
                <c:pt idx="5">
                  <c:v>3000</c:v>
                </c:pt>
              </c:numCache>
            </c:numRef>
          </c:val>
          <c:extLst>
            <c:ext xmlns:c16="http://schemas.microsoft.com/office/drawing/2014/chart" uri="{C3380CC4-5D6E-409C-BE32-E72D297353CC}">
              <c16:uniqueId val="{00000000-95D4-4901-892B-52C8A4169995}"/>
            </c:ext>
          </c:extLst>
        </c:ser>
        <c:dLbls>
          <c:dLblPos val="outEnd"/>
          <c:showLegendKey val="0"/>
          <c:showVal val="1"/>
          <c:showCatName val="0"/>
          <c:showSerName val="0"/>
          <c:showPercent val="0"/>
          <c:showBubbleSize val="0"/>
        </c:dLbls>
        <c:gapWidth val="219"/>
        <c:overlap val="-27"/>
        <c:axId val="1711245247"/>
        <c:axId val="1711260127"/>
      </c:barChart>
      <c:catAx>
        <c:axId val="17112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60127"/>
        <c:crosses val="autoZero"/>
        <c:auto val="1"/>
        <c:lblAlgn val="ctr"/>
        <c:lblOffset val="100"/>
        <c:noMultiLvlLbl val="0"/>
      </c:catAx>
      <c:valAx>
        <c:axId val="1711260127"/>
        <c:scaling>
          <c:orientation val="minMax"/>
        </c:scaling>
        <c:delete val="1"/>
        <c:axPos val="l"/>
        <c:numFmt formatCode="_(* #,##0_);_(* \(#,##0\);_(* &quot;-&quot;_);_(@_)" sourceLinked="1"/>
        <c:majorTickMark val="none"/>
        <c:minorTickMark val="none"/>
        <c:tickLblPos val="nextTo"/>
        <c:crossAx val="1711245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Expenses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79107760572233"/>
          <c:y val="5.4576959282110801E-2"/>
          <c:w val="0.65743059338873899"/>
          <c:h val="0.89868657292236098"/>
        </c:manualLayout>
      </c:layout>
      <c:barChart>
        <c:barDir val="bar"/>
        <c:grouping val="clustered"/>
        <c:varyColors val="0"/>
        <c:ser>
          <c:idx val="0"/>
          <c:order val="0"/>
          <c:tx>
            <c:strRef>
              <c:f>'ANALYSIS 2'!$AB$4</c:f>
              <c:strCache>
                <c:ptCount val="1"/>
                <c:pt idx="0">
                  <c:v>Total</c:v>
                </c:pt>
              </c:strCache>
            </c:strRef>
          </c:tx>
          <c:spPr>
            <a:solidFill>
              <a:schemeClr val="accent1"/>
            </a:solidFill>
            <a:ln>
              <a:noFill/>
            </a:ln>
            <a:effectLst/>
          </c:spPr>
          <c:invertIfNegative val="0"/>
          <c:dLbls>
            <c:dLbl>
              <c:idx val="11"/>
              <c:layout>
                <c:manualLayout>
                  <c:x val="8.749282489943707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9B-459F-A151-2466CE41641D}"/>
                </c:ext>
              </c:extLst>
            </c:dLbl>
            <c:spPr>
              <a:noFill/>
              <a:ln>
                <a:noFill/>
              </a:ln>
              <a:effectLst>
                <a:outerShdw blurRad="25400" dist="25400" dir="2700000" sx="102000" sy="102000" algn="ctr" rotWithShape="0">
                  <a:srgbClr val="0070C0">
                    <a:alpha val="40000"/>
                  </a:srgbClr>
                </a:outerShdw>
              </a:effectLst>
            </c:spPr>
            <c:txPr>
              <a:bodyPr rot="0" spcFirstLastPara="1" vertOverflow="ellipsis" vert="horz" wrap="square" lIns="38100" tIns="19050" rIns="38100" bIns="19050" anchor="ctr" anchorCtr="1">
                <a:spAutoFit/>
              </a:bodyPr>
              <a:lstStyle/>
              <a:p>
                <a:pPr>
                  <a:defRPr sz="1600" b="1" i="0" u="none" strike="noStrike" kern="1200" baseline="0">
                    <a:ln w="25400">
                      <a:solidFill>
                        <a:schemeClr val="tx1">
                          <a:alpha val="0"/>
                        </a:schemeClr>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2'!$U$5:$U$20</c:f>
              <c:strCache>
                <c:ptCount val="16"/>
                <c:pt idx="0">
                  <c:v> SALARIES</c:v>
                </c:pt>
                <c:pt idx="1">
                  <c:v>ADVERTISING </c:v>
                </c:pt>
                <c:pt idx="2">
                  <c:v>BANK FEES</c:v>
                </c:pt>
                <c:pt idx="3">
                  <c:v>CONSUMABLES</c:v>
                </c:pt>
                <c:pt idx="4">
                  <c:v>DEPRECIATION</c:v>
                </c:pt>
                <c:pt idx="5">
                  <c:v>INSURANCE</c:v>
                </c:pt>
                <c:pt idx="6">
                  <c:v>INTEREST </c:v>
                </c:pt>
                <c:pt idx="7">
                  <c:v>MACHINE $ EQUIPMENT MAINTENANCE</c:v>
                </c:pt>
                <c:pt idx="8">
                  <c:v>MISCELLANEOUS EXPENCES</c:v>
                </c:pt>
                <c:pt idx="9">
                  <c:v>PETROL</c:v>
                </c:pt>
                <c:pt idx="10">
                  <c:v>PUBLIC UTILITIES(e.g water, electricity, etc)</c:v>
                </c:pt>
                <c:pt idx="11">
                  <c:v>STAFF RENT</c:v>
                </c:pt>
                <c:pt idx="12">
                  <c:v>STATIONERY</c:v>
                </c:pt>
                <c:pt idx="13">
                  <c:v>TELEPHONE </c:v>
                </c:pt>
                <c:pt idx="14">
                  <c:v>VEHICLE MAINTENANCE</c:v>
                </c:pt>
                <c:pt idx="15">
                  <c:v>WEB HOSTING/MAINTAINANCE</c:v>
                </c:pt>
              </c:strCache>
            </c:strRef>
          </c:cat>
          <c:val>
            <c:numRef>
              <c:f>'ANALYSIS 2'!$AB$5:$AB$20</c:f>
              <c:numCache>
                <c:formatCode>_(* #,##0_);_(* \(#,##0\);_(* "-"_);_(@_)</c:formatCode>
                <c:ptCount val="16"/>
                <c:pt idx="0">
                  <c:v>1912.5</c:v>
                </c:pt>
                <c:pt idx="1">
                  <c:v>450</c:v>
                </c:pt>
                <c:pt idx="2">
                  <c:v>0</c:v>
                </c:pt>
                <c:pt idx="3">
                  <c:v>450</c:v>
                </c:pt>
                <c:pt idx="4">
                  <c:v>128.33333333333334</c:v>
                </c:pt>
                <c:pt idx="5">
                  <c:v>50</c:v>
                </c:pt>
                <c:pt idx="6">
                  <c:v>0</c:v>
                </c:pt>
                <c:pt idx="7">
                  <c:v>0</c:v>
                </c:pt>
                <c:pt idx="8">
                  <c:v>225</c:v>
                </c:pt>
                <c:pt idx="9">
                  <c:v>0</c:v>
                </c:pt>
                <c:pt idx="10">
                  <c:v>40</c:v>
                </c:pt>
                <c:pt idx="11">
                  <c:v>600</c:v>
                </c:pt>
                <c:pt idx="12">
                  <c:v>70</c:v>
                </c:pt>
                <c:pt idx="13">
                  <c:v>20</c:v>
                </c:pt>
                <c:pt idx="14">
                  <c:v>750</c:v>
                </c:pt>
                <c:pt idx="15">
                  <c:v>145</c:v>
                </c:pt>
              </c:numCache>
            </c:numRef>
          </c:val>
          <c:extLst>
            <c:ext xmlns:c16="http://schemas.microsoft.com/office/drawing/2014/chart" uri="{C3380CC4-5D6E-409C-BE32-E72D297353CC}">
              <c16:uniqueId val="{00000000-E19F-4F25-98FD-398DE0DE0FAC}"/>
            </c:ext>
          </c:extLst>
        </c:ser>
        <c:dLbls>
          <c:dLblPos val="outEnd"/>
          <c:showLegendKey val="0"/>
          <c:showVal val="1"/>
          <c:showCatName val="0"/>
          <c:showSerName val="0"/>
          <c:showPercent val="0"/>
          <c:showBubbleSize val="0"/>
        </c:dLbls>
        <c:gapWidth val="182"/>
        <c:axId val="1532512671"/>
        <c:axId val="1532510271"/>
      </c:barChart>
      <c:catAx>
        <c:axId val="1532512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32510271"/>
        <c:crosses val="autoZero"/>
        <c:auto val="1"/>
        <c:lblAlgn val="ctr"/>
        <c:lblOffset val="100"/>
        <c:noMultiLvlLbl val="0"/>
      </c:catAx>
      <c:valAx>
        <c:axId val="1532510271"/>
        <c:scaling>
          <c:orientation val="minMax"/>
        </c:scaling>
        <c:delete val="1"/>
        <c:axPos val="b"/>
        <c:numFmt formatCode="_(* #,##0_);_(* \(#,##0\);_(* &quot;-&quot;_);_(@_)" sourceLinked="1"/>
        <c:majorTickMark val="none"/>
        <c:minorTickMark val="none"/>
        <c:tickLblPos val="nextTo"/>
        <c:crossAx val="153251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[CARWASH.xlsx]ANALYSIS 2!PivotTable6</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Profit</a:t>
            </a:r>
            <a:r>
              <a:rPr lang="en-US" sz="1800" b="1" baseline="0"/>
              <a:t> After Tax</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28F828"/>
            </a:solidFill>
            <a:round/>
          </a:ln>
          <a:effectLst/>
        </c:spPr>
        <c:marker>
          <c:symbol val="circle"/>
          <c:size val="5"/>
          <c:spPr>
            <a:solidFill>
              <a:schemeClr val="accent2"/>
            </a:solidFill>
            <a:ln w="9525">
              <a:solidFill>
                <a:schemeClr val="accent2"/>
              </a:solidFill>
            </a:ln>
            <a:effectLst/>
          </c:spPr>
        </c:marker>
        <c:dLbl>
          <c:idx val="0"/>
          <c:spPr>
            <a:noFill/>
            <a:ln>
              <a:noFill/>
            </a:ln>
            <a:effectLst>
              <a:outerShdw blurRad="25400" dist="25400" dir="2700000" sx="102000" sy="102000" algn="ctr" rotWithShape="0">
                <a:schemeClr val="accent1">
                  <a:alpha val="40000"/>
                </a:scheme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28F828"/>
            </a:solidFill>
            <a:round/>
          </a:ln>
          <a:effectLst/>
        </c:spPr>
        <c:marker>
          <c:symbol val="circle"/>
          <c:size val="5"/>
          <c:spPr>
            <a:solidFill>
              <a:schemeClr val="accent2"/>
            </a:solidFill>
            <a:ln w="9525">
              <a:solidFill>
                <a:schemeClr val="accent2"/>
              </a:solidFill>
            </a:ln>
            <a:effectLst/>
          </c:spPr>
        </c:marker>
        <c:dLbl>
          <c:idx val="0"/>
          <c:layout>
            <c:manualLayout>
              <c:x val="-3.1661745620204532E-2"/>
              <c:y val="-6.5226760520756641E-2"/>
            </c:manualLayout>
          </c:layout>
          <c:spPr>
            <a:noFill/>
            <a:ln>
              <a:noFill/>
            </a:ln>
            <a:effectLst>
              <a:outerShdw blurRad="25400" dist="25400" dir="2700000" sx="102000" sy="102000" algn="ctr" rotWithShape="0">
                <a:schemeClr val="accent1">
                  <a:alpha val="40000"/>
                </a:scheme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2'!$AE$3:$AE$4</c:f>
              <c:strCache>
                <c:ptCount val="1"/>
                <c:pt idx="0">
                  <c:v>PROFIT AFTER TAX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2'!$AD$5:$AD$10</c:f>
              <c:strCache>
                <c:ptCount val="6"/>
                <c:pt idx="0">
                  <c:v>DEC-24</c:v>
                </c:pt>
                <c:pt idx="1">
                  <c:v>FEB-25</c:v>
                </c:pt>
                <c:pt idx="2">
                  <c:v>JAN-25</c:v>
                </c:pt>
                <c:pt idx="3">
                  <c:v>NOV-24</c:v>
                </c:pt>
                <c:pt idx="4">
                  <c:v>OCT-24</c:v>
                </c:pt>
                <c:pt idx="5">
                  <c:v>SEP-24</c:v>
                </c:pt>
              </c:strCache>
            </c:strRef>
          </c:cat>
          <c:val>
            <c:numRef>
              <c:f>'ANALYSIS 2'!$AE$5:$AE$10</c:f>
              <c:numCache>
                <c:formatCode>_(* #,##0_);_(* \(#,##0\);_(* "-"_);_(@_)</c:formatCode>
                <c:ptCount val="6"/>
                <c:pt idx="0">
                  <c:v>1000</c:v>
                </c:pt>
                <c:pt idx="1">
                  <c:v>3000</c:v>
                </c:pt>
                <c:pt idx="2">
                  <c:v>2000</c:v>
                </c:pt>
                <c:pt idx="3">
                  <c:v>4000</c:v>
                </c:pt>
                <c:pt idx="4">
                  <c:v>1237.5</c:v>
                </c:pt>
                <c:pt idx="5">
                  <c:v>671.66666666666697</c:v>
                </c:pt>
              </c:numCache>
            </c:numRef>
          </c:val>
          <c:smooth val="0"/>
          <c:extLst>
            <c:ext xmlns:c16="http://schemas.microsoft.com/office/drawing/2014/chart" uri="{C3380CC4-5D6E-409C-BE32-E72D297353CC}">
              <c16:uniqueId val="{00000000-513D-4EA2-93A3-7A81FDF38AA0}"/>
            </c:ext>
          </c:extLst>
        </c:ser>
        <c:ser>
          <c:idx val="1"/>
          <c:order val="1"/>
          <c:tx>
            <c:strRef>
              <c:f>'ANALYSIS 2'!$AF$3:$AF$4</c:f>
              <c:strCache>
                <c:ptCount val="1"/>
                <c:pt idx="0">
                  <c:v>PROFIT BEFORE TAX</c:v>
                </c:pt>
              </c:strCache>
            </c:strRef>
          </c:tx>
          <c:spPr>
            <a:ln w="28575" cap="rnd">
              <a:solidFill>
                <a:srgbClr val="28F828"/>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AC67-4E08-A7F4-00F6D6E1F566}"/>
              </c:ext>
            </c:extLst>
          </c:dPt>
          <c:dLbls>
            <c:dLbl>
              <c:idx val="3"/>
              <c:layout>
                <c:manualLayout>
                  <c:x val="-3.1661745620204532E-2"/>
                  <c:y val="-6.52267605207566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67-4E08-A7F4-00F6D6E1F566}"/>
                </c:ext>
              </c:extLst>
            </c:dLbl>
            <c:spPr>
              <a:noFill/>
              <a:ln>
                <a:noFill/>
              </a:ln>
              <a:effectLst>
                <a:outerShdw blurRad="25400" dist="25400" dir="2700000" sx="102000" sy="102000" algn="ctr" rotWithShape="0">
                  <a:schemeClr val="accent1">
                    <a:alpha val="40000"/>
                  </a:scheme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2'!$AD$5:$AD$10</c:f>
              <c:strCache>
                <c:ptCount val="6"/>
                <c:pt idx="0">
                  <c:v>DEC-24</c:v>
                </c:pt>
                <c:pt idx="1">
                  <c:v>FEB-25</c:v>
                </c:pt>
                <c:pt idx="2">
                  <c:v>JAN-25</c:v>
                </c:pt>
                <c:pt idx="3">
                  <c:v>NOV-24</c:v>
                </c:pt>
                <c:pt idx="4">
                  <c:v>OCT-24</c:v>
                </c:pt>
                <c:pt idx="5">
                  <c:v>SEP-24</c:v>
                </c:pt>
              </c:strCache>
            </c:strRef>
          </c:cat>
          <c:val>
            <c:numRef>
              <c:f>'ANALYSIS 2'!$AF$5:$AF$10</c:f>
              <c:numCache>
                <c:formatCode>_(* #,##0_);_(* \(#,##0\);_(* "-"_);_(@_)</c:formatCode>
                <c:ptCount val="6"/>
                <c:pt idx="0">
                  <c:v>1000</c:v>
                </c:pt>
                <c:pt idx="1">
                  <c:v>3000</c:v>
                </c:pt>
                <c:pt idx="2">
                  <c:v>2000</c:v>
                </c:pt>
                <c:pt idx="3">
                  <c:v>4000</c:v>
                </c:pt>
                <c:pt idx="4">
                  <c:v>1237.5</c:v>
                </c:pt>
                <c:pt idx="5">
                  <c:v>671.66666666666697</c:v>
                </c:pt>
              </c:numCache>
            </c:numRef>
          </c:val>
          <c:smooth val="0"/>
          <c:extLst>
            <c:ext xmlns:c16="http://schemas.microsoft.com/office/drawing/2014/chart" uri="{C3380CC4-5D6E-409C-BE32-E72D297353CC}">
              <c16:uniqueId val="{00000001-513D-4EA2-93A3-7A81FDF38AA0}"/>
            </c:ext>
          </c:extLst>
        </c:ser>
        <c:ser>
          <c:idx val="2"/>
          <c:order val="2"/>
          <c:tx>
            <c:strRef>
              <c:f>'ANALYSIS 2'!$AG$3:$AG$4</c:f>
              <c:strCache>
                <c:ptCount val="1"/>
                <c:pt idx="0">
                  <c:v>TAXATION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2'!$AD$5:$AD$10</c:f>
              <c:strCache>
                <c:ptCount val="6"/>
                <c:pt idx="0">
                  <c:v>DEC-24</c:v>
                </c:pt>
                <c:pt idx="1">
                  <c:v>FEB-25</c:v>
                </c:pt>
                <c:pt idx="2">
                  <c:v>JAN-25</c:v>
                </c:pt>
                <c:pt idx="3">
                  <c:v>NOV-24</c:v>
                </c:pt>
                <c:pt idx="4">
                  <c:v>OCT-24</c:v>
                </c:pt>
                <c:pt idx="5">
                  <c:v>SEP-24</c:v>
                </c:pt>
              </c:strCache>
            </c:strRef>
          </c:cat>
          <c:val>
            <c:numRef>
              <c:f>'ANALYSIS 2'!$AG$5:$AG$10</c:f>
              <c:numCache>
                <c:formatCode>_(* #,##0.00_);_(* \(#,##0.00\);_(*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513D-4EA2-93A3-7A81FDF38AA0}"/>
            </c:ext>
          </c:extLst>
        </c:ser>
        <c:dLbls>
          <c:dLblPos val="t"/>
          <c:showLegendKey val="0"/>
          <c:showVal val="1"/>
          <c:showCatName val="0"/>
          <c:showSerName val="0"/>
          <c:showPercent val="0"/>
          <c:showBubbleSize val="0"/>
        </c:dLbls>
        <c:marker val="1"/>
        <c:smooth val="0"/>
        <c:axId val="614253328"/>
        <c:axId val="614242288"/>
      </c:lineChart>
      <c:catAx>
        <c:axId val="61425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14242288"/>
        <c:crosses val="autoZero"/>
        <c:auto val="1"/>
        <c:lblAlgn val="ctr"/>
        <c:lblOffset val="100"/>
        <c:noMultiLvlLbl val="0"/>
      </c:catAx>
      <c:valAx>
        <c:axId val="614242288"/>
        <c:scaling>
          <c:orientation val="minMax"/>
        </c:scaling>
        <c:delete val="1"/>
        <c:axPos val="l"/>
        <c:numFmt formatCode="_(* #,##0_);_(* \(#,##0\);_(* &quot;-&quot;_);_(@_)" sourceLinked="1"/>
        <c:majorTickMark val="none"/>
        <c:minorTickMark val="none"/>
        <c:tickLblPos val="nextTo"/>
        <c:crossAx val="61425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3.emf"/><Relationship Id="rId7" Type="http://schemas.openxmlformats.org/officeDocument/2006/relationships/image" Target="../media/image4.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vmlDrawing4.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xdr:col>
      <xdr:colOff>19049</xdr:colOff>
      <xdr:row>1</xdr:row>
      <xdr:rowOff>7144</xdr:rowOff>
    </xdr:from>
    <xdr:to>
      <xdr:col>4</xdr:col>
      <xdr:colOff>607218</xdr:colOff>
      <xdr:row>11</xdr:row>
      <xdr:rowOff>159544</xdr:rowOff>
    </xdr:to>
    <xdr:sp macro="" textlink="">
      <xdr:nvSpPr>
        <xdr:cNvPr id="2" name="Rectangle: Rounded Corners 1">
          <a:extLst>
            <a:ext uri="{FF2B5EF4-FFF2-40B4-BE49-F238E27FC236}">
              <a16:creationId xmlns:a16="http://schemas.microsoft.com/office/drawing/2014/main" id="{FAA21BD9-9D34-AF4A-E1C4-33C1821975AF}"/>
            </a:ext>
          </a:extLst>
        </xdr:cNvPr>
        <xdr:cNvSpPr/>
      </xdr:nvSpPr>
      <xdr:spPr>
        <a:xfrm>
          <a:off x="197643" y="197644"/>
          <a:ext cx="2409825" cy="2057400"/>
        </a:xfrm>
        <a:prstGeom prst="roundRect">
          <a:avLst/>
        </a:prstGeom>
        <a:solidFill>
          <a:sysClr val="window" lastClr="FFFFFF"/>
        </a:solidFill>
        <a:ln w="6350">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6</xdr:col>
      <xdr:colOff>11906</xdr:colOff>
      <xdr:row>1</xdr:row>
      <xdr:rowOff>81828</xdr:rowOff>
    </xdr:from>
    <xdr:to>
      <xdr:col>19</xdr:col>
      <xdr:colOff>595313</xdr:colOff>
      <xdr:row>11</xdr:row>
      <xdr:rowOff>190499</xdr:rowOff>
    </xdr:to>
    <xdr:sp macro="" textlink="">
      <xdr:nvSpPr>
        <xdr:cNvPr id="3" name="Rectangle: Rounded Corners 2">
          <a:extLst>
            <a:ext uri="{FF2B5EF4-FFF2-40B4-BE49-F238E27FC236}">
              <a16:creationId xmlns:a16="http://schemas.microsoft.com/office/drawing/2014/main" id="{B6BE0233-F0D3-B02E-AB83-05DB2CF15D8D}"/>
            </a:ext>
          </a:extLst>
        </xdr:cNvPr>
        <xdr:cNvSpPr/>
      </xdr:nvSpPr>
      <xdr:spPr>
        <a:xfrm>
          <a:off x="2797969" y="272328"/>
          <a:ext cx="7560469" cy="2013671"/>
        </a:xfrm>
        <a:prstGeom prst="roundRect">
          <a:avLst/>
        </a:prstGeom>
        <a:solidFill>
          <a:sysClr val="window" lastClr="FFFFFF"/>
        </a:solidFill>
        <a:ln w="6350">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11906</xdr:colOff>
      <xdr:row>12</xdr:row>
      <xdr:rowOff>185737</xdr:rowOff>
    </xdr:from>
    <xdr:to>
      <xdr:col>9</xdr:col>
      <xdr:colOff>523875</xdr:colOff>
      <xdr:row>27</xdr:row>
      <xdr:rowOff>166687</xdr:rowOff>
    </xdr:to>
    <xdr:sp macro="" textlink="">
      <xdr:nvSpPr>
        <xdr:cNvPr id="4" name="Rectangle: Rounded Corners 3">
          <a:extLst>
            <a:ext uri="{FF2B5EF4-FFF2-40B4-BE49-F238E27FC236}">
              <a16:creationId xmlns:a16="http://schemas.microsoft.com/office/drawing/2014/main" id="{77D59280-002F-48F5-D534-53C489905406}"/>
            </a:ext>
          </a:extLst>
        </xdr:cNvPr>
        <xdr:cNvSpPr/>
      </xdr:nvSpPr>
      <xdr:spPr>
        <a:xfrm>
          <a:off x="190500" y="2471737"/>
          <a:ext cx="4941094" cy="2838450"/>
        </a:xfrm>
        <a:prstGeom prst="roundRect">
          <a:avLst/>
        </a:prstGeom>
        <a:solidFill>
          <a:sysClr val="window" lastClr="FFFFFF"/>
        </a:solidFill>
        <a:ln w="6350">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11</xdr:col>
      <xdr:colOff>23813</xdr:colOff>
      <xdr:row>13</xdr:row>
      <xdr:rowOff>11905</xdr:rowOff>
    </xdr:from>
    <xdr:to>
      <xdr:col>19</xdr:col>
      <xdr:colOff>600075</xdr:colOff>
      <xdr:row>27</xdr:row>
      <xdr:rowOff>166686</xdr:rowOff>
    </xdr:to>
    <xdr:sp macro="" textlink="">
      <xdr:nvSpPr>
        <xdr:cNvPr id="5" name="Rectangle: Rounded Corners 4">
          <a:extLst>
            <a:ext uri="{FF2B5EF4-FFF2-40B4-BE49-F238E27FC236}">
              <a16:creationId xmlns:a16="http://schemas.microsoft.com/office/drawing/2014/main" id="{14ADF334-59BD-2099-F0D8-30DCAB13A795}"/>
            </a:ext>
          </a:extLst>
        </xdr:cNvPr>
        <xdr:cNvSpPr/>
      </xdr:nvSpPr>
      <xdr:spPr>
        <a:xfrm>
          <a:off x="5417344" y="2488405"/>
          <a:ext cx="5005387" cy="2821781"/>
        </a:xfrm>
        <a:prstGeom prst="roundRect">
          <a:avLst/>
        </a:prstGeom>
        <a:solidFill>
          <a:sysClr val="window" lastClr="FFFFFF"/>
        </a:solidFill>
        <a:ln w="6350">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21</xdr:col>
      <xdr:colOff>1</xdr:colOff>
      <xdr:row>1</xdr:row>
      <xdr:rowOff>21431</xdr:rowOff>
    </xdr:from>
    <xdr:to>
      <xdr:col>30</xdr:col>
      <xdr:colOff>11906</xdr:colOff>
      <xdr:row>28</xdr:row>
      <xdr:rowOff>11906</xdr:rowOff>
    </xdr:to>
    <xdr:sp macro="" textlink="">
      <xdr:nvSpPr>
        <xdr:cNvPr id="6" name="Rectangle: Rounded Corners 5">
          <a:extLst>
            <a:ext uri="{FF2B5EF4-FFF2-40B4-BE49-F238E27FC236}">
              <a16:creationId xmlns:a16="http://schemas.microsoft.com/office/drawing/2014/main" id="{929CC4D2-274D-9DB5-D43B-6191F1BECBD8}"/>
            </a:ext>
          </a:extLst>
        </xdr:cNvPr>
        <xdr:cNvSpPr/>
      </xdr:nvSpPr>
      <xdr:spPr>
        <a:xfrm>
          <a:off x="10548939" y="211931"/>
          <a:ext cx="5048248" cy="5133975"/>
        </a:xfrm>
        <a:prstGeom prst="roundRect">
          <a:avLst/>
        </a:prstGeom>
        <a:solidFill>
          <a:sysClr val="window" lastClr="FFFFFF"/>
        </a:solidFill>
        <a:ln w="6350">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57150</xdr:colOff>
      <xdr:row>5</xdr:row>
      <xdr:rowOff>138112</xdr:rowOff>
    </xdr:from>
    <xdr:to>
      <xdr:col>4</xdr:col>
      <xdr:colOff>595311</xdr:colOff>
      <xdr:row>10</xdr:row>
      <xdr:rowOff>154782</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E0FA2FC1-BC74-489F-878B-9BC55CFAB0A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35744" y="1090612"/>
              <a:ext cx="2359817" cy="96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214312</xdr:colOff>
      <xdr:row>1</xdr:row>
      <xdr:rowOff>95250</xdr:rowOff>
    </xdr:from>
    <xdr:to>
      <xdr:col>4</xdr:col>
      <xdr:colOff>392906</xdr:colOff>
      <xdr:row>5</xdr:row>
      <xdr:rowOff>166686</xdr:rowOff>
    </xdr:to>
    <xdr:sp macro="" textlink="">
      <xdr:nvSpPr>
        <xdr:cNvPr id="8" name="TextBox 7">
          <a:extLst>
            <a:ext uri="{FF2B5EF4-FFF2-40B4-BE49-F238E27FC236}">
              <a16:creationId xmlns:a16="http://schemas.microsoft.com/office/drawing/2014/main" id="{930CD9FB-00A6-E752-8B5A-87F53C0A1F40}"/>
            </a:ext>
          </a:extLst>
        </xdr:cNvPr>
        <xdr:cNvSpPr txBox="1"/>
      </xdr:nvSpPr>
      <xdr:spPr>
        <a:xfrm>
          <a:off x="392906" y="285750"/>
          <a:ext cx="2000250" cy="833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CashFlow</a:t>
          </a:r>
        </a:p>
        <a:p>
          <a:pPr algn="ctr"/>
          <a:r>
            <a:rPr lang="en-US" sz="2000" b="1"/>
            <a:t>Dashboard</a:t>
          </a:r>
        </a:p>
      </xdr:txBody>
    </xdr:sp>
    <xdr:clientData/>
  </xdr:twoCellAnchor>
  <xdr:twoCellAnchor>
    <xdr:from>
      <xdr:col>1</xdr:col>
      <xdr:colOff>11906</xdr:colOff>
      <xdr:row>12</xdr:row>
      <xdr:rowOff>185736</xdr:rowOff>
    </xdr:from>
    <xdr:to>
      <xdr:col>9</xdr:col>
      <xdr:colOff>535781</xdr:colOff>
      <xdr:row>28</xdr:row>
      <xdr:rowOff>11905</xdr:rowOff>
    </xdr:to>
    <xdr:graphicFrame macro="">
      <xdr:nvGraphicFramePr>
        <xdr:cNvPr id="9" name="Chart 8">
          <a:extLst>
            <a:ext uri="{FF2B5EF4-FFF2-40B4-BE49-F238E27FC236}">
              <a16:creationId xmlns:a16="http://schemas.microsoft.com/office/drawing/2014/main" id="{A462F9AB-C771-4F0E-A432-D96E7B07E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xdr:colOff>
      <xdr:row>1</xdr:row>
      <xdr:rowOff>11905</xdr:rowOff>
    </xdr:from>
    <xdr:to>
      <xdr:col>19</xdr:col>
      <xdr:colOff>595312</xdr:colOff>
      <xdr:row>12</xdr:row>
      <xdr:rowOff>11907</xdr:rowOff>
    </xdr:to>
    <xdr:graphicFrame macro="">
      <xdr:nvGraphicFramePr>
        <xdr:cNvPr id="10" name="Chart 9">
          <a:extLst>
            <a:ext uri="{FF2B5EF4-FFF2-40B4-BE49-F238E27FC236}">
              <a16:creationId xmlns:a16="http://schemas.microsoft.com/office/drawing/2014/main" id="{B0A41AA0-C081-4268-93F6-6926BCD6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166687</xdr:colOff>
      <xdr:row>1</xdr:row>
      <xdr:rowOff>23812</xdr:rowOff>
    </xdr:from>
    <xdr:to>
      <xdr:col>29</xdr:col>
      <xdr:colOff>607217</xdr:colOff>
      <xdr:row>28</xdr:row>
      <xdr:rowOff>23812</xdr:rowOff>
    </xdr:to>
    <xdr:graphicFrame macro="">
      <xdr:nvGraphicFramePr>
        <xdr:cNvPr id="11" name="Chart 10">
          <a:extLst>
            <a:ext uri="{FF2B5EF4-FFF2-40B4-BE49-F238E27FC236}">
              <a16:creationId xmlns:a16="http://schemas.microsoft.com/office/drawing/2014/main" id="{8ADDC7CE-53C3-4EE7-9CF8-E7DA940AA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13</xdr:row>
      <xdr:rowOff>11905</xdr:rowOff>
    </xdr:from>
    <xdr:to>
      <xdr:col>20</xdr:col>
      <xdr:colOff>11906</xdr:colOff>
      <xdr:row>28</xdr:row>
      <xdr:rowOff>35719</xdr:rowOff>
    </xdr:to>
    <xdr:graphicFrame macro="">
      <xdr:nvGraphicFramePr>
        <xdr:cNvPr id="12" name="Chart 11">
          <a:extLst>
            <a:ext uri="{FF2B5EF4-FFF2-40B4-BE49-F238E27FC236}">
              <a16:creationId xmlns:a16="http://schemas.microsoft.com/office/drawing/2014/main" id="{39748584-4456-447E-B887-CE282A7A0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60437</xdr:rowOff>
    </xdr:from>
    <xdr:to>
      <xdr:col>38</xdr:col>
      <xdr:colOff>173181</xdr:colOff>
      <xdr:row>43</xdr:row>
      <xdr:rowOff>69273</xdr:rowOff>
    </xdr:to>
    <xdr:sp macro="" textlink="">
      <xdr:nvSpPr>
        <xdr:cNvPr id="2" name="Rectangle 1">
          <a:extLst>
            <a:ext uri="{FF2B5EF4-FFF2-40B4-BE49-F238E27FC236}">
              <a16:creationId xmlns:a16="http://schemas.microsoft.com/office/drawing/2014/main" id="{BA03653E-B91A-3F59-47C7-C44AF690C037}"/>
            </a:ext>
          </a:extLst>
        </xdr:cNvPr>
        <xdr:cNvSpPr>
          <a:spLocks/>
        </xdr:cNvSpPr>
      </xdr:nvSpPr>
      <xdr:spPr>
        <a:xfrm>
          <a:off x="0" y="60437"/>
          <a:ext cx="23189045" cy="8200336"/>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26</xdr:col>
      <xdr:colOff>103909</xdr:colOff>
      <xdr:row>2</xdr:row>
      <xdr:rowOff>128047</xdr:rowOff>
    </xdr:from>
    <xdr:to>
      <xdr:col>32</xdr:col>
      <xdr:colOff>536865</xdr:colOff>
      <xdr:row>7</xdr:row>
      <xdr:rowOff>68599</xdr:rowOff>
    </xdr:to>
    <xdr:sp macro="" textlink="">
      <xdr:nvSpPr>
        <xdr:cNvPr id="4" name="Rectangle: Rounded Corners 3">
          <a:extLst>
            <a:ext uri="{FF2B5EF4-FFF2-40B4-BE49-F238E27FC236}">
              <a16:creationId xmlns:a16="http://schemas.microsoft.com/office/drawing/2014/main" id="{50469A7E-C89A-8478-6F63-13ECBE8EA2CA}"/>
            </a:ext>
          </a:extLst>
        </xdr:cNvPr>
        <xdr:cNvSpPr/>
      </xdr:nvSpPr>
      <xdr:spPr>
        <a:xfrm>
          <a:off x="15846136" y="509047"/>
          <a:ext cx="4069774" cy="893052"/>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174450</xdr:colOff>
      <xdr:row>8</xdr:row>
      <xdr:rowOff>63885</xdr:rowOff>
    </xdr:from>
    <xdr:to>
      <xdr:col>15</xdr:col>
      <xdr:colOff>381000</xdr:colOff>
      <xdr:row>39</xdr:row>
      <xdr:rowOff>17319</xdr:rowOff>
    </xdr:to>
    <xdr:sp macro="" textlink="">
      <xdr:nvSpPr>
        <xdr:cNvPr id="5" name="Rectangle 4">
          <a:extLst>
            <a:ext uri="{FF2B5EF4-FFF2-40B4-BE49-F238E27FC236}">
              <a16:creationId xmlns:a16="http://schemas.microsoft.com/office/drawing/2014/main" id="{97C33AF8-04F3-4787-A3A0-BE21890B17BB}"/>
            </a:ext>
          </a:extLst>
        </xdr:cNvPr>
        <xdr:cNvSpPr/>
      </xdr:nvSpPr>
      <xdr:spPr>
        <a:xfrm>
          <a:off x="1992859" y="1587885"/>
          <a:ext cx="7462868" cy="5858934"/>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111854</xdr:colOff>
      <xdr:row>8</xdr:row>
      <xdr:rowOff>65865</xdr:rowOff>
    </xdr:from>
    <xdr:to>
      <xdr:col>33</xdr:col>
      <xdr:colOff>173182</xdr:colOff>
      <xdr:row>25</xdr:row>
      <xdr:rowOff>173182</xdr:rowOff>
    </xdr:to>
    <xdr:sp macro="" textlink="">
      <xdr:nvSpPr>
        <xdr:cNvPr id="6" name="Rectangle 5">
          <a:extLst>
            <a:ext uri="{FF2B5EF4-FFF2-40B4-BE49-F238E27FC236}">
              <a16:creationId xmlns:a16="http://schemas.microsoft.com/office/drawing/2014/main" id="{8A3574A1-3060-0591-03EA-234A67DFB5CC}"/>
            </a:ext>
          </a:extLst>
        </xdr:cNvPr>
        <xdr:cNvSpPr/>
      </xdr:nvSpPr>
      <xdr:spPr>
        <a:xfrm>
          <a:off x="9792718" y="1589865"/>
          <a:ext cx="10365646" cy="334581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111854</xdr:colOff>
      <xdr:row>26</xdr:row>
      <xdr:rowOff>69274</xdr:rowOff>
    </xdr:from>
    <xdr:to>
      <xdr:col>33</xdr:col>
      <xdr:colOff>173182</xdr:colOff>
      <xdr:row>41</xdr:row>
      <xdr:rowOff>103910</xdr:rowOff>
    </xdr:to>
    <xdr:sp macro="" textlink="">
      <xdr:nvSpPr>
        <xdr:cNvPr id="7" name="Rectangle 6">
          <a:extLst>
            <a:ext uri="{FF2B5EF4-FFF2-40B4-BE49-F238E27FC236}">
              <a16:creationId xmlns:a16="http://schemas.microsoft.com/office/drawing/2014/main" id="{C2A3EDC5-CDE8-7474-3C9D-7A2E31BE31F6}"/>
            </a:ext>
          </a:extLst>
        </xdr:cNvPr>
        <xdr:cNvSpPr/>
      </xdr:nvSpPr>
      <xdr:spPr>
        <a:xfrm>
          <a:off x="9792718" y="5022274"/>
          <a:ext cx="10365646" cy="2892136"/>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33</xdr:col>
      <xdr:colOff>207818</xdr:colOff>
      <xdr:row>2</xdr:row>
      <xdr:rowOff>164250</xdr:rowOff>
    </xdr:from>
    <xdr:to>
      <xdr:col>37</xdr:col>
      <xdr:colOff>266642</xdr:colOff>
      <xdr:row>17</xdr:row>
      <xdr:rowOff>0</xdr:rowOff>
    </xdr:to>
    <xdr:sp macro="" textlink="">
      <xdr:nvSpPr>
        <xdr:cNvPr id="8" name="Flowchart: Off-page Connector 7">
          <a:extLst>
            <a:ext uri="{FF2B5EF4-FFF2-40B4-BE49-F238E27FC236}">
              <a16:creationId xmlns:a16="http://schemas.microsoft.com/office/drawing/2014/main" id="{C8FFE135-2EF3-02E0-B1F0-1B37C681CEA7}"/>
            </a:ext>
          </a:extLst>
        </xdr:cNvPr>
        <xdr:cNvSpPr/>
      </xdr:nvSpPr>
      <xdr:spPr>
        <a:xfrm>
          <a:off x="20193000" y="545250"/>
          <a:ext cx="2483369" cy="2693250"/>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fPrintsWithSheet="0"/>
  </xdr:twoCellAnchor>
  <xdr:twoCellAnchor>
    <xdr:from>
      <xdr:col>0</xdr:col>
      <xdr:colOff>232601</xdr:colOff>
      <xdr:row>7</xdr:row>
      <xdr:rowOff>65865</xdr:rowOff>
    </xdr:from>
    <xdr:to>
      <xdr:col>3</xdr:col>
      <xdr:colOff>51955</xdr:colOff>
      <xdr:row>38</xdr:row>
      <xdr:rowOff>100325</xdr:rowOff>
    </xdr:to>
    <xdr:sp macro="" textlink="">
      <xdr:nvSpPr>
        <xdr:cNvPr id="13" name="Rectangle: Rounded Corners 12">
          <a:extLst>
            <a:ext uri="{FF2B5EF4-FFF2-40B4-BE49-F238E27FC236}">
              <a16:creationId xmlns:a16="http://schemas.microsoft.com/office/drawing/2014/main" id="{66DC92B3-323B-FC17-19F8-417D37EC7626}"/>
            </a:ext>
          </a:extLst>
        </xdr:cNvPr>
        <xdr:cNvSpPr/>
      </xdr:nvSpPr>
      <xdr:spPr>
        <a:xfrm>
          <a:off x="232601" y="1399365"/>
          <a:ext cx="1637763" cy="593996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69272</xdr:colOff>
      <xdr:row>2</xdr:row>
      <xdr:rowOff>105352</xdr:rowOff>
    </xdr:from>
    <xdr:to>
      <xdr:col>18</xdr:col>
      <xdr:colOff>502227</xdr:colOff>
      <xdr:row>7</xdr:row>
      <xdr:rowOff>45904</xdr:rowOff>
    </xdr:to>
    <xdr:sp macro="" textlink="">
      <xdr:nvSpPr>
        <xdr:cNvPr id="14" name="Rectangle: Rounded Corners 13">
          <a:extLst>
            <a:ext uri="{FF2B5EF4-FFF2-40B4-BE49-F238E27FC236}">
              <a16:creationId xmlns:a16="http://schemas.microsoft.com/office/drawing/2014/main" id="{F995A481-0CD2-A2AA-E2E1-4E1038B7CC5D}"/>
            </a:ext>
          </a:extLst>
        </xdr:cNvPr>
        <xdr:cNvSpPr/>
      </xdr:nvSpPr>
      <xdr:spPr>
        <a:xfrm>
          <a:off x="6736772" y="486352"/>
          <a:ext cx="4658591" cy="893052"/>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86592</xdr:colOff>
      <xdr:row>2</xdr:row>
      <xdr:rowOff>89603</xdr:rowOff>
    </xdr:from>
    <xdr:to>
      <xdr:col>25</xdr:col>
      <xdr:colOff>579446</xdr:colOff>
      <xdr:row>7</xdr:row>
      <xdr:rowOff>30155</xdr:rowOff>
    </xdr:to>
    <xdr:sp macro="" textlink="">
      <xdr:nvSpPr>
        <xdr:cNvPr id="15" name="Rectangle: Rounded Corners 14">
          <a:extLst>
            <a:ext uri="{FF2B5EF4-FFF2-40B4-BE49-F238E27FC236}">
              <a16:creationId xmlns:a16="http://schemas.microsoft.com/office/drawing/2014/main" id="{3A86F6CC-11E8-B9CA-70BE-6DB80D36E572}"/>
            </a:ext>
          </a:extLst>
        </xdr:cNvPr>
        <xdr:cNvSpPr/>
      </xdr:nvSpPr>
      <xdr:spPr>
        <a:xfrm>
          <a:off x="11585865" y="470603"/>
          <a:ext cx="4129672" cy="893052"/>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33</xdr:col>
      <xdr:colOff>432955</xdr:colOff>
      <xdr:row>3</xdr:row>
      <xdr:rowOff>65044</xdr:rowOff>
    </xdr:from>
    <xdr:to>
      <xdr:col>37</xdr:col>
      <xdr:colOff>104210</xdr:colOff>
      <xdr:row>15</xdr:row>
      <xdr:rowOff>121227</xdr:rowOff>
    </xdr:to>
    <xdr:sp macro="" textlink="">
      <xdr:nvSpPr>
        <xdr:cNvPr id="16" name="Flowchart: Off-page Connector 15">
          <a:extLst>
            <a:ext uri="{FF2B5EF4-FFF2-40B4-BE49-F238E27FC236}">
              <a16:creationId xmlns:a16="http://schemas.microsoft.com/office/drawing/2014/main" id="{35ACF98D-02A4-E63B-FB2B-73D5AE36DA38}"/>
            </a:ext>
          </a:extLst>
        </xdr:cNvPr>
        <xdr:cNvSpPr/>
      </xdr:nvSpPr>
      <xdr:spPr>
        <a:xfrm>
          <a:off x="20418137" y="636544"/>
          <a:ext cx="2095800" cy="2342183"/>
        </a:xfrm>
        <a:prstGeom prst="flowChartOffpageConnector">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231705</xdr:colOff>
      <xdr:row>8</xdr:row>
      <xdr:rowOff>48370</xdr:rowOff>
    </xdr:from>
    <xdr:to>
      <xdr:col>3</xdr:col>
      <xdr:colOff>34637</xdr:colOff>
      <xdr:row>42</xdr:row>
      <xdr:rowOff>34635</xdr:rowOff>
    </xdr:to>
    <mc:AlternateContent xmlns:mc="http://schemas.openxmlformats.org/markup-compatibility/2006" xmlns:a14="http://schemas.microsoft.com/office/drawing/2010/main">
      <mc:Choice Requires="a14">
        <xdr:graphicFrame macro="">
          <xdr:nvGraphicFramePr>
            <xdr:cNvPr id="17" name="DATE 1">
              <a:extLst>
                <a:ext uri="{FF2B5EF4-FFF2-40B4-BE49-F238E27FC236}">
                  <a16:creationId xmlns:a16="http://schemas.microsoft.com/office/drawing/2014/main" id="{13AD92CF-D162-4E28-A514-D41A8B37288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31705" y="1572370"/>
              <a:ext cx="1621341" cy="6463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19</xdr:col>
      <xdr:colOff>233082</xdr:colOff>
      <xdr:row>3</xdr:row>
      <xdr:rowOff>81822</xdr:rowOff>
    </xdr:from>
    <xdr:ext cx="1483401" cy="472360"/>
    <xdr:sp macro="" textlink="">
      <xdr:nvSpPr>
        <xdr:cNvPr id="21" name="TextBox 20">
          <a:extLst>
            <a:ext uri="{FF2B5EF4-FFF2-40B4-BE49-F238E27FC236}">
              <a16:creationId xmlns:a16="http://schemas.microsoft.com/office/drawing/2014/main" id="{18304C69-8F09-444F-8016-A473FC23ACB1}"/>
            </a:ext>
          </a:extLst>
        </xdr:cNvPr>
        <xdr:cNvSpPr txBox="1"/>
      </xdr:nvSpPr>
      <xdr:spPr>
        <a:xfrm>
          <a:off x="11732355" y="653322"/>
          <a:ext cx="1483401" cy="472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chemeClr val="bg1"/>
              </a:solidFill>
            </a:rPr>
            <a:t>Profit</a:t>
          </a:r>
        </a:p>
      </xdr:txBody>
    </xdr:sp>
    <xdr:clientData/>
  </xdr:oneCellAnchor>
  <xdr:oneCellAnchor>
    <xdr:from>
      <xdr:col>26</xdr:col>
      <xdr:colOff>103910</xdr:colOff>
      <xdr:row>3</xdr:row>
      <xdr:rowOff>1444</xdr:rowOff>
    </xdr:from>
    <xdr:ext cx="1483401" cy="414192"/>
    <xdr:sp macro="" textlink="">
      <xdr:nvSpPr>
        <xdr:cNvPr id="22" name="TextBox 21">
          <a:extLst>
            <a:ext uri="{FF2B5EF4-FFF2-40B4-BE49-F238E27FC236}">
              <a16:creationId xmlns:a16="http://schemas.microsoft.com/office/drawing/2014/main" id="{845C8643-01AB-43AA-9309-4A39788B3FB0}"/>
            </a:ext>
          </a:extLst>
        </xdr:cNvPr>
        <xdr:cNvSpPr txBox="1"/>
      </xdr:nvSpPr>
      <xdr:spPr>
        <a:xfrm>
          <a:off x="15846137" y="572944"/>
          <a:ext cx="1483401" cy="414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chemeClr val="bg1"/>
              </a:solidFill>
            </a:rPr>
            <a:t>Expenses</a:t>
          </a:r>
        </a:p>
      </xdr:txBody>
    </xdr:sp>
    <xdr:clientData/>
  </xdr:oneCellAnchor>
  <xdr:oneCellAnchor>
    <xdr:from>
      <xdr:col>11</xdr:col>
      <xdr:colOff>207819</xdr:colOff>
      <xdr:row>3</xdr:row>
      <xdr:rowOff>13098</xdr:rowOff>
    </xdr:from>
    <xdr:ext cx="1818408" cy="783538"/>
    <xdr:sp macro="" textlink="">
      <xdr:nvSpPr>
        <xdr:cNvPr id="20" name="TextBox 19">
          <a:extLst>
            <a:ext uri="{FF2B5EF4-FFF2-40B4-BE49-F238E27FC236}">
              <a16:creationId xmlns:a16="http://schemas.microsoft.com/office/drawing/2014/main" id="{35A53695-4961-48D8-B796-BB9E3F6340BA}"/>
            </a:ext>
          </a:extLst>
        </xdr:cNvPr>
        <xdr:cNvSpPr txBox="1"/>
      </xdr:nvSpPr>
      <xdr:spPr>
        <a:xfrm>
          <a:off x="6875319" y="584598"/>
          <a:ext cx="1818408" cy="783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baseline="0">
              <a:solidFill>
                <a:schemeClr val="bg1"/>
              </a:solidFill>
            </a:rPr>
            <a:t>Total Sales</a:t>
          </a:r>
          <a:endParaRPr lang="en-US" sz="2400" b="1">
            <a:solidFill>
              <a:schemeClr val="bg1"/>
            </a:solidFill>
          </a:endParaRPr>
        </a:p>
      </xdr:txBody>
    </xdr:sp>
    <xdr:clientData/>
  </xdr:oneCellAnchor>
  <xdr:oneCellAnchor>
    <xdr:from>
      <xdr:col>15</xdr:col>
      <xdr:colOff>17960</xdr:colOff>
      <xdr:row>8</xdr:row>
      <xdr:rowOff>46567</xdr:rowOff>
    </xdr:from>
    <xdr:ext cx="1483401" cy="187377"/>
    <xdr:sp macro="" textlink="">
      <xdr:nvSpPr>
        <xdr:cNvPr id="24" name="TextBox 23">
          <a:extLst>
            <a:ext uri="{FF2B5EF4-FFF2-40B4-BE49-F238E27FC236}">
              <a16:creationId xmlns:a16="http://schemas.microsoft.com/office/drawing/2014/main" id="{5E2F5356-AAE7-42D4-9872-7519E344408D}"/>
            </a:ext>
          </a:extLst>
        </xdr:cNvPr>
        <xdr:cNvSpPr txBox="1"/>
      </xdr:nvSpPr>
      <xdr:spPr>
        <a:xfrm>
          <a:off x="9121362" y="1545583"/>
          <a:ext cx="1483401" cy="1873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15</xdr:col>
      <xdr:colOff>155058</xdr:colOff>
      <xdr:row>8</xdr:row>
      <xdr:rowOff>155871</xdr:rowOff>
    </xdr:from>
    <xdr:ext cx="1483401" cy="187377"/>
    <xdr:sp macro="" textlink="">
      <xdr:nvSpPr>
        <xdr:cNvPr id="25" name="TextBox 24">
          <a:extLst>
            <a:ext uri="{FF2B5EF4-FFF2-40B4-BE49-F238E27FC236}">
              <a16:creationId xmlns:a16="http://schemas.microsoft.com/office/drawing/2014/main" id="{8C4EC9C5-D781-4E44-BD7B-EB929B9DA0F3}"/>
            </a:ext>
          </a:extLst>
        </xdr:cNvPr>
        <xdr:cNvSpPr txBox="1"/>
      </xdr:nvSpPr>
      <xdr:spPr>
        <a:xfrm>
          <a:off x="9258460" y="1654887"/>
          <a:ext cx="1483401" cy="1873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8</xdr:col>
      <xdr:colOff>185541</xdr:colOff>
      <xdr:row>26</xdr:row>
      <xdr:rowOff>139618</xdr:rowOff>
    </xdr:from>
    <xdr:ext cx="1483401" cy="187377"/>
    <xdr:sp macro="" textlink="">
      <xdr:nvSpPr>
        <xdr:cNvPr id="26" name="TextBox 25">
          <a:extLst>
            <a:ext uri="{FF2B5EF4-FFF2-40B4-BE49-F238E27FC236}">
              <a16:creationId xmlns:a16="http://schemas.microsoft.com/office/drawing/2014/main" id="{F52A7A49-12FE-4B1A-A31E-1BDDF5D69CB7}"/>
            </a:ext>
          </a:extLst>
        </xdr:cNvPr>
        <xdr:cNvSpPr txBox="1"/>
      </xdr:nvSpPr>
      <xdr:spPr>
        <a:xfrm>
          <a:off x="5057344" y="5011421"/>
          <a:ext cx="1483401" cy="1873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14</xdr:col>
          <xdr:colOff>450273</xdr:colOff>
          <xdr:row>2</xdr:row>
          <xdr:rowOff>173182</xdr:rowOff>
        </xdr:from>
        <xdr:to>
          <xdr:col>18</xdr:col>
          <xdr:colOff>398319</xdr:colOff>
          <xdr:row>6</xdr:row>
          <xdr:rowOff>103909</xdr:rowOff>
        </xdr:to>
        <xdr:pic>
          <xdr:nvPicPr>
            <xdr:cNvPr id="29" name="Picture 28">
              <a:extLst>
                <a:ext uri="{FF2B5EF4-FFF2-40B4-BE49-F238E27FC236}">
                  <a16:creationId xmlns:a16="http://schemas.microsoft.com/office/drawing/2014/main" id="{409154E3-3FC2-49EA-8F0D-A83213448C43}"/>
                </a:ext>
              </a:extLst>
            </xdr:cNvPr>
            <xdr:cNvPicPr>
              <a:picLocks noChangeAspect="1" noChangeArrowheads="1"/>
              <a:extLst>
                <a:ext uri="{84589F7E-364E-4C9E-8A38-B11213B215E9}">
                  <a14:cameraTool cellRange="'ANALYSIS 2'!J4" spid="_x0000_s9309"/>
                </a:ext>
              </a:extLst>
            </xdr:cNvPicPr>
          </xdr:nvPicPr>
          <xdr:blipFill>
            <a:blip xmlns:r="http://schemas.openxmlformats.org/officeDocument/2006/relationships" r:embed="rId1"/>
            <a:srcRect/>
            <a:stretch>
              <a:fillRect/>
            </a:stretch>
          </xdr:blipFill>
          <xdr:spPr bwMode="auto">
            <a:xfrm>
              <a:off x="8936182" y="554182"/>
              <a:ext cx="2355273" cy="69272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185172</xdr:colOff>
      <xdr:row>2</xdr:row>
      <xdr:rowOff>54965</xdr:rowOff>
    </xdr:from>
    <xdr:to>
      <xdr:col>10</xdr:col>
      <xdr:colOff>398318</xdr:colOff>
      <xdr:row>6</xdr:row>
      <xdr:rowOff>186017</xdr:rowOff>
    </xdr:to>
    <xdr:sp macro="" textlink="">
      <xdr:nvSpPr>
        <xdr:cNvPr id="30" name="Rectangle: Rounded Corners 29">
          <a:extLst>
            <a:ext uri="{FF2B5EF4-FFF2-40B4-BE49-F238E27FC236}">
              <a16:creationId xmlns:a16="http://schemas.microsoft.com/office/drawing/2014/main" id="{8DED57C9-78DB-4AA4-8FE1-098894B34E5A}"/>
            </a:ext>
          </a:extLst>
        </xdr:cNvPr>
        <xdr:cNvSpPr/>
      </xdr:nvSpPr>
      <xdr:spPr>
        <a:xfrm>
          <a:off x="185172" y="435965"/>
          <a:ext cx="6274510" cy="893052"/>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0</xdr:col>
      <xdr:colOff>254444</xdr:colOff>
      <xdr:row>2</xdr:row>
      <xdr:rowOff>155863</xdr:rowOff>
    </xdr:from>
    <xdr:ext cx="5356647" cy="675410"/>
    <xdr:sp macro="" textlink="">
      <xdr:nvSpPr>
        <xdr:cNvPr id="27" name="TextBox 26">
          <a:extLst>
            <a:ext uri="{FF2B5EF4-FFF2-40B4-BE49-F238E27FC236}">
              <a16:creationId xmlns:a16="http://schemas.microsoft.com/office/drawing/2014/main" id="{32DF45C3-C773-4023-ABC0-21F261884B21}"/>
            </a:ext>
          </a:extLst>
        </xdr:cNvPr>
        <xdr:cNvSpPr txBox="1"/>
      </xdr:nvSpPr>
      <xdr:spPr>
        <a:xfrm>
          <a:off x="254444" y="536863"/>
          <a:ext cx="5356647" cy="675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1">
              <a:solidFill>
                <a:schemeClr val="bg1"/>
              </a:solidFill>
            </a:rPr>
            <a:t>Profit</a:t>
          </a:r>
          <a:r>
            <a:rPr lang="en-US" sz="3600" b="1" baseline="0">
              <a:solidFill>
                <a:schemeClr val="bg1"/>
              </a:solidFill>
            </a:rPr>
            <a:t> &amp; Loss  Dashboard</a:t>
          </a:r>
          <a:endParaRPr lang="en-US" sz="3600" b="1">
            <a:solidFill>
              <a:schemeClr val="bg1"/>
            </a:solidFill>
          </a:endParaRPr>
        </a:p>
      </xdr:txBody>
    </xdr:sp>
    <xdr:clientData/>
  </xdr:oneCellAnchor>
  <mc:AlternateContent xmlns:mc="http://schemas.openxmlformats.org/markup-compatibility/2006">
    <mc:Choice xmlns:a14="http://schemas.microsoft.com/office/drawing/2010/main" Requires="a14">
      <xdr:twoCellAnchor editAs="oneCell">
        <xdr:from>
          <xdr:col>22</xdr:col>
          <xdr:colOff>86591</xdr:colOff>
          <xdr:row>2</xdr:row>
          <xdr:rowOff>51954</xdr:rowOff>
        </xdr:from>
        <xdr:to>
          <xdr:col>25</xdr:col>
          <xdr:colOff>484909</xdr:colOff>
          <xdr:row>7</xdr:row>
          <xdr:rowOff>29276</xdr:rowOff>
        </xdr:to>
        <xdr:pic>
          <xdr:nvPicPr>
            <xdr:cNvPr id="34" name="Picture 33">
              <a:extLst>
                <a:ext uri="{FF2B5EF4-FFF2-40B4-BE49-F238E27FC236}">
                  <a16:creationId xmlns:a16="http://schemas.microsoft.com/office/drawing/2014/main" id="{5CADA544-BC6B-40EF-B98F-E40B99B751DC}"/>
                </a:ext>
              </a:extLst>
            </xdr:cNvPr>
            <xdr:cNvPicPr>
              <a:picLocks noChangeAspect="1" noChangeArrowheads="1"/>
              <a:extLst>
                <a:ext uri="{84589F7E-364E-4C9E-8A38-B11213B215E9}">
                  <a14:cameraTool cellRange="'ANALYSIS 2'!AE11" spid="_x0000_s9310"/>
                </a:ext>
              </a:extLst>
            </xdr:cNvPicPr>
          </xdr:nvPicPr>
          <xdr:blipFill>
            <a:blip xmlns:r="http://schemas.openxmlformats.org/officeDocument/2006/relationships" r:embed="rId2"/>
            <a:srcRect/>
            <a:stretch>
              <a:fillRect/>
            </a:stretch>
          </xdr:blipFill>
          <xdr:spPr bwMode="auto">
            <a:xfrm>
              <a:off x="13404273" y="432954"/>
              <a:ext cx="2216727" cy="92982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208373</xdr:colOff>
          <xdr:row>3</xdr:row>
          <xdr:rowOff>17319</xdr:rowOff>
        </xdr:from>
        <xdr:to>
          <xdr:col>32</xdr:col>
          <xdr:colOff>363682</xdr:colOff>
          <xdr:row>6</xdr:row>
          <xdr:rowOff>81231</xdr:rowOff>
        </xdr:to>
        <xdr:pic>
          <xdr:nvPicPr>
            <xdr:cNvPr id="35" name="Picture 34">
              <a:extLst>
                <a:ext uri="{FF2B5EF4-FFF2-40B4-BE49-F238E27FC236}">
                  <a16:creationId xmlns:a16="http://schemas.microsoft.com/office/drawing/2014/main" id="{0F5BE3F0-7732-4009-A463-114891BF98E7}"/>
                </a:ext>
              </a:extLst>
            </xdr:cNvPr>
            <xdr:cNvPicPr>
              <a:picLocks noChangeAspect="1" noChangeArrowheads="1"/>
              <a:extLst>
                <a:ext uri="{84589F7E-364E-4C9E-8A38-B11213B215E9}">
                  <a14:cameraTool cellRange="'ANALYSIS 2'!J5" spid="_x0000_s9311"/>
                </a:ext>
              </a:extLst>
            </xdr:cNvPicPr>
          </xdr:nvPicPr>
          <xdr:blipFill>
            <a:blip xmlns:r="http://schemas.openxmlformats.org/officeDocument/2006/relationships" r:embed="rId3"/>
            <a:srcRect/>
            <a:stretch>
              <a:fillRect/>
            </a:stretch>
          </xdr:blipFill>
          <xdr:spPr bwMode="auto">
            <a:xfrm>
              <a:off x="17769009" y="588819"/>
              <a:ext cx="1973718" cy="63541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285038</xdr:colOff>
      <xdr:row>9</xdr:row>
      <xdr:rowOff>17324</xdr:rowOff>
    </xdr:from>
    <xdr:to>
      <xdr:col>32</xdr:col>
      <xdr:colOff>381000</xdr:colOff>
      <xdr:row>24</xdr:row>
      <xdr:rowOff>103910</xdr:rowOff>
    </xdr:to>
    <xdr:graphicFrame macro="">
      <xdr:nvGraphicFramePr>
        <xdr:cNvPr id="36" name="Chart 35">
          <a:extLst>
            <a:ext uri="{FF2B5EF4-FFF2-40B4-BE49-F238E27FC236}">
              <a16:creationId xmlns:a16="http://schemas.microsoft.com/office/drawing/2014/main" id="{539548DD-1CDE-4CE1-AA14-77FB6F6C0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275671</xdr:colOff>
      <xdr:row>8</xdr:row>
      <xdr:rowOff>155868</xdr:rowOff>
    </xdr:from>
    <xdr:to>
      <xdr:col>15</xdr:col>
      <xdr:colOff>277091</xdr:colOff>
      <xdr:row>41</xdr:row>
      <xdr:rowOff>173182</xdr:rowOff>
    </xdr:to>
    <xdr:graphicFrame macro="">
      <xdr:nvGraphicFramePr>
        <xdr:cNvPr id="38" name="Chart 37">
          <a:extLst>
            <a:ext uri="{FF2B5EF4-FFF2-40B4-BE49-F238E27FC236}">
              <a16:creationId xmlns:a16="http://schemas.microsoft.com/office/drawing/2014/main" id="{4E4256FD-F4F0-4639-B52D-E0A32A0BF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329045</xdr:colOff>
      <xdr:row>26</xdr:row>
      <xdr:rowOff>51955</xdr:rowOff>
    </xdr:from>
    <xdr:to>
      <xdr:col>37</xdr:col>
      <xdr:colOff>407346</xdr:colOff>
      <xdr:row>41</xdr:row>
      <xdr:rowOff>179142</xdr:rowOff>
    </xdr:to>
    <mc:AlternateContent xmlns:mc="http://schemas.openxmlformats.org/markup-compatibility/2006" xmlns:a14="http://schemas.microsoft.com/office/drawing/2010/main">
      <mc:Choice Requires="a14">
        <xdr:graphicFrame macro="">
          <xdr:nvGraphicFramePr>
            <xdr:cNvPr id="18" name="DATE 2">
              <a:extLst>
                <a:ext uri="{FF2B5EF4-FFF2-40B4-BE49-F238E27FC236}">
                  <a16:creationId xmlns:a16="http://schemas.microsoft.com/office/drawing/2014/main" id="{91BF8A8E-9133-4E5E-8598-4338A8F7634F}"/>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20314227" y="5004955"/>
              <a:ext cx="2502846" cy="2984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285037</xdr:colOff>
      <xdr:row>26</xdr:row>
      <xdr:rowOff>173182</xdr:rowOff>
    </xdr:from>
    <xdr:to>
      <xdr:col>32</xdr:col>
      <xdr:colOff>450273</xdr:colOff>
      <xdr:row>41</xdr:row>
      <xdr:rowOff>190499</xdr:rowOff>
    </xdr:to>
    <xdr:graphicFrame macro="">
      <xdr:nvGraphicFramePr>
        <xdr:cNvPr id="23" name="Chart 22">
          <a:extLst>
            <a:ext uri="{FF2B5EF4-FFF2-40B4-BE49-F238E27FC236}">
              <a16:creationId xmlns:a16="http://schemas.microsoft.com/office/drawing/2014/main" id="{19A569C8-425E-4879-B44D-8859D3628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33</xdr:col>
          <xdr:colOff>583443</xdr:colOff>
          <xdr:row>7</xdr:row>
          <xdr:rowOff>138545</xdr:rowOff>
        </xdr:from>
        <xdr:to>
          <xdr:col>36</xdr:col>
          <xdr:colOff>554182</xdr:colOff>
          <xdr:row>12</xdr:row>
          <xdr:rowOff>152547</xdr:rowOff>
        </xdr:to>
        <xdr:pic>
          <xdr:nvPicPr>
            <xdr:cNvPr id="42" name="Picture 41">
              <a:extLst>
                <a:ext uri="{FF2B5EF4-FFF2-40B4-BE49-F238E27FC236}">
                  <a16:creationId xmlns:a16="http://schemas.microsoft.com/office/drawing/2014/main" id="{999A9CA6-F5A2-495E-BF88-1E58EA0EC08C}"/>
                </a:ext>
              </a:extLst>
            </xdr:cNvPr>
            <xdr:cNvPicPr>
              <a:picLocks noChangeAspect="1" noChangeArrowheads="1"/>
              <a:extLst>
                <a:ext uri="{84589F7E-364E-4C9E-8A38-B11213B215E9}">
                  <a14:cameraTool cellRange="'ANALYSIS 2'!J7" spid="_x0000_s9312"/>
                </a:ext>
              </a:extLst>
            </xdr:cNvPicPr>
          </xdr:nvPicPr>
          <xdr:blipFill>
            <a:blip xmlns:r="http://schemas.openxmlformats.org/officeDocument/2006/relationships" r:embed="rId7"/>
            <a:srcRect/>
            <a:stretch>
              <a:fillRect/>
            </a:stretch>
          </xdr:blipFill>
          <xdr:spPr bwMode="auto">
            <a:xfrm>
              <a:off x="20568625" y="1472045"/>
              <a:ext cx="1789148" cy="96650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33</xdr:col>
      <xdr:colOff>498644</xdr:colOff>
      <xdr:row>3</xdr:row>
      <xdr:rowOff>166265</xdr:rowOff>
    </xdr:from>
    <xdr:to>
      <xdr:col>36</xdr:col>
      <xdr:colOff>467590</xdr:colOff>
      <xdr:row>6</xdr:row>
      <xdr:rowOff>69272</xdr:rowOff>
    </xdr:to>
    <xdr:pic>
      <xdr:nvPicPr>
        <xdr:cNvPr id="41" name="Picture 40">
          <a:extLst>
            <a:ext uri="{FF2B5EF4-FFF2-40B4-BE49-F238E27FC236}">
              <a16:creationId xmlns:a16="http://schemas.microsoft.com/office/drawing/2014/main" id="{F9A75FEB-ED26-6676-8934-008AFB68B2D2}"/>
            </a:ext>
          </a:extLst>
        </xdr:cNvPr>
        <xdr:cNvPicPr>
          <a:picLocks noChangeAspect="1"/>
        </xdr:cNvPicPr>
      </xdr:nvPicPr>
      <xdr:blipFill>
        <a:blip xmlns:r="http://schemas.openxmlformats.org/officeDocument/2006/relationships" r:embed="rId8"/>
        <a:stretch>
          <a:fillRect/>
        </a:stretch>
      </xdr:blipFill>
      <xdr:spPr>
        <a:xfrm>
          <a:off x="20483826" y="737765"/>
          <a:ext cx="1787355" cy="47450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049982638891" createdVersion="8" refreshedVersion="8" recordCount="144" xr:uid="{76558D17-72B7-46CE-8CDB-103742FB32EC}">
  <cacheSource type="worksheet">
    <worksheetSource ref="A1:D145" sheet="DATASET"/>
  </cacheSource>
  <cacheFields count="4">
    <cacheField name="DATE" numFmtId="49">
      <sharedItems containsDate="1" containsBlank="1" containsMixedTypes="1" minDate="2024-09-30T00:00:00" maxDate="2024-10-01T00:00:00" count="14">
        <s v="SEP-24"/>
        <s v="OCT-24"/>
        <s v="NOV-24"/>
        <s v="DEC-24"/>
        <s v="JAN-25"/>
        <s v="FEB-25"/>
        <s v="SEPTEMBER" u="1"/>
        <s v="OCTOBER" u="1"/>
        <s v="NOVEMBER" u="1"/>
        <s v="DECEMBER" u="1"/>
        <s v="JANUARY" u="1"/>
        <s v="FEBRUARY" u="1"/>
        <d v="2024-09-30T00:00:00" u="1"/>
        <m u="1"/>
      </sharedItems>
    </cacheField>
    <cacheField name="TYPE" numFmtId="0">
      <sharedItems count="2">
        <s v="CASH INFLOW"/>
        <s v="CASH OUTFLOW"/>
      </sharedItems>
    </cacheField>
    <cacheField name="DESCRIPTION" numFmtId="0">
      <sharedItems count="26">
        <s v="SALES(from car wash)"/>
        <s v="RECIEVABLES"/>
        <s v="OTHER INCOME"/>
        <s v="LOAN PROCEEDS"/>
        <s v="INVESTMENTS"/>
        <s v="ADVERTISING "/>
        <s v=" SALARIES"/>
        <s v="BANK FEES"/>
        <s v="CONSUMABLES"/>
        <s v="DEBT SERVICE(Interest &amp; Principal Repayment)"/>
        <s v="DEPRECIATION"/>
        <s v="INSURANCE"/>
        <s v="MISCELLANEOUS EXPENCES"/>
        <s v="MACHINE $ EQUIPMENT MAINTENANCE"/>
        <s v="OWNER'S DRAW"/>
        <s v="PAYABLES"/>
        <s v="PETROL"/>
        <s v="PUBLIC UTILITIES(e.g water, electricity, etc)"/>
        <s v="PURCHASE OF LONG-TERM ASSETS"/>
        <s v="STAFF RENT"/>
        <s v="STATIONERY"/>
        <s v="TELEPHONE "/>
        <s v="VEHICLE MAINTENANCE"/>
        <s v="WEB HOSTING/MAINTAINANCE"/>
        <s v="TOTAL CASH INFLOW" u="1"/>
        <s v="CASH OUTFLOW" u="1"/>
      </sharedItems>
    </cacheField>
    <cacheField name="AMOUNT" numFmtId="43">
      <sharedItems containsSemiMixedTypes="0" containsString="0" containsNumber="1" minValue="0" maxValue="12000"/>
    </cacheField>
  </cacheFields>
  <extLst>
    <ext xmlns:x14="http://schemas.microsoft.com/office/spreadsheetml/2009/9/main" uri="{725AE2AE-9491-48be-B2B4-4EB974FC3084}">
      <x14:pivotCacheDefinition pivotCacheId="12251594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049983217592" createdVersion="8" refreshedVersion="8" minRefreshableVersion="3" recordCount="108" xr:uid="{79639F7A-EFD9-4746-ACB6-511BB336EAE8}">
  <cacheSource type="worksheet">
    <worksheetSource ref="A1:D109" sheet="DATASET (2)"/>
  </cacheSource>
  <cacheFields count="4">
    <cacheField name="DATE" numFmtId="49">
      <sharedItems count="6">
        <s v="SEP-24"/>
        <s v="OCT-24"/>
        <s v="NOV-24"/>
        <s v="DEC-24"/>
        <s v="JAN-25"/>
        <s v="FEB-25"/>
      </sharedItems>
    </cacheField>
    <cacheField name="TYPE" numFmtId="0">
      <sharedItems count="2">
        <s v="INCOME"/>
        <s v="EXPENSES"/>
      </sharedItems>
    </cacheField>
    <cacheField name="DESCRIPTION" numFmtId="0">
      <sharedItems count="18">
        <s v="SALES(from car wash)"/>
        <s v="OTHER INCOME"/>
        <s v="ADVERTISING "/>
        <s v=" SALARIES"/>
        <s v="BANK FEES"/>
        <s v="CONSUMABLES"/>
        <s v="INTEREST "/>
        <s v="DEPRECIATION"/>
        <s v="INSURANCE"/>
        <s v="MISCELLANEOUS EXPENCES"/>
        <s v="MACHINE $ EQUIPMENT MAINTENANCE"/>
        <s v="PETROL"/>
        <s v="PUBLIC UTILITIES(e.g water, electricity, etc)"/>
        <s v="STAFF RENT"/>
        <s v="STATIONERY"/>
        <s v="TELEPHONE "/>
        <s v="VEHICLE MAINTENANCE"/>
        <s v="WEB HOSTING/MAINTAINANCE"/>
      </sharedItems>
    </cacheField>
    <cacheField name="AMOUNT" numFmtId="43">
      <sharedItems containsSemiMixedTypes="0" containsString="0" containsNumber="1" minValue="0" maxValue="4000"/>
    </cacheField>
  </cacheFields>
  <extLst>
    <ext xmlns:x14="http://schemas.microsoft.com/office/spreadsheetml/2009/9/main" uri="{725AE2AE-9491-48be-B2B4-4EB974FC3084}">
      <x14:pivotCacheDefinition pivotCacheId="7943617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080169791669" createdVersion="8" refreshedVersion="8" minRefreshableVersion="3" recordCount="18" xr:uid="{8DF7E8C8-CCAA-4D49-B7DF-05106C5C319E}">
  <cacheSource type="worksheet">
    <worksheetSource ref="A111:D129" sheet="DATASET (2)"/>
  </cacheSource>
  <cacheFields count="4">
    <cacheField name="DATE" numFmtId="49">
      <sharedItems count="6">
        <s v="SEP-24"/>
        <s v="OCT-24"/>
        <s v="NOV-24"/>
        <s v="DEC-24"/>
        <s v="JAN-25"/>
        <s v="FEB-25"/>
      </sharedItems>
    </cacheField>
    <cacheField name="TYPE" numFmtId="0">
      <sharedItems count="3">
        <s v="PROFIT BEFORE TAX"/>
        <s v="TAXATION"/>
        <s v="PROFIT AFTER TAX"/>
      </sharedItems>
    </cacheField>
    <cacheField name="DESCRIPTION" numFmtId="43">
      <sharedItems count="3">
        <s v="PROFIT BEFORE TAX"/>
        <s v="TAXATION"/>
        <s v="PROFIT AFTER TAX"/>
      </sharedItems>
    </cacheField>
    <cacheField name="AMOUNT" numFmtId="43">
      <sharedItems containsSemiMixedTypes="0" containsString="0" containsNumber="1" minValue="0" maxValue="4000"/>
    </cacheField>
  </cacheFields>
  <extLst>
    <ext xmlns:x14="http://schemas.microsoft.com/office/spreadsheetml/2009/9/main" uri="{725AE2AE-9491-48be-B2B4-4EB974FC3084}">
      <x14:pivotCacheDefinition pivotCacheId="1631706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x v="0"/>
    <n v="3000"/>
  </r>
  <r>
    <x v="0"/>
    <x v="0"/>
    <x v="1"/>
    <n v="0"/>
  </r>
  <r>
    <x v="0"/>
    <x v="0"/>
    <x v="2"/>
    <n v="0"/>
  </r>
  <r>
    <x v="0"/>
    <x v="0"/>
    <x v="3"/>
    <n v="12000"/>
  </r>
  <r>
    <x v="0"/>
    <x v="0"/>
    <x v="4"/>
    <n v="0"/>
  </r>
  <r>
    <x v="0"/>
    <x v="1"/>
    <x v="5"/>
    <n v="200"/>
  </r>
  <r>
    <x v="0"/>
    <x v="1"/>
    <x v="6"/>
    <n v="850"/>
  </r>
  <r>
    <x v="0"/>
    <x v="1"/>
    <x v="7"/>
    <n v="0"/>
  </r>
  <r>
    <x v="0"/>
    <x v="1"/>
    <x v="8"/>
    <n v="200"/>
  </r>
  <r>
    <x v="0"/>
    <x v="1"/>
    <x v="9"/>
    <n v="0"/>
  </r>
  <r>
    <x v="0"/>
    <x v="1"/>
    <x v="10"/>
    <n v="128.33333333333334"/>
  </r>
  <r>
    <x v="0"/>
    <x v="1"/>
    <x v="11"/>
    <n v="50"/>
  </r>
  <r>
    <x v="0"/>
    <x v="1"/>
    <x v="12"/>
    <n v="100"/>
  </r>
  <r>
    <x v="0"/>
    <x v="1"/>
    <x v="13"/>
    <n v="0"/>
  </r>
  <r>
    <x v="0"/>
    <x v="1"/>
    <x v="14"/>
    <n v="0"/>
  </r>
  <r>
    <x v="0"/>
    <x v="1"/>
    <x v="15"/>
    <n v="0"/>
  </r>
  <r>
    <x v="0"/>
    <x v="1"/>
    <x v="16"/>
    <n v="0"/>
  </r>
  <r>
    <x v="0"/>
    <x v="1"/>
    <x v="17"/>
    <n v="40"/>
  </r>
  <r>
    <x v="0"/>
    <x v="1"/>
    <x v="18"/>
    <n v="7700"/>
  </r>
  <r>
    <x v="0"/>
    <x v="1"/>
    <x v="19"/>
    <n v="600"/>
  </r>
  <r>
    <x v="0"/>
    <x v="1"/>
    <x v="20"/>
    <n v="20"/>
  </r>
  <r>
    <x v="0"/>
    <x v="1"/>
    <x v="21"/>
    <n v="20"/>
  </r>
  <r>
    <x v="0"/>
    <x v="1"/>
    <x v="22"/>
    <n v="0"/>
  </r>
  <r>
    <x v="0"/>
    <x v="1"/>
    <x v="23"/>
    <n v="120"/>
  </r>
  <r>
    <x v="1"/>
    <x v="0"/>
    <x v="0"/>
    <n v="3750"/>
  </r>
  <r>
    <x v="1"/>
    <x v="0"/>
    <x v="1"/>
    <n v="0"/>
  </r>
  <r>
    <x v="1"/>
    <x v="0"/>
    <x v="2"/>
    <n v="0"/>
  </r>
  <r>
    <x v="1"/>
    <x v="0"/>
    <x v="3"/>
    <n v="0"/>
  </r>
  <r>
    <x v="1"/>
    <x v="0"/>
    <x v="4"/>
    <n v="0"/>
  </r>
  <r>
    <x v="1"/>
    <x v="1"/>
    <x v="5"/>
    <n v="250"/>
  </r>
  <r>
    <x v="1"/>
    <x v="1"/>
    <x v="6"/>
    <n v="1062.5"/>
  </r>
  <r>
    <x v="1"/>
    <x v="1"/>
    <x v="7"/>
    <n v="0"/>
  </r>
  <r>
    <x v="1"/>
    <x v="1"/>
    <x v="8"/>
    <n v="250"/>
  </r>
  <r>
    <x v="1"/>
    <x v="1"/>
    <x v="9"/>
    <n v="0"/>
  </r>
  <r>
    <x v="1"/>
    <x v="1"/>
    <x v="10"/>
    <n v="0"/>
  </r>
  <r>
    <x v="1"/>
    <x v="1"/>
    <x v="11"/>
    <n v="0"/>
  </r>
  <r>
    <x v="1"/>
    <x v="1"/>
    <x v="12"/>
    <n v="125"/>
  </r>
  <r>
    <x v="1"/>
    <x v="1"/>
    <x v="13"/>
    <n v="0"/>
  </r>
  <r>
    <x v="1"/>
    <x v="1"/>
    <x v="14"/>
    <n v="0"/>
  </r>
  <r>
    <x v="1"/>
    <x v="1"/>
    <x v="15"/>
    <n v="0"/>
  </r>
  <r>
    <x v="1"/>
    <x v="1"/>
    <x v="16"/>
    <n v="0"/>
  </r>
  <r>
    <x v="1"/>
    <x v="1"/>
    <x v="17"/>
    <n v="50"/>
  </r>
  <r>
    <x v="1"/>
    <x v="1"/>
    <x v="18"/>
    <n v="0"/>
  </r>
  <r>
    <x v="1"/>
    <x v="1"/>
    <x v="19"/>
    <n v="750"/>
  </r>
  <r>
    <x v="1"/>
    <x v="1"/>
    <x v="20"/>
    <n v="25"/>
  </r>
  <r>
    <x v="1"/>
    <x v="1"/>
    <x v="21"/>
    <n v="25"/>
  </r>
  <r>
    <x v="1"/>
    <x v="1"/>
    <x v="22"/>
    <n v="0"/>
  </r>
  <r>
    <x v="1"/>
    <x v="1"/>
    <x v="23"/>
    <n v="25"/>
  </r>
  <r>
    <x v="2"/>
    <x v="0"/>
    <x v="0"/>
    <n v="4000"/>
  </r>
  <r>
    <x v="2"/>
    <x v="0"/>
    <x v="1"/>
    <n v="0"/>
  </r>
  <r>
    <x v="2"/>
    <x v="0"/>
    <x v="2"/>
    <n v="0"/>
  </r>
  <r>
    <x v="2"/>
    <x v="0"/>
    <x v="3"/>
    <n v="0"/>
  </r>
  <r>
    <x v="2"/>
    <x v="0"/>
    <x v="4"/>
    <n v="0"/>
  </r>
  <r>
    <x v="2"/>
    <x v="1"/>
    <x v="5"/>
    <n v="0"/>
  </r>
  <r>
    <x v="2"/>
    <x v="1"/>
    <x v="6"/>
    <n v="0"/>
  </r>
  <r>
    <x v="2"/>
    <x v="1"/>
    <x v="7"/>
    <n v="0"/>
  </r>
  <r>
    <x v="2"/>
    <x v="1"/>
    <x v="8"/>
    <n v="0"/>
  </r>
  <r>
    <x v="2"/>
    <x v="1"/>
    <x v="9"/>
    <n v="0"/>
  </r>
  <r>
    <x v="2"/>
    <x v="1"/>
    <x v="10"/>
    <n v="0"/>
  </r>
  <r>
    <x v="2"/>
    <x v="1"/>
    <x v="11"/>
    <n v="0"/>
  </r>
  <r>
    <x v="2"/>
    <x v="1"/>
    <x v="12"/>
    <n v="0"/>
  </r>
  <r>
    <x v="2"/>
    <x v="1"/>
    <x v="13"/>
    <n v="0"/>
  </r>
  <r>
    <x v="2"/>
    <x v="1"/>
    <x v="14"/>
    <n v="0"/>
  </r>
  <r>
    <x v="2"/>
    <x v="1"/>
    <x v="15"/>
    <n v="0"/>
  </r>
  <r>
    <x v="2"/>
    <x v="1"/>
    <x v="16"/>
    <n v="0"/>
  </r>
  <r>
    <x v="2"/>
    <x v="1"/>
    <x v="17"/>
    <n v="0"/>
  </r>
  <r>
    <x v="2"/>
    <x v="1"/>
    <x v="18"/>
    <n v="0"/>
  </r>
  <r>
    <x v="2"/>
    <x v="1"/>
    <x v="19"/>
    <n v="0"/>
  </r>
  <r>
    <x v="2"/>
    <x v="1"/>
    <x v="20"/>
    <n v="0"/>
  </r>
  <r>
    <x v="2"/>
    <x v="1"/>
    <x v="21"/>
    <n v="0"/>
  </r>
  <r>
    <x v="2"/>
    <x v="1"/>
    <x v="22"/>
    <n v="0"/>
  </r>
  <r>
    <x v="2"/>
    <x v="1"/>
    <x v="23"/>
    <n v="0"/>
  </r>
  <r>
    <x v="3"/>
    <x v="0"/>
    <x v="0"/>
    <n v="1000"/>
  </r>
  <r>
    <x v="3"/>
    <x v="0"/>
    <x v="1"/>
    <n v="0"/>
  </r>
  <r>
    <x v="3"/>
    <x v="0"/>
    <x v="2"/>
    <n v="0"/>
  </r>
  <r>
    <x v="3"/>
    <x v="0"/>
    <x v="3"/>
    <n v="0"/>
  </r>
  <r>
    <x v="3"/>
    <x v="0"/>
    <x v="4"/>
    <n v="0"/>
  </r>
  <r>
    <x v="3"/>
    <x v="1"/>
    <x v="5"/>
    <n v="0"/>
  </r>
  <r>
    <x v="3"/>
    <x v="1"/>
    <x v="6"/>
    <n v="0"/>
  </r>
  <r>
    <x v="3"/>
    <x v="1"/>
    <x v="7"/>
    <n v="0"/>
  </r>
  <r>
    <x v="3"/>
    <x v="1"/>
    <x v="8"/>
    <n v="0"/>
  </r>
  <r>
    <x v="3"/>
    <x v="1"/>
    <x v="9"/>
    <n v="0"/>
  </r>
  <r>
    <x v="3"/>
    <x v="1"/>
    <x v="10"/>
    <n v="0"/>
  </r>
  <r>
    <x v="3"/>
    <x v="1"/>
    <x v="11"/>
    <n v="0"/>
  </r>
  <r>
    <x v="3"/>
    <x v="1"/>
    <x v="12"/>
    <n v="0"/>
  </r>
  <r>
    <x v="3"/>
    <x v="1"/>
    <x v="13"/>
    <n v="0"/>
  </r>
  <r>
    <x v="3"/>
    <x v="1"/>
    <x v="14"/>
    <n v="0"/>
  </r>
  <r>
    <x v="3"/>
    <x v="1"/>
    <x v="15"/>
    <n v="0"/>
  </r>
  <r>
    <x v="3"/>
    <x v="1"/>
    <x v="16"/>
    <n v="0"/>
  </r>
  <r>
    <x v="3"/>
    <x v="1"/>
    <x v="17"/>
    <n v="0"/>
  </r>
  <r>
    <x v="3"/>
    <x v="1"/>
    <x v="18"/>
    <n v="0"/>
  </r>
  <r>
    <x v="3"/>
    <x v="1"/>
    <x v="19"/>
    <n v="0"/>
  </r>
  <r>
    <x v="3"/>
    <x v="1"/>
    <x v="20"/>
    <n v="0"/>
  </r>
  <r>
    <x v="3"/>
    <x v="1"/>
    <x v="21"/>
    <n v="0"/>
  </r>
  <r>
    <x v="3"/>
    <x v="1"/>
    <x v="22"/>
    <n v="0"/>
  </r>
  <r>
    <x v="3"/>
    <x v="1"/>
    <x v="23"/>
    <n v="0"/>
  </r>
  <r>
    <x v="4"/>
    <x v="0"/>
    <x v="0"/>
    <n v="2000"/>
  </r>
  <r>
    <x v="4"/>
    <x v="0"/>
    <x v="1"/>
    <n v="0"/>
  </r>
  <r>
    <x v="4"/>
    <x v="0"/>
    <x v="2"/>
    <n v="0"/>
  </r>
  <r>
    <x v="4"/>
    <x v="0"/>
    <x v="3"/>
    <n v="0"/>
  </r>
  <r>
    <x v="4"/>
    <x v="0"/>
    <x v="4"/>
    <n v="0"/>
  </r>
  <r>
    <x v="4"/>
    <x v="1"/>
    <x v="5"/>
    <n v="0"/>
  </r>
  <r>
    <x v="4"/>
    <x v="1"/>
    <x v="6"/>
    <n v="0"/>
  </r>
  <r>
    <x v="4"/>
    <x v="1"/>
    <x v="7"/>
    <n v="0"/>
  </r>
  <r>
    <x v="4"/>
    <x v="1"/>
    <x v="8"/>
    <n v="0"/>
  </r>
  <r>
    <x v="4"/>
    <x v="1"/>
    <x v="9"/>
    <n v="0"/>
  </r>
  <r>
    <x v="4"/>
    <x v="1"/>
    <x v="10"/>
    <n v="0"/>
  </r>
  <r>
    <x v="4"/>
    <x v="1"/>
    <x v="11"/>
    <n v="0"/>
  </r>
  <r>
    <x v="4"/>
    <x v="1"/>
    <x v="12"/>
    <n v="0"/>
  </r>
  <r>
    <x v="4"/>
    <x v="1"/>
    <x v="13"/>
    <n v="0"/>
  </r>
  <r>
    <x v="4"/>
    <x v="1"/>
    <x v="14"/>
    <n v="0"/>
  </r>
  <r>
    <x v="4"/>
    <x v="1"/>
    <x v="15"/>
    <n v="0"/>
  </r>
  <r>
    <x v="4"/>
    <x v="1"/>
    <x v="16"/>
    <n v="0"/>
  </r>
  <r>
    <x v="4"/>
    <x v="1"/>
    <x v="17"/>
    <n v="0"/>
  </r>
  <r>
    <x v="4"/>
    <x v="1"/>
    <x v="18"/>
    <n v="0"/>
  </r>
  <r>
    <x v="4"/>
    <x v="1"/>
    <x v="19"/>
    <n v="0"/>
  </r>
  <r>
    <x v="4"/>
    <x v="1"/>
    <x v="20"/>
    <n v="0"/>
  </r>
  <r>
    <x v="4"/>
    <x v="1"/>
    <x v="21"/>
    <n v="0"/>
  </r>
  <r>
    <x v="4"/>
    <x v="1"/>
    <x v="22"/>
    <n v="0"/>
  </r>
  <r>
    <x v="4"/>
    <x v="1"/>
    <x v="23"/>
    <n v="0"/>
  </r>
  <r>
    <x v="5"/>
    <x v="0"/>
    <x v="0"/>
    <n v="3000"/>
  </r>
  <r>
    <x v="5"/>
    <x v="0"/>
    <x v="1"/>
    <n v="0"/>
  </r>
  <r>
    <x v="5"/>
    <x v="0"/>
    <x v="2"/>
    <n v="0"/>
  </r>
  <r>
    <x v="5"/>
    <x v="0"/>
    <x v="3"/>
    <n v="0"/>
  </r>
  <r>
    <x v="5"/>
    <x v="0"/>
    <x v="4"/>
    <n v="0"/>
  </r>
  <r>
    <x v="5"/>
    <x v="1"/>
    <x v="5"/>
    <n v="0"/>
  </r>
  <r>
    <x v="5"/>
    <x v="1"/>
    <x v="6"/>
    <n v="0"/>
  </r>
  <r>
    <x v="5"/>
    <x v="1"/>
    <x v="7"/>
    <n v="0"/>
  </r>
  <r>
    <x v="5"/>
    <x v="1"/>
    <x v="8"/>
    <n v="0"/>
  </r>
  <r>
    <x v="5"/>
    <x v="1"/>
    <x v="9"/>
    <n v="0"/>
  </r>
  <r>
    <x v="5"/>
    <x v="1"/>
    <x v="10"/>
    <n v="0"/>
  </r>
  <r>
    <x v="5"/>
    <x v="1"/>
    <x v="11"/>
    <n v="0"/>
  </r>
  <r>
    <x v="5"/>
    <x v="1"/>
    <x v="12"/>
    <n v="0"/>
  </r>
  <r>
    <x v="5"/>
    <x v="1"/>
    <x v="13"/>
    <n v="0"/>
  </r>
  <r>
    <x v="5"/>
    <x v="1"/>
    <x v="14"/>
    <n v="0"/>
  </r>
  <r>
    <x v="5"/>
    <x v="1"/>
    <x v="15"/>
    <n v="0"/>
  </r>
  <r>
    <x v="5"/>
    <x v="1"/>
    <x v="16"/>
    <n v="0"/>
  </r>
  <r>
    <x v="5"/>
    <x v="1"/>
    <x v="17"/>
    <n v="0"/>
  </r>
  <r>
    <x v="5"/>
    <x v="1"/>
    <x v="18"/>
    <n v="0"/>
  </r>
  <r>
    <x v="5"/>
    <x v="1"/>
    <x v="19"/>
    <n v="0"/>
  </r>
  <r>
    <x v="5"/>
    <x v="1"/>
    <x v="20"/>
    <n v="0"/>
  </r>
  <r>
    <x v="5"/>
    <x v="1"/>
    <x v="21"/>
    <n v="0"/>
  </r>
  <r>
    <x v="5"/>
    <x v="1"/>
    <x v="22"/>
    <n v="0"/>
  </r>
  <r>
    <x v="5"/>
    <x v="1"/>
    <x v="2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n v="3000"/>
  </r>
  <r>
    <x v="0"/>
    <x v="0"/>
    <x v="1"/>
    <n v="0"/>
  </r>
  <r>
    <x v="0"/>
    <x v="1"/>
    <x v="2"/>
    <n v="200"/>
  </r>
  <r>
    <x v="0"/>
    <x v="1"/>
    <x v="3"/>
    <n v="850"/>
  </r>
  <r>
    <x v="0"/>
    <x v="1"/>
    <x v="4"/>
    <n v="0"/>
  </r>
  <r>
    <x v="0"/>
    <x v="1"/>
    <x v="5"/>
    <n v="200"/>
  </r>
  <r>
    <x v="0"/>
    <x v="1"/>
    <x v="6"/>
    <n v="0"/>
  </r>
  <r>
    <x v="0"/>
    <x v="1"/>
    <x v="7"/>
    <n v="128.33333333333334"/>
  </r>
  <r>
    <x v="0"/>
    <x v="1"/>
    <x v="8"/>
    <n v="50"/>
  </r>
  <r>
    <x v="0"/>
    <x v="1"/>
    <x v="9"/>
    <n v="100"/>
  </r>
  <r>
    <x v="0"/>
    <x v="1"/>
    <x v="10"/>
    <n v="0"/>
  </r>
  <r>
    <x v="0"/>
    <x v="1"/>
    <x v="11"/>
    <n v="0"/>
  </r>
  <r>
    <x v="0"/>
    <x v="1"/>
    <x v="12"/>
    <n v="40"/>
  </r>
  <r>
    <x v="0"/>
    <x v="1"/>
    <x v="13"/>
    <n v="600"/>
  </r>
  <r>
    <x v="0"/>
    <x v="1"/>
    <x v="14"/>
    <n v="20"/>
  </r>
  <r>
    <x v="0"/>
    <x v="1"/>
    <x v="15"/>
    <n v="20"/>
  </r>
  <r>
    <x v="0"/>
    <x v="1"/>
    <x v="16"/>
    <n v="0"/>
  </r>
  <r>
    <x v="0"/>
    <x v="1"/>
    <x v="17"/>
    <n v="120"/>
  </r>
  <r>
    <x v="1"/>
    <x v="0"/>
    <x v="0"/>
    <n v="3750"/>
  </r>
  <r>
    <x v="1"/>
    <x v="0"/>
    <x v="1"/>
    <n v="0"/>
  </r>
  <r>
    <x v="1"/>
    <x v="1"/>
    <x v="2"/>
    <n v="250"/>
  </r>
  <r>
    <x v="1"/>
    <x v="1"/>
    <x v="3"/>
    <n v="1062.5"/>
  </r>
  <r>
    <x v="1"/>
    <x v="1"/>
    <x v="4"/>
    <n v="0"/>
  </r>
  <r>
    <x v="1"/>
    <x v="1"/>
    <x v="5"/>
    <n v="250"/>
  </r>
  <r>
    <x v="1"/>
    <x v="1"/>
    <x v="6"/>
    <n v="0"/>
  </r>
  <r>
    <x v="1"/>
    <x v="1"/>
    <x v="7"/>
    <n v="0"/>
  </r>
  <r>
    <x v="1"/>
    <x v="1"/>
    <x v="8"/>
    <n v="0"/>
  </r>
  <r>
    <x v="1"/>
    <x v="1"/>
    <x v="9"/>
    <n v="125"/>
  </r>
  <r>
    <x v="1"/>
    <x v="1"/>
    <x v="10"/>
    <n v="0"/>
  </r>
  <r>
    <x v="1"/>
    <x v="1"/>
    <x v="11"/>
    <n v="0"/>
  </r>
  <r>
    <x v="1"/>
    <x v="1"/>
    <x v="12"/>
    <n v="0"/>
  </r>
  <r>
    <x v="1"/>
    <x v="1"/>
    <x v="13"/>
    <n v="0"/>
  </r>
  <r>
    <x v="1"/>
    <x v="1"/>
    <x v="14"/>
    <n v="50"/>
  </r>
  <r>
    <x v="1"/>
    <x v="1"/>
    <x v="15"/>
    <n v="0"/>
  </r>
  <r>
    <x v="1"/>
    <x v="1"/>
    <x v="16"/>
    <n v="750"/>
  </r>
  <r>
    <x v="1"/>
    <x v="1"/>
    <x v="17"/>
    <n v="25"/>
  </r>
  <r>
    <x v="2"/>
    <x v="0"/>
    <x v="0"/>
    <n v="4000"/>
  </r>
  <r>
    <x v="2"/>
    <x v="0"/>
    <x v="1"/>
    <n v="0"/>
  </r>
  <r>
    <x v="2"/>
    <x v="1"/>
    <x v="2"/>
    <n v="0"/>
  </r>
  <r>
    <x v="2"/>
    <x v="1"/>
    <x v="3"/>
    <n v="0"/>
  </r>
  <r>
    <x v="2"/>
    <x v="1"/>
    <x v="4"/>
    <n v="0"/>
  </r>
  <r>
    <x v="2"/>
    <x v="1"/>
    <x v="5"/>
    <n v="0"/>
  </r>
  <r>
    <x v="2"/>
    <x v="1"/>
    <x v="6"/>
    <n v="0"/>
  </r>
  <r>
    <x v="2"/>
    <x v="1"/>
    <x v="7"/>
    <n v="0"/>
  </r>
  <r>
    <x v="2"/>
    <x v="1"/>
    <x v="8"/>
    <n v="0"/>
  </r>
  <r>
    <x v="2"/>
    <x v="1"/>
    <x v="9"/>
    <n v="0"/>
  </r>
  <r>
    <x v="2"/>
    <x v="1"/>
    <x v="10"/>
    <n v="0"/>
  </r>
  <r>
    <x v="2"/>
    <x v="1"/>
    <x v="11"/>
    <n v="0"/>
  </r>
  <r>
    <x v="2"/>
    <x v="1"/>
    <x v="12"/>
    <n v="0"/>
  </r>
  <r>
    <x v="2"/>
    <x v="1"/>
    <x v="13"/>
    <n v="0"/>
  </r>
  <r>
    <x v="2"/>
    <x v="1"/>
    <x v="14"/>
    <n v="0"/>
  </r>
  <r>
    <x v="2"/>
    <x v="1"/>
    <x v="15"/>
    <n v="0"/>
  </r>
  <r>
    <x v="2"/>
    <x v="1"/>
    <x v="16"/>
    <n v="0"/>
  </r>
  <r>
    <x v="2"/>
    <x v="1"/>
    <x v="17"/>
    <n v="0"/>
  </r>
  <r>
    <x v="3"/>
    <x v="0"/>
    <x v="0"/>
    <n v="1000"/>
  </r>
  <r>
    <x v="3"/>
    <x v="0"/>
    <x v="1"/>
    <n v="0"/>
  </r>
  <r>
    <x v="3"/>
    <x v="1"/>
    <x v="2"/>
    <n v="0"/>
  </r>
  <r>
    <x v="3"/>
    <x v="1"/>
    <x v="3"/>
    <n v="0"/>
  </r>
  <r>
    <x v="3"/>
    <x v="1"/>
    <x v="4"/>
    <n v="0"/>
  </r>
  <r>
    <x v="3"/>
    <x v="1"/>
    <x v="5"/>
    <n v="0"/>
  </r>
  <r>
    <x v="3"/>
    <x v="1"/>
    <x v="6"/>
    <n v="0"/>
  </r>
  <r>
    <x v="3"/>
    <x v="1"/>
    <x v="7"/>
    <n v="0"/>
  </r>
  <r>
    <x v="3"/>
    <x v="1"/>
    <x v="8"/>
    <n v="0"/>
  </r>
  <r>
    <x v="3"/>
    <x v="1"/>
    <x v="9"/>
    <n v="0"/>
  </r>
  <r>
    <x v="3"/>
    <x v="1"/>
    <x v="10"/>
    <n v="0"/>
  </r>
  <r>
    <x v="3"/>
    <x v="1"/>
    <x v="11"/>
    <n v="0"/>
  </r>
  <r>
    <x v="3"/>
    <x v="1"/>
    <x v="12"/>
    <n v="0"/>
  </r>
  <r>
    <x v="3"/>
    <x v="1"/>
    <x v="13"/>
    <n v="0"/>
  </r>
  <r>
    <x v="3"/>
    <x v="1"/>
    <x v="14"/>
    <n v="0"/>
  </r>
  <r>
    <x v="3"/>
    <x v="1"/>
    <x v="15"/>
    <n v="0"/>
  </r>
  <r>
    <x v="3"/>
    <x v="1"/>
    <x v="16"/>
    <n v="0"/>
  </r>
  <r>
    <x v="3"/>
    <x v="1"/>
    <x v="17"/>
    <n v="0"/>
  </r>
  <r>
    <x v="4"/>
    <x v="0"/>
    <x v="0"/>
    <n v="2000"/>
  </r>
  <r>
    <x v="4"/>
    <x v="0"/>
    <x v="1"/>
    <n v="0"/>
  </r>
  <r>
    <x v="4"/>
    <x v="1"/>
    <x v="2"/>
    <n v="0"/>
  </r>
  <r>
    <x v="4"/>
    <x v="1"/>
    <x v="3"/>
    <n v="0"/>
  </r>
  <r>
    <x v="4"/>
    <x v="1"/>
    <x v="4"/>
    <n v="0"/>
  </r>
  <r>
    <x v="4"/>
    <x v="1"/>
    <x v="5"/>
    <n v="0"/>
  </r>
  <r>
    <x v="4"/>
    <x v="1"/>
    <x v="6"/>
    <n v="0"/>
  </r>
  <r>
    <x v="4"/>
    <x v="1"/>
    <x v="7"/>
    <n v="0"/>
  </r>
  <r>
    <x v="4"/>
    <x v="1"/>
    <x v="8"/>
    <n v="0"/>
  </r>
  <r>
    <x v="4"/>
    <x v="1"/>
    <x v="9"/>
    <n v="0"/>
  </r>
  <r>
    <x v="4"/>
    <x v="1"/>
    <x v="10"/>
    <n v="0"/>
  </r>
  <r>
    <x v="4"/>
    <x v="1"/>
    <x v="11"/>
    <n v="0"/>
  </r>
  <r>
    <x v="4"/>
    <x v="1"/>
    <x v="12"/>
    <n v="0"/>
  </r>
  <r>
    <x v="4"/>
    <x v="1"/>
    <x v="13"/>
    <n v="0"/>
  </r>
  <r>
    <x v="4"/>
    <x v="1"/>
    <x v="14"/>
    <n v="0"/>
  </r>
  <r>
    <x v="4"/>
    <x v="1"/>
    <x v="15"/>
    <n v="0"/>
  </r>
  <r>
    <x v="4"/>
    <x v="1"/>
    <x v="16"/>
    <n v="0"/>
  </r>
  <r>
    <x v="4"/>
    <x v="1"/>
    <x v="17"/>
    <n v="0"/>
  </r>
  <r>
    <x v="5"/>
    <x v="0"/>
    <x v="0"/>
    <n v="3000"/>
  </r>
  <r>
    <x v="5"/>
    <x v="0"/>
    <x v="1"/>
    <n v="0"/>
  </r>
  <r>
    <x v="5"/>
    <x v="1"/>
    <x v="2"/>
    <n v="0"/>
  </r>
  <r>
    <x v="5"/>
    <x v="1"/>
    <x v="3"/>
    <n v="0"/>
  </r>
  <r>
    <x v="5"/>
    <x v="1"/>
    <x v="4"/>
    <n v="0"/>
  </r>
  <r>
    <x v="5"/>
    <x v="1"/>
    <x v="5"/>
    <n v="0"/>
  </r>
  <r>
    <x v="5"/>
    <x v="1"/>
    <x v="6"/>
    <n v="0"/>
  </r>
  <r>
    <x v="5"/>
    <x v="1"/>
    <x v="7"/>
    <n v="0"/>
  </r>
  <r>
    <x v="5"/>
    <x v="1"/>
    <x v="8"/>
    <n v="0"/>
  </r>
  <r>
    <x v="5"/>
    <x v="1"/>
    <x v="9"/>
    <n v="0"/>
  </r>
  <r>
    <x v="5"/>
    <x v="1"/>
    <x v="10"/>
    <n v="0"/>
  </r>
  <r>
    <x v="5"/>
    <x v="1"/>
    <x v="11"/>
    <n v="0"/>
  </r>
  <r>
    <x v="5"/>
    <x v="1"/>
    <x v="12"/>
    <n v="0"/>
  </r>
  <r>
    <x v="5"/>
    <x v="1"/>
    <x v="13"/>
    <n v="0"/>
  </r>
  <r>
    <x v="5"/>
    <x v="1"/>
    <x v="14"/>
    <n v="0"/>
  </r>
  <r>
    <x v="5"/>
    <x v="1"/>
    <x v="15"/>
    <n v="0"/>
  </r>
  <r>
    <x v="5"/>
    <x v="1"/>
    <x v="16"/>
    <n v="0"/>
  </r>
  <r>
    <x v="5"/>
    <x v="1"/>
    <x v="17"/>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671.66666666666697"/>
  </r>
  <r>
    <x v="0"/>
    <x v="1"/>
    <x v="1"/>
    <n v="0"/>
  </r>
  <r>
    <x v="0"/>
    <x v="2"/>
    <x v="2"/>
    <n v="671.66666666666697"/>
  </r>
  <r>
    <x v="1"/>
    <x v="0"/>
    <x v="0"/>
    <n v="1237.5"/>
  </r>
  <r>
    <x v="1"/>
    <x v="1"/>
    <x v="1"/>
    <n v="0"/>
  </r>
  <r>
    <x v="1"/>
    <x v="2"/>
    <x v="2"/>
    <n v="1237.5"/>
  </r>
  <r>
    <x v="2"/>
    <x v="0"/>
    <x v="0"/>
    <n v="4000"/>
  </r>
  <r>
    <x v="2"/>
    <x v="1"/>
    <x v="1"/>
    <n v="0"/>
  </r>
  <r>
    <x v="2"/>
    <x v="2"/>
    <x v="2"/>
    <n v="4000"/>
  </r>
  <r>
    <x v="3"/>
    <x v="0"/>
    <x v="0"/>
    <n v="1000"/>
  </r>
  <r>
    <x v="3"/>
    <x v="1"/>
    <x v="1"/>
    <n v="0"/>
  </r>
  <r>
    <x v="3"/>
    <x v="2"/>
    <x v="2"/>
    <n v="1000"/>
  </r>
  <r>
    <x v="4"/>
    <x v="0"/>
    <x v="0"/>
    <n v="2000"/>
  </r>
  <r>
    <x v="4"/>
    <x v="1"/>
    <x v="1"/>
    <n v="0"/>
  </r>
  <r>
    <x v="4"/>
    <x v="2"/>
    <x v="2"/>
    <n v="2000"/>
  </r>
  <r>
    <x v="5"/>
    <x v="0"/>
    <x v="0"/>
    <n v="3000"/>
  </r>
  <r>
    <x v="5"/>
    <x v="1"/>
    <x v="1"/>
    <n v="0"/>
  </r>
  <r>
    <x v="5"/>
    <x v="2"/>
    <x v="2"/>
    <n v="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0EFAC-6474-4688-9F88-9D44CD18086F}" name="PivotTable2"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J3:K9" firstHeaderRow="2" firstDataRow="2" firstDataCol="1" rowPageCount="1" colPageCount="1"/>
  <pivotFields count="4">
    <pivotField compact="0" outline="0" showAll="0" includeNewItemsInFilter="1">
      <items count="15">
        <item h="1" m="1" x="10"/>
        <item h="1" m="1" x="11"/>
        <item h="1" m="1" x="6"/>
        <item h="1" m="1" x="7"/>
        <item h="1" m="1" x="8"/>
        <item h="1" m="1" x="9"/>
        <item x="3"/>
        <item x="5"/>
        <item x="4"/>
        <item x="2"/>
        <item x="1"/>
        <item x="0"/>
        <item h="1" m="1" x="12"/>
        <item h="1" m="1" x="13"/>
        <item t="default"/>
      </items>
    </pivotField>
    <pivotField axis="axisPage" compact="0" outline="0" showAll="0" includeNewItemsInFilter="1">
      <items count="3">
        <item x="0"/>
        <item h="1" x="1"/>
        <item t="default"/>
      </items>
    </pivotField>
    <pivotField axis="axisRow" compact="0" outline="0" showAll="0" includeNewItemsInFilter="1">
      <items count="27">
        <item x="6"/>
        <item x="5"/>
        <item x="7"/>
        <item h="1" m="1" x="25"/>
        <item x="8"/>
        <item x="9"/>
        <item x="10"/>
        <item x="11"/>
        <item x="0"/>
        <item x="1"/>
        <item x="2"/>
        <item x="3"/>
        <item x="4"/>
        <item x="13"/>
        <item x="12"/>
        <item x="14"/>
        <item x="15"/>
        <item x="16"/>
        <item x="17"/>
        <item x="18"/>
        <item x="19"/>
        <item x="20"/>
        <item x="21"/>
        <item h="1" m="1" x="24"/>
        <item x="22"/>
        <item x="23"/>
        <item t="default"/>
      </items>
    </pivotField>
    <pivotField dataField="1" compact="0" numFmtId="43" outline="0" showAll="0" includeNewItemsInFilter="1"/>
  </pivotFields>
  <rowFields count="1">
    <field x="2"/>
  </rowFields>
  <rowItems count="5">
    <i>
      <x v="8"/>
    </i>
    <i>
      <x v="9"/>
    </i>
    <i>
      <x v="10"/>
    </i>
    <i>
      <x v="11"/>
    </i>
    <i>
      <x v="12"/>
    </i>
  </rowItems>
  <colItems count="1">
    <i/>
  </colItems>
  <pageFields count="1">
    <pageField fld="1" item="0" hier="0"/>
  </pageFields>
  <dataFields count="1">
    <dataField name="Sum of AMOUNT"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0A333E-283B-4701-8094-F9B8DF3F93AE}" name="PivotTable1"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A3:C10" firstHeaderRow="1" firstDataRow="2" firstDataCol="1"/>
  <pivotFields count="4">
    <pivotField axis="axisRow" compact="0" outline="0" showAll="0" includeNewItemsInFilter="1" nonAutoSortDefault="1">
      <items count="15">
        <item h="1" m="1" x="13"/>
        <item h="1" m="1" x="6"/>
        <item h="1" m="1" x="7"/>
        <item h="1" m="1" x="8"/>
        <item h="1" m="1" x="9"/>
        <item h="1" m="1" x="10"/>
        <item h="1" m="1" x="11"/>
        <item h="1" m="1" x="12"/>
        <item x="0"/>
        <item x="1"/>
        <item x="2"/>
        <item x="3"/>
        <item x="4"/>
        <item x="5"/>
        <item t="default"/>
      </items>
    </pivotField>
    <pivotField axis="axisCol" compact="0" outline="0" showAll="0" includeNewItemsInFilter="1">
      <items count="3">
        <item x="0"/>
        <item x="1"/>
        <item t="default"/>
      </items>
    </pivotField>
    <pivotField compact="0" outline="0" showAll="0" includeNewItemsInFilter="1">
      <items count="27">
        <item x="6"/>
        <item x="5"/>
        <item x="7"/>
        <item m="1" x="25"/>
        <item x="8"/>
        <item x="9"/>
        <item x="10"/>
        <item x="11"/>
        <item x="4"/>
        <item x="3"/>
        <item x="13"/>
        <item x="12"/>
        <item x="2"/>
        <item x="14"/>
        <item x="15"/>
        <item x="16"/>
        <item x="17"/>
        <item x="18"/>
        <item x="1"/>
        <item x="0"/>
        <item x="19"/>
        <item x="20"/>
        <item x="21"/>
        <item m="1" x="24"/>
        <item x="22"/>
        <item x="23"/>
        <item t="default"/>
      </items>
    </pivotField>
    <pivotField dataField="1" compact="0" numFmtId="43" outline="0" showAll="0" includeNewItemsInFilter="1"/>
  </pivotFields>
  <rowFields count="1">
    <field x="0"/>
  </rowFields>
  <rowItems count="6">
    <i>
      <x v="8"/>
    </i>
    <i>
      <x v="9"/>
    </i>
    <i>
      <x v="10"/>
    </i>
    <i>
      <x v="11"/>
    </i>
    <i>
      <x v="12"/>
    </i>
    <i>
      <x v="13"/>
    </i>
  </rowItems>
  <colFields count="1">
    <field x="1"/>
  </colFields>
  <colItems count="2">
    <i>
      <x/>
    </i>
    <i>
      <x v="1"/>
    </i>
  </colItems>
  <dataFields count="1">
    <dataField name="Sum of AMOUNT" fld="3" baseField="0" baseItem="0" numFmtId="43"/>
  </dataFields>
  <formats count="9">
    <format dxfId="14">
      <pivotArea type="all" dataOnly="0" outline="0" fieldPosition="0"/>
    </format>
    <format dxfId="13">
      <pivotArea outline="0" fieldPosition="0"/>
    </format>
    <format dxfId="12">
      <pivotArea type="origin" dataOnly="0" labelOnly="1" outline="0" fieldPosition="0"/>
    </format>
    <format dxfId="11">
      <pivotArea field="2" type="button" dataOnly="0" labelOnly="1" outline="0"/>
    </format>
    <format dxfId="10">
      <pivotArea type="topRight" dataOnly="0" labelOnly="1" outline="0" fieldPosition="0"/>
    </format>
    <format dxfId="9">
      <pivotArea field="0" type="button" dataOnly="0" labelOnly="1" outline="0" axis="axisRow" fieldPosition="0"/>
    </format>
    <format dxfId="8">
      <pivotArea dataOnly="0" labelOnly="1" grandRow="1" outline="0" fieldPosition="0"/>
    </format>
    <format dxfId="7">
      <pivotArea dataOnly="0" labelOnly="1" grandCol="1" outline="0" fieldPosition="0"/>
    </format>
    <format dxfId="6">
      <pivotArea dataOnly="0" labelOnly="1" outline="0" fieldPosition="0">
        <references count="1">
          <reference field="0"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79571-4FEF-4477-85E0-48FF504DF8C8}" name="PivotTable3"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P3:Q23" firstHeaderRow="2" firstDataRow="2" firstDataCol="1" rowPageCount="1" colPageCount="1"/>
  <pivotFields count="4">
    <pivotField compact="0" outline="0" showAll="0" includeNewItemsInFilter="1">
      <items count="15">
        <item h="1" m="1" x="10"/>
        <item h="1" m="1" x="11"/>
        <item h="1" m="1" x="6"/>
        <item h="1" m="1" x="7"/>
        <item h="1" m="1" x="8"/>
        <item h="1" m="1" x="9"/>
        <item x="3"/>
        <item x="5"/>
        <item x="4"/>
        <item x="2"/>
        <item x="1"/>
        <item x="0"/>
        <item h="1" m="1" x="12"/>
        <item h="1" m="1" x="13"/>
        <item t="default"/>
      </items>
    </pivotField>
    <pivotField axis="axisPage" compact="0" outline="0" showAll="0" includeNewItemsInFilter="1">
      <items count="3">
        <item h="1" x="0"/>
        <item x="1"/>
        <item t="default"/>
      </items>
    </pivotField>
    <pivotField axis="axisRow" compact="0" outline="0" showAll="0" includeNewItemsInFilter="1">
      <items count="27">
        <item x="6"/>
        <item x="5"/>
        <item x="7"/>
        <item m="1" x="25"/>
        <item x="8"/>
        <item x="9"/>
        <item x="10"/>
        <item x="11"/>
        <item x="4"/>
        <item x="3"/>
        <item x="13"/>
        <item x="12"/>
        <item x="2"/>
        <item x="14"/>
        <item x="15"/>
        <item x="16"/>
        <item x="17"/>
        <item x="18"/>
        <item x="1"/>
        <item x="0"/>
        <item x="19"/>
        <item x="20"/>
        <item x="21"/>
        <item m="1" x="24"/>
        <item x="22"/>
        <item x="23"/>
        <item t="default"/>
      </items>
    </pivotField>
    <pivotField dataField="1" compact="0" numFmtId="43" outline="0" showAll="0" includeNewItemsInFilter="1"/>
  </pivotFields>
  <rowFields count="1">
    <field x="2"/>
  </rowFields>
  <rowItems count="19">
    <i>
      <x/>
    </i>
    <i>
      <x v="1"/>
    </i>
    <i>
      <x v="2"/>
    </i>
    <i>
      <x v="4"/>
    </i>
    <i>
      <x v="5"/>
    </i>
    <i>
      <x v="6"/>
    </i>
    <i>
      <x v="7"/>
    </i>
    <i>
      <x v="10"/>
    </i>
    <i>
      <x v="11"/>
    </i>
    <i>
      <x v="13"/>
    </i>
    <i>
      <x v="14"/>
    </i>
    <i>
      <x v="15"/>
    </i>
    <i>
      <x v="16"/>
    </i>
    <i>
      <x v="17"/>
    </i>
    <i>
      <x v="20"/>
    </i>
    <i>
      <x v="21"/>
    </i>
    <i>
      <x v="22"/>
    </i>
    <i>
      <x v="24"/>
    </i>
    <i>
      <x v="25"/>
    </i>
  </rowItems>
  <colItems count="1">
    <i/>
  </colItems>
  <pageFields count="1">
    <pageField fld="1" item="1" hier="0"/>
  </pageFields>
  <dataFields count="1">
    <dataField name="Sum of AMOUNT" fld="3" baseField="0" baseItem="0" numFmtId="43"/>
  </dataFields>
  <formats count="1">
    <format dxfId="15">
      <pivotArea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336A5D-6B76-45D4-92E5-5E2306C8D0F3}"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D3:AG10" firstHeaderRow="1" firstDataRow="2" firstDataCol="1"/>
  <pivotFields count="4">
    <pivotField axis="axisRow" showAll="0">
      <items count="7">
        <item x="3"/>
        <item x="5"/>
        <item x="4"/>
        <item x="2"/>
        <item x="1"/>
        <item x="0"/>
        <item t="default"/>
      </items>
    </pivotField>
    <pivotField showAll="0">
      <items count="4">
        <item x="2"/>
        <item x="0"/>
        <item x="1"/>
        <item t="default"/>
      </items>
    </pivotField>
    <pivotField axis="axisCol" showAll="0">
      <items count="4">
        <item x="2"/>
        <item x="0"/>
        <item x="1"/>
        <item t="default"/>
      </items>
    </pivotField>
    <pivotField dataField="1" numFmtId="43" showAll="0"/>
  </pivotFields>
  <rowFields count="1">
    <field x="0"/>
  </rowFields>
  <rowItems count="6">
    <i>
      <x/>
    </i>
    <i>
      <x v="1"/>
    </i>
    <i>
      <x v="2"/>
    </i>
    <i>
      <x v="3"/>
    </i>
    <i>
      <x v="4"/>
    </i>
    <i>
      <x v="5"/>
    </i>
  </rowItems>
  <colFields count="1">
    <field x="2"/>
  </colFields>
  <colItems count="3">
    <i>
      <x/>
    </i>
    <i>
      <x v="1"/>
    </i>
    <i>
      <x v="2"/>
    </i>
  </colItems>
  <dataFields count="1">
    <dataField name="Sum of AMOUNT" fld="3" baseField="0" baseItem="0" numFmtId="43"/>
  </dataFields>
  <formats count="2">
    <format dxfId="3">
      <pivotArea outline="0" collapsedLevelsAreSubtotals="1" fieldPosition="0"/>
    </format>
    <format dxfId="2">
      <pivotArea outline="0" collapsedLevelsAreSubtotals="1" fieldPosition="0">
        <references count="1">
          <reference field="2" count="2" selected="0">
            <x v="0"/>
            <x v="1"/>
          </reference>
        </references>
      </pivotArea>
    </format>
  </formats>
  <chartFormats count="4">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pivotArea type="data" outline="0" fieldPosition="0">
        <references count="3">
          <reference field="4294967294" count="1" selected="0">
            <x v="0"/>
          </reference>
          <reference field="0" count="1" selected="0">
            <x v="3"/>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0F723-CFAE-4FFA-9DC3-E715763D6676}"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3:S20" firstHeaderRow="1" firstDataRow="2" firstDataCol="1" rowPageCount="1" colPageCount="1"/>
  <pivotFields count="4">
    <pivotField axis="axisCol" showAll="0">
      <items count="7">
        <item x="3"/>
        <item x="5"/>
        <item x="4"/>
        <item x="2"/>
        <item x="1"/>
        <item x="0"/>
        <item t="default"/>
      </items>
    </pivotField>
    <pivotField axis="axisPage" showAll="0">
      <items count="3">
        <item x="1"/>
        <item x="0"/>
        <item t="default"/>
      </items>
    </pivotField>
    <pivotField axis="axisRow" showAll="0">
      <items count="19">
        <item x="3"/>
        <item x="2"/>
        <item x="4"/>
        <item x="5"/>
        <item x="7"/>
        <item x="8"/>
        <item x="6"/>
        <item x="10"/>
        <item x="9"/>
        <item x="1"/>
        <item x="11"/>
        <item x="12"/>
        <item x="0"/>
        <item x="13"/>
        <item x="14"/>
        <item x="15"/>
        <item x="16"/>
        <item x="17"/>
        <item t="default"/>
      </items>
    </pivotField>
    <pivotField dataField="1" numFmtId="43" showAll="0"/>
  </pivotFields>
  <rowFields count="1">
    <field x="2"/>
  </rowFields>
  <rowItems count="16">
    <i>
      <x/>
    </i>
    <i>
      <x v="1"/>
    </i>
    <i>
      <x v="2"/>
    </i>
    <i>
      <x v="3"/>
    </i>
    <i>
      <x v="4"/>
    </i>
    <i>
      <x v="5"/>
    </i>
    <i>
      <x v="6"/>
    </i>
    <i>
      <x v="7"/>
    </i>
    <i>
      <x v="8"/>
    </i>
    <i>
      <x v="10"/>
    </i>
    <i>
      <x v="11"/>
    </i>
    <i>
      <x v="13"/>
    </i>
    <i>
      <x v="14"/>
    </i>
    <i>
      <x v="15"/>
    </i>
    <i>
      <x v="16"/>
    </i>
    <i>
      <x v="17"/>
    </i>
  </rowItems>
  <colFields count="1">
    <field x="0"/>
  </colFields>
  <colItems count="6">
    <i>
      <x/>
    </i>
    <i>
      <x v="1"/>
    </i>
    <i>
      <x v="2"/>
    </i>
    <i>
      <x v="3"/>
    </i>
    <i>
      <x v="4"/>
    </i>
    <i>
      <x v="5"/>
    </i>
  </colItems>
  <pageFields count="1">
    <pageField fld="1" item="0" hier="-1"/>
  </pageFields>
  <dataFields count="1">
    <dataField name="Sum of AMOUNT" fld="3" baseField="0" baseItem="0" numFmtId="4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EADFDA-750A-4B49-A260-5F0CCFA4BAEB}"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0" firstHeaderRow="1" firstDataRow="2" firstDataCol="1" rowPageCount="1" colPageCount="1"/>
  <pivotFields count="4">
    <pivotField axis="axisRow" showAll="0">
      <items count="7">
        <item x="3"/>
        <item x="5"/>
        <item x="4"/>
        <item x="2"/>
        <item x="1"/>
        <item x="0"/>
        <item t="default"/>
      </items>
    </pivotField>
    <pivotField axis="axisPage" showAll="0">
      <items count="3">
        <item x="1"/>
        <item x="0"/>
        <item t="default"/>
      </items>
    </pivotField>
    <pivotField axis="axisCol" showAll="0">
      <items count="19">
        <item x="3"/>
        <item x="2"/>
        <item x="4"/>
        <item x="5"/>
        <item x="7"/>
        <item x="8"/>
        <item x="6"/>
        <item x="10"/>
        <item x="9"/>
        <item x="1"/>
        <item x="11"/>
        <item x="12"/>
        <item x="0"/>
        <item x="13"/>
        <item x="14"/>
        <item x="15"/>
        <item x="16"/>
        <item x="17"/>
        <item t="default"/>
      </items>
    </pivotField>
    <pivotField dataField="1" showAll="0"/>
  </pivotFields>
  <rowFields count="1">
    <field x="0"/>
  </rowFields>
  <rowItems count="6">
    <i>
      <x/>
    </i>
    <i>
      <x v="1"/>
    </i>
    <i>
      <x v="2"/>
    </i>
    <i>
      <x v="3"/>
    </i>
    <i>
      <x v="4"/>
    </i>
    <i>
      <x v="5"/>
    </i>
  </rowItems>
  <colFields count="1">
    <field x="2"/>
  </colFields>
  <colItems count="2">
    <i>
      <x v="9"/>
    </i>
    <i>
      <x v="12"/>
    </i>
  </colItems>
  <pageFields count="1">
    <pageField fld="1" item="1" hier="-1"/>
  </pageFields>
  <dataFields count="1">
    <dataField name="Sum of AMOUNT" fld="3" baseField="0" baseItem="0" numFmtId="4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1EB551E-8E3C-4982-BA07-8E30D4F73110}" sourceName="DATE">
  <pivotTables>
    <pivotTable tabId="14" name="PivotTable1"/>
    <pivotTable tabId="14" name="PivotTable2"/>
    <pivotTable tabId="14" name="PivotTable3"/>
  </pivotTables>
  <data>
    <tabular pivotCacheId="1225159445" sortOrder="descending" customListSort="0" showMissing="0">
      <items count="14">
        <i x="0" s="1"/>
        <i x="1" s="1"/>
        <i x="2" s="1"/>
        <i x="4" s="1"/>
        <i x="5" s="1"/>
        <i x="3" s="1"/>
        <i x="13" nd="1"/>
        <i x="12" nd="1"/>
        <i x="6" nd="1"/>
        <i x="7" nd="1"/>
        <i x="8" nd="1"/>
        <i x="10" nd="1"/>
        <i x="11" nd="1"/>
        <i x="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6C30876E-6515-45BB-91D5-A873DBC2291C}" sourceName="DATE">
  <pivotTables>
    <pivotTable tabId="19" name="PivotTable1"/>
    <pivotTable tabId="19" name="PivotTable3"/>
  </pivotTables>
  <data>
    <tabular pivotCacheId="794361700" sortOrder="descending">
      <items count="6">
        <i x="0" s="1"/>
        <i x="1" s="1"/>
        <i x="2" s="1"/>
        <i x="4" s="1"/>
        <i x="5"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89768564-8433-4C71-90EF-22AD71586559}" sourceName="DATE">
  <pivotTables>
    <pivotTable tabId="19" name="PivotTable6"/>
  </pivotTables>
  <data>
    <tabular pivotCacheId="1631706270" sortOrder="descending">
      <items count="6">
        <i x="0"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CFB9156-13BD-4183-B7EC-7863B61CA092}" cache="Slicer_DATE" caption="DATE" columnCount="2"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ABEC35E-58D0-4EA9-BB91-D4F0A24E1C3A}" cache="Slicer_DATE1" caption="Sales &amp; Expenses" style="SlicerStyleDark5" rowHeight="822960"/>
  <slicer name="DATE 2" xr10:uid="{406DE8A1-1E0C-4793-BD58-A0AB6F262D81}" cache="Slicer_DATE2" caption="Profit/Loss" columnCount="2" style="SlicerStyleDark5"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96E1-5554-484F-B996-036158DD4505}">
  <sheetPr codeName="Sheet1"/>
  <dimension ref="A1:G15"/>
  <sheetViews>
    <sheetView workbookViewId="0">
      <selection activeCell="C18" sqref="C18"/>
    </sheetView>
  </sheetViews>
  <sheetFormatPr defaultRowHeight="15" x14ac:dyDescent="0.25"/>
  <cols>
    <col min="2" max="2" width="27.85546875" bestFit="1" customWidth="1"/>
    <col min="3" max="3" width="11" bestFit="1" customWidth="1"/>
    <col min="6" max="6" width="7.28515625" customWidth="1"/>
  </cols>
  <sheetData>
    <row r="1" spans="1:7" ht="15.75" x14ac:dyDescent="0.3">
      <c r="A1" s="5" t="s">
        <v>38</v>
      </c>
      <c r="B1" s="6"/>
      <c r="C1" s="6"/>
      <c r="D1" s="7"/>
      <c r="E1" s="6"/>
      <c r="F1" s="6"/>
      <c r="G1" s="6"/>
    </row>
    <row r="2" spans="1:7" ht="15.75" x14ac:dyDescent="0.3">
      <c r="A2" s="5" t="s">
        <v>39</v>
      </c>
      <c r="B2" s="6"/>
      <c r="C2" s="6"/>
      <c r="D2" s="7"/>
      <c r="E2" s="6"/>
      <c r="F2" s="6"/>
      <c r="G2" s="6"/>
    </row>
    <row r="3" spans="1:7" x14ac:dyDescent="0.25">
      <c r="A3" s="7"/>
      <c r="B3" s="6"/>
      <c r="C3" s="6"/>
      <c r="D3" s="7"/>
      <c r="E3" s="6"/>
      <c r="F3" s="6"/>
      <c r="G3" s="6"/>
    </row>
    <row r="4" spans="1:7" ht="45" x14ac:dyDescent="0.25">
      <c r="A4" s="8"/>
      <c r="B4" s="9" t="s">
        <v>40</v>
      </c>
      <c r="C4" s="9" t="s">
        <v>41</v>
      </c>
      <c r="D4" s="8" t="s">
        <v>53</v>
      </c>
      <c r="E4" s="9" t="s">
        <v>42</v>
      </c>
      <c r="F4" s="9" t="s">
        <v>44</v>
      </c>
      <c r="G4" s="9" t="s">
        <v>45</v>
      </c>
    </row>
    <row r="5" spans="1:7" x14ac:dyDescent="0.25">
      <c r="A5" s="7"/>
      <c r="B5" s="6"/>
      <c r="C5" s="6"/>
      <c r="D5" s="7"/>
      <c r="E5" s="6"/>
      <c r="F5" s="6"/>
      <c r="G5" s="6"/>
    </row>
    <row r="6" spans="1:7" x14ac:dyDescent="0.25">
      <c r="A6" s="7">
        <v>1</v>
      </c>
      <c r="B6" s="6" t="s">
        <v>43</v>
      </c>
      <c r="C6" s="10">
        <v>3000</v>
      </c>
      <c r="D6" s="7">
        <v>2</v>
      </c>
      <c r="E6" s="6">
        <v>5</v>
      </c>
      <c r="F6" s="6">
        <v>12</v>
      </c>
      <c r="G6" s="6">
        <f>C6/(E6*F6)*D6</f>
        <v>100</v>
      </c>
    </row>
    <row r="7" spans="1:7" x14ac:dyDescent="0.25">
      <c r="A7" s="7">
        <f t="shared" ref="A7:A14" si="0">A6+1</f>
        <v>2</v>
      </c>
      <c r="B7" s="6" t="s">
        <v>46</v>
      </c>
      <c r="C7" s="10">
        <v>200</v>
      </c>
      <c r="D7" s="7">
        <v>1</v>
      </c>
      <c r="E7" s="6">
        <v>5</v>
      </c>
      <c r="F7" s="6">
        <v>12</v>
      </c>
      <c r="G7" s="6">
        <f t="shared" ref="G7:G14" si="1">C7/(E7*F7)*D7</f>
        <v>3.3333333333333335</v>
      </c>
    </row>
    <row r="8" spans="1:7" x14ac:dyDescent="0.25">
      <c r="A8" s="7">
        <f t="shared" si="0"/>
        <v>3</v>
      </c>
      <c r="B8" s="6" t="s">
        <v>47</v>
      </c>
      <c r="C8" s="10">
        <v>75</v>
      </c>
      <c r="D8" s="7">
        <v>2</v>
      </c>
      <c r="E8" s="6">
        <v>5</v>
      </c>
      <c r="F8" s="6">
        <v>12</v>
      </c>
      <c r="G8" s="6">
        <f t="shared" si="1"/>
        <v>2.5</v>
      </c>
    </row>
    <row r="9" spans="1:7" x14ac:dyDescent="0.25">
      <c r="A9" s="7">
        <f t="shared" si="0"/>
        <v>4</v>
      </c>
      <c r="B9" s="6" t="s">
        <v>48</v>
      </c>
      <c r="C9" s="10">
        <v>300</v>
      </c>
      <c r="D9" s="7">
        <v>2</v>
      </c>
      <c r="E9" s="6">
        <v>5</v>
      </c>
      <c r="F9" s="6">
        <v>12</v>
      </c>
      <c r="G9" s="6">
        <f t="shared" si="1"/>
        <v>10</v>
      </c>
    </row>
    <row r="10" spans="1:7" x14ac:dyDescent="0.25">
      <c r="A10" s="7">
        <f t="shared" si="0"/>
        <v>5</v>
      </c>
      <c r="B10" s="6" t="s">
        <v>49</v>
      </c>
      <c r="C10" s="10">
        <v>100</v>
      </c>
      <c r="D10" s="7">
        <v>1</v>
      </c>
      <c r="E10" s="6">
        <v>5</v>
      </c>
      <c r="F10" s="6">
        <v>12</v>
      </c>
      <c r="G10" s="6">
        <f t="shared" si="1"/>
        <v>1.6666666666666667</v>
      </c>
    </row>
    <row r="11" spans="1:7" x14ac:dyDescent="0.25">
      <c r="A11" s="7">
        <f t="shared" si="0"/>
        <v>6</v>
      </c>
      <c r="B11" s="6" t="s">
        <v>50</v>
      </c>
      <c r="C11" s="10">
        <v>100</v>
      </c>
      <c r="D11" s="7">
        <v>1</v>
      </c>
      <c r="E11" s="6">
        <v>5</v>
      </c>
      <c r="F11" s="6">
        <v>12</v>
      </c>
      <c r="G11" s="6">
        <f t="shared" si="1"/>
        <v>1.6666666666666667</v>
      </c>
    </row>
    <row r="12" spans="1:7" x14ac:dyDescent="0.25">
      <c r="A12" s="7">
        <f t="shared" si="0"/>
        <v>7</v>
      </c>
      <c r="B12" s="6" t="s">
        <v>51</v>
      </c>
      <c r="C12" s="10">
        <v>200</v>
      </c>
      <c r="D12" s="7">
        <v>1</v>
      </c>
      <c r="E12" s="6">
        <v>5</v>
      </c>
      <c r="F12" s="6">
        <v>12</v>
      </c>
      <c r="G12" s="6">
        <f t="shared" si="1"/>
        <v>3.3333333333333335</v>
      </c>
    </row>
    <row r="13" spans="1:7" x14ac:dyDescent="0.25">
      <c r="A13" s="7">
        <f t="shared" si="0"/>
        <v>8</v>
      </c>
      <c r="B13" s="6" t="s">
        <v>52</v>
      </c>
      <c r="C13" s="10">
        <v>100</v>
      </c>
      <c r="D13" s="7">
        <v>1</v>
      </c>
      <c r="E13" s="6">
        <v>5</v>
      </c>
      <c r="F13" s="6">
        <v>12</v>
      </c>
      <c r="G13" s="6">
        <f t="shared" si="1"/>
        <v>1.6666666666666667</v>
      </c>
    </row>
    <row r="14" spans="1:7" ht="15.75" thickBot="1" x14ac:dyDescent="0.3">
      <c r="A14" s="7">
        <f t="shared" si="0"/>
        <v>9</v>
      </c>
      <c r="B14" s="6" t="s">
        <v>63</v>
      </c>
      <c r="C14" s="10">
        <v>125</v>
      </c>
      <c r="D14" s="7">
        <v>2</v>
      </c>
      <c r="E14" s="6">
        <v>5</v>
      </c>
      <c r="F14" s="6">
        <v>12</v>
      </c>
      <c r="G14" s="6">
        <f t="shared" si="1"/>
        <v>4.166666666666667</v>
      </c>
    </row>
    <row r="15" spans="1:7" ht="16.5" thickBot="1" x14ac:dyDescent="0.35">
      <c r="A15" s="7"/>
      <c r="B15" s="12" t="s">
        <v>54</v>
      </c>
      <c r="C15" s="13"/>
      <c r="D15" s="14"/>
      <c r="E15" s="15"/>
      <c r="F15" s="16"/>
      <c r="G15" s="11">
        <f>SUM(G6:G14)</f>
        <v>128.33333333333334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B3A3F-0B41-4DA4-8ABB-BA67040C3A19}">
  <sheetPr>
    <pageSetUpPr fitToPage="1"/>
  </sheetPr>
  <dimension ref="A1"/>
  <sheetViews>
    <sheetView tabSelected="1" zoomScale="55" zoomScaleNormal="55" workbookViewId="0">
      <selection activeCell="A7" sqref="A7:XFD7"/>
    </sheetView>
  </sheetViews>
  <sheetFormatPr defaultRowHeight="15" x14ac:dyDescent="0.25"/>
  <cols>
    <col min="15" max="15" width="8.7109375" customWidth="1"/>
  </cols>
  <sheetData/>
  <conditionalFormatting sqref="AB29">
    <cfRule type="iconSet" priority="1">
      <iconSet iconSet="3Arrows">
        <cfvo type="percent" val="0"/>
        <cfvo type="percent" val="33"/>
        <cfvo type="percent" val="67"/>
      </iconSet>
    </cfRule>
  </conditionalFormatting>
  <pageMargins left="0.7" right="0.7" top="0.75" bottom="0.75" header="0.3" footer="0.3"/>
  <pageSetup scale="31"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D8832-BC96-4A8C-9E8C-7F1F4BBE7391}">
  <sheetPr codeName="Sheet2"/>
  <dimension ref="A1:BA62"/>
  <sheetViews>
    <sheetView workbookViewId="0">
      <pane xSplit="1" ySplit="5" topLeftCell="B18" activePane="bottomRight" state="frozen"/>
      <selection pane="topRight" activeCell="B1" sqref="B1"/>
      <selection pane="bottomLeft" activeCell="A3" sqref="A3"/>
      <selection pane="bottomRight" activeCell="D25" sqref="D25"/>
    </sheetView>
  </sheetViews>
  <sheetFormatPr defaultRowHeight="15" x14ac:dyDescent="0.25"/>
  <cols>
    <col min="1" max="1" width="43.140625" bestFit="1" customWidth="1"/>
    <col min="2" max="2" width="10.85546875" bestFit="1" customWidth="1"/>
    <col min="3" max="3" width="10.5703125" bestFit="1" customWidth="1"/>
    <col min="4" max="4" width="10.85546875" bestFit="1" customWidth="1"/>
    <col min="5" max="5" width="9.5703125" bestFit="1" customWidth="1"/>
    <col min="6" max="6" width="10.85546875" bestFit="1" customWidth="1"/>
    <col min="7" max="7" width="9.5703125" bestFit="1" customWidth="1"/>
    <col min="8" max="8" width="10.85546875" bestFit="1" customWidth="1"/>
    <col min="9" max="9" width="9.5703125" bestFit="1" customWidth="1"/>
    <col min="10" max="10" width="10.85546875" bestFit="1" customWidth="1"/>
    <col min="11" max="11" width="9.5703125" bestFit="1" customWidth="1"/>
    <col min="12" max="12" width="10.85546875" bestFit="1" customWidth="1"/>
    <col min="13" max="13" width="9.5703125" bestFit="1" customWidth="1"/>
    <col min="14" max="14" width="10.85546875" bestFit="1" customWidth="1"/>
    <col min="15" max="15" width="9.5703125" bestFit="1" customWidth="1"/>
    <col min="16" max="16" width="10.85546875" bestFit="1" customWidth="1"/>
    <col min="17" max="17" width="9.5703125" bestFit="1" customWidth="1"/>
    <col min="18" max="18" width="10.85546875" bestFit="1" customWidth="1"/>
    <col min="19" max="19" width="9.5703125" bestFit="1" customWidth="1"/>
    <col min="20" max="20" width="10.85546875" bestFit="1" customWidth="1"/>
    <col min="21" max="21" width="9.5703125" bestFit="1" customWidth="1"/>
    <col min="22" max="22" width="10.85546875" bestFit="1" customWidth="1"/>
    <col min="23" max="23" width="9.5703125" bestFit="1" customWidth="1"/>
    <col min="24" max="24" width="10.85546875" bestFit="1" customWidth="1"/>
    <col min="25" max="25" width="9.5703125" bestFit="1" customWidth="1"/>
    <col min="26" max="26" width="10.85546875" bestFit="1" customWidth="1"/>
    <col min="27" max="27" width="9.5703125" bestFit="1" customWidth="1"/>
    <col min="28" max="28" width="10.85546875" bestFit="1" customWidth="1"/>
    <col min="29" max="29" width="9.5703125" bestFit="1" customWidth="1"/>
    <col min="30" max="30" width="10.85546875" bestFit="1" customWidth="1"/>
    <col min="31" max="31" width="9.5703125" bestFit="1" customWidth="1"/>
    <col min="32" max="32" width="10.85546875" bestFit="1" customWidth="1"/>
    <col min="33" max="33" width="9.5703125" bestFit="1" customWidth="1"/>
    <col min="34" max="34" width="10.85546875" bestFit="1" customWidth="1"/>
    <col min="35" max="35" width="9.5703125" bestFit="1" customWidth="1"/>
    <col min="36" max="36" width="10.85546875" bestFit="1" customWidth="1"/>
    <col min="37" max="37" width="9.5703125" bestFit="1" customWidth="1"/>
    <col min="38" max="38" width="10.85546875" bestFit="1" customWidth="1"/>
    <col min="39" max="39" width="9.5703125" bestFit="1" customWidth="1"/>
    <col min="40" max="40" width="10.85546875" bestFit="1" customWidth="1"/>
    <col min="41" max="41" width="9.5703125" bestFit="1" customWidth="1"/>
    <col min="42" max="42" width="10.85546875" bestFit="1" customWidth="1"/>
    <col min="43" max="43" width="9.5703125" bestFit="1" customWidth="1"/>
    <col min="44" max="44" width="10.85546875" bestFit="1" customWidth="1"/>
    <col min="45" max="45" width="9.5703125" bestFit="1" customWidth="1"/>
    <col min="46" max="46" width="10.85546875" bestFit="1" customWidth="1"/>
    <col min="47" max="47" width="9.5703125" bestFit="1" customWidth="1"/>
    <col min="48" max="48" width="10.85546875" bestFit="1" customWidth="1"/>
    <col min="49" max="49" width="9.5703125" bestFit="1" customWidth="1"/>
    <col min="50" max="50" width="10.85546875" bestFit="1" customWidth="1"/>
    <col min="51" max="51" width="9.5703125" bestFit="1" customWidth="1"/>
    <col min="52" max="52" width="10.85546875" bestFit="1" customWidth="1"/>
    <col min="53" max="53" width="9.5703125" bestFit="1" customWidth="1"/>
  </cols>
  <sheetData>
    <row r="1" spans="1:53" ht="26.25" customHeight="1" thickBot="1" x14ac:dyDescent="0.4">
      <c r="A1" s="63" t="s">
        <v>66</v>
      </c>
      <c r="B1" s="105" t="s">
        <v>26</v>
      </c>
      <c r="C1" s="105"/>
      <c r="D1" s="105"/>
      <c r="E1" s="105"/>
      <c r="F1" s="105"/>
      <c r="G1" s="105"/>
      <c r="H1" s="105"/>
      <c r="I1" s="106"/>
      <c r="J1" s="100" t="s">
        <v>27</v>
      </c>
      <c r="K1" s="101"/>
      <c r="L1" s="101"/>
      <c r="M1" s="101"/>
      <c r="N1" s="101"/>
      <c r="O1" s="101"/>
      <c r="P1" s="101"/>
      <c r="Q1" s="101"/>
      <c r="R1" s="101"/>
      <c r="S1" s="102"/>
      <c r="T1" s="107" t="s">
        <v>28</v>
      </c>
      <c r="U1" s="108"/>
      <c r="V1" s="108"/>
      <c r="W1" s="108"/>
      <c r="X1" s="108"/>
      <c r="Y1" s="108"/>
      <c r="Z1" s="108"/>
      <c r="AA1" s="109"/>
      <c r="AB1" s="100" t="s">
        <v>29</v>
      </c>
      <c r="AC1" s="101"/>
      <c r="AD1" s="101"/>
      <c r="AE1" s="101"/>
      <c r="AF1" s="101"/>
      <c r="AG1" s="101"/>
      <c r="AH1" s="101"/>
      <c r="AI1" s="102"/>
      <c r="AJ1" s="100" t="s">
        <v>0</v>
      </c>
      <c r="AK1" s="101"/>
      <c r="AL1" s="101"/>
      <c r="AM1" s="101"/>
      <c r="AN1" s="101"/>
      <c r="AO1" s="101"/>
      <c r="AP1" s="101"/>
      <c r="AQ1" s="101"/>
      <c r="AR1" s="101"/>
      <c r="AS1" s="102"/>
      <c r="AT1" s="100" t="s">
        <v>25</v>
      </c>
      <c r="AU1" s="101"/>
      <c r="AV1" s="101"/>
      <c r="AW1" s="101"/>
      <c r="AX1" s="101"/>
      <c r="AY1" s="101"/>
      <c r="AZ1" s="101"/>
      <c r="BA1" s="102"/>
    </row>
    <row r="2" spans="1:53" x14ac:dyDescent="0.25">
      <c r="A2" s="62" t="s">
        <v>71</v>
      </c>
      <c r="B2" s="104">
        <f>WEEKNUM(B4)</f>
        <v>36</v>
      </c>
      <c r="C2" s="104"/>
      <c r="D2" s="103">
        <f>WEEKNUM(D4)</f>
        <v>37</v>
      </c>
      <c r="E2" s="104"/>
      <c r="F2" s="103">
        <f>WEEKNUM(F4)</f>
        <v>38</v>
      </c>
      <c r="G2" s="104"/>
      <c r="H2" s="103">
        <f>WEEKNUM(H4)</f>
        <v>39</v>
      </c>
      <c r="I2" s="114"/>
      <c r="J2" s="115">
        <f>WEEKNUM(J4)</f>
        <v>40</v>
      </c>
      <c r="K2" s="104"/>
      <c r="L2" s="103">
        <f>WEEKNUM(L4)</f>
        <v>41</v>
      </c>
      <c r="M2" s="104"/>
      <c r="N2" s="103">
        <f>WEEKNUM(N4)</f>
        <v>42</v>
      </c>
      <c r="O2" s="104"/>
      <c r="P2" s="103">
        <f>WEEKNUM(P4)</f>
        <v>43</v>
      </c>
      <c r="Q2" s="104"/>
      <c r="R2" s="103">
        <f>WEEKNUM(R4)</f>
        <v>44</v>
      </c>
      <c r="S2" s="114"/>
      <c r="T2" s="110">
        <f>WEEKNUM(T4)</f>
        <v>45</v>
      </c>
      <c r="U2" s="111"/>
      <c r="V2" s="112">
        <f>WEEKNUM(V4)</f>
        <v>46</v>
      </c>
      <c r="W2" s="111"/>
      <c r="X2" s="112">
        <f>WEEKNUM(X4)</f>
        <v>47</v>
      </c>
      <c r="Y2" s="111"/>
      <c r="Z2" s="112">
        <f>WEEKNUM(Z4)</f>
        <v>48</v>
      </c>
      <c r="AA2" s="113"/>
      <c r="AB2" s="110">
        <f>WEEKNUM(AB4)</f>
        <v>49</v>
      </c>
      <c r="AC2" s="111"/>
      <c r="AD2" s="112">
        <f>WEEKNUM(AD4)</f>
        <v>50</v>
      </c>
      <c r="AE2" s="111"/>
      <c r="AF2" s="112">
        <f>WEEKNUM(AF4)</f>
        <v>51</v>
      </c>
      <c r="AG2" s="111"/>
      <c r="AH2" s="112">
        <f>WEEKNUM(AH4)</f>
        <v>52</v>
      </c>
      <c r="AI2" s="113"/>
      <c r="AJ2" s="110">
        <f>WEEKNUM(AJ4)</f>
        <v>53</v>
      </c>
      <c r="AK2" s="111"/>
      <c r="AL2" s="112">
        <f>WEEKNUM(AL4)</f>
        <v>2</v>
      </c>
      <c r="AM2" s="111"/>
      <c r="AN2" s="112">
        <f>WEEKNUM(AN4)</f>
        <v>3</v>
      </c>
      <c r="AO2" s="111"/>
      <c r="AP2" s="112">
        <f>WEEKNUM(AP4)</f>
        <v>4</v>
      </c>
      <c r="AQ2" s="111"/>
      <c r="AR2" s="112">
        <f>WEEKNUM(AR4)</f>
        <v>5</v>
      </c>
      <c r="AS2" s="113"/>
      <c r="AT2" s="110">
        <f>WEEKNUM(AT4)</f>
        <v>6</v>
      </c>
      <c r="AU2" s="111"/>
      <c r="AV2" s="112">
        <f>WEEKNUM(AV4)</f>
        <v>7</v>
      </c>
      <c r="AW2" s="111"/>
      <c r="AX2" s="112">
        <f>WEEKNUM(AX4)</f>
        <v>8</v>
      </c>
      <c r="AY2" s="111"/>
      <c r="AZ2" s="112">
        <f>WEEKNUM(AZ4)</f>
        <v>9</v>
      </c>
      <c r="BA2" s="113"/>
    </row>
    <row r="3" spans="1:53" x14ac:dyDescent="0.25">
      <c r="A3" s="61" t="s">
        <v>72</v>
      </c>
      <c r="B3" s="120" t="str">
        <f>DAY(B4)&amp;"-"&amp;DAY(B4+6)</f>
        <v>1-7</v>
      </c>
      <c r="C3" s="119"/>
      <c r="D3" s="120" t="str">
        <f>DAY(D4)&amp;"-"&amp;DAY(D4+6)</f>
        <v>8-14</v>
      </c>
      <c r="E3" s="119"/>
      <c r="F3" s="120" t="str">
        <f>DAY(F4)&amp;"-"&amp;DAY(F4+6)</f>
        <v>15-21</v>
      </c>
      <c r="G3" s="119"/>
      <c r="H3" s="120" t="str">
        <f>DAY(H4)&amp;"-"&amp;DAY(H4+6)</f>
        <v>22-28</v>
      </c>
      <c r="I3" s="121"/>
      <c r="J3" s="118" t="str">
        <f>DAY(J4)&amp;"-"&amp;DAY(J4+6)</f>
        <v>29-5</v>
      </c>
      <c r="K3" s="119"/>
      <c r="L3" s="120" t="str">
        <f>DAY(L4)&amp;"-"&amp;DAY(L4+6)</f>
        <v>6-12</v>
      </c>
      <c r="M3" s="119"/>
      <c r="N3" s="120" t="str">
        <f>DAY(N4)&amp;"-"&amp;DAY(N4+6)</f>
        <v>13-19</v>
      </c>
      <c r="O3" s="119"/>
      <c r="P3" s="120" t="str">
        <f>DAY(P4)&amp;"-"&amp;DAY(P4+6)</f>
        <v>20-26</v>
      </c>
      <c r="Q3" s="119"/>
      <c r="R3" s="120" t="str">
        <f>DAY(R4)&amp;"-"&amp;DAY(R4+6)</f>
        <v>27-2</v>
      </c>
      <c r="S3" s="121"/>
      <c r="T3" s="116" t="str">
        <f>DAY(T4)&amp;"-"&amp;DAY(T4+6)</f>
        <v>3-9</v>
      </c>
      <c r="U3" s="117"/>
      <c r="V3" s="122" t="str">
        <f>DAY(V4)&amp;"-"&amp;DAY(V4+6)</f>
        <v>10-16</v>
      </c>
      <c r="W3" s="117"/>
      <c r="X3" s="122" t="str">
        <f>DAY(X4)&amp;"-"&amp;DAY(X4+6)</f>
        <v>17-23</v>
      </c>
      <c r="Y3" s="117"/>
      <c r="Z3" s="122" t="str">
        <f>DAY(Z4)&amp;"-"&amp;DAY(Z4+6)</f>
        <v>24-30</v>
      </c>
      <c r="AA3" s="123"/>
      <c r="AB3" s="116" t="str">
        <f>DAY(AB4)&amp;"-"&amp;DAY(AB4+6)</f>
        <v>1-7</v>
      </c>
      <c r="AC3" s="117"/>
      <c r="AD3" s="122" t="str">
        <f>DAY(AD4)&amp;"-"&amp;DAY(AD4+6)</f>
        <v>8-14</v>
      </c>
      <c r="AE3" s="117"/>
      <c r="AF3" s="122" t="str">
        <f>DAY(AF4)&amp;"-"&amp;DAY(AF4+6)</f>
        <v>15-21</v>
      </c>
      <c r="AG3" s="117"/>
      <c r="AH3" s="122" t="str">
        <f>DAY(AH4)&amp;"-"&amp;DAY(AH4+6)</f>
        <v>22-28</v>
      </c>
      <c r="AI3" s="123"/>
      <c r="AJ3" s="116" t="str">
        <f>DAY(AJ4)&amp;"-"&amp;DAY(AJ4+6)</f>
        <v>29-4</v>
      </c>
      <c r="AK3" s="117"/>
      <c r="AL3" s="122" t="str">
        <f>DAY(AL4)&amp;"-"&amp;DAY(AL4+6)</f>
        <v>5-11</v>
      </c>
      <c r="AM3" s="117"/>
      <c r="AN3" s="122" t="str">
        <f>DAY(AN4)&amp;"-"&amp;DAY(AN4+6)</f>
        <v>12-18</v>
      </c>
      <c r="AO3" s="117"/>
      <c r="AP3" s="122" t="str">
        <f>DAY(AP4)&amp;"-"&amp;DAY(AP4+6)</f>
        <v>19-25</v>
      </c>
      <c r="AQ3" s="117"/>
      <c r="AR3" s="122" t="str">
        <f>DAY(AR4)&amp;"-"&amp;DAY(AR4+6)</f>
        <v>26-1</v>
      </c>
      <c r="AS3" s="123"/>
      <c r="AT3" s="116" t="str">
        <f>DAY(AT4)&amp;"-"&amp;DAY(AT4+6)</f>
        <v>2-8</v>
      </c>
      <c r="AU3" s="117"/>
      <c r="AV3" s="122" t="str">
        <f>DAY(AV4)&amp;"-"&amp;DAY(AV4+6)</f>
        <v>9-15</v>
      </c>
      <c r="AW3" s="117"/>
      <c r="AX3" s="122" t="str">
        <f>DAY(AX4)&amp;"-"&amp;DAY(AX4+6)</f>
        <v>16-22</v>
      </c>
      <c r="AY3" s="117"/>
      <c r="AZ3" s="122" t="str">
        <f>DAY(AZ4)&amp;"-"&amp;DAY(AZ4+6)</f>
        <v>23-1</v>
      </c>
      <c r="BA3" s="123"/>
    </row>
    <row r="4" spans="1:53" x14ac:dyDescent="0.25">
      <c r="A4" t="s">
        <v>74</v>
      </c>
      <c r="B4" s="47">
        <v>45536</v>
      </c>
      <c r="C4" s="46"/>
      <c r="D4" s="45">
        <f>B4+7</f>
        <v>45543</v>
      </c>
      <c r="E4" s="46"/>
      <c r="F4" s="45">
        <f>D4+7</f>
        <v>45550</v>
      </c>
      <c r="G4" s="46"/>
      <c r="H4" s="45">
        <f>F4+7</f>
        <v>45557</v>
      </c>
      <c r="I4" s="48"/>
      <c r="J4" s="47">
        <f>H4+7</f>
        <v>45564</v>
      </c>
      <c r="K4" s="46"/>
      <c r="L4" s="45">
        <f>J4+7</f>
        <v>45571</v>
      </c>
      <c r="M4" s="46"/>
      <c r="N4" s="45">
        <f>L4+7</f>
        <v>45578</v>
      </c>
      <c r="O4" s="46"/>
      <c r="P4" s="45">
        <f>N4+7</f>
        <v>45585</v>
      </c>
      <c r="Q4" s="46"/>
      <c r="R4" s="45">
        <f>P4+7</f>
        <v>45592</v>
      </c>
      <c r="S4" s="48"/>
      <c r="T4" s="47">
        <f>R4+7</f>
        <v>45599</v>
      </c>
      <c r="U4" s="46"/>
      <c r="V4" s="45">
        <f>T4+7</f>
        <v>45606</v>
      </c>
      <c r="W4" s="46"/>
      <c r="X4" s="45">
        <f>V4+7</f>
        <v>45613</v>
      </c>
      <c r="Y4" s="46"/>
      <c r="Z4" s="45">
        <f>X4+7</f>
        <v>45620</v>
      </c>
      <c r="AA4" s="48"/>
      <c r="AB4" s="47">
        <f>Z4+7</f>
        <v>45627</v>
      </c>
      <c r="AC4" s="46"/>
      <c r="AD4" s="45">
        <f>AB4+7</f>
        <v>45634</v>
      </c>
      <c r="AE4" s="46"/>
      <c r="AF4" s="45">
        <f>AD4+7</f>
        <v>45641</v>
      </c>
      <c r="AG4" s="46"/>
      <c r="AH4" s="45">
        <f>AF4+7</f>
        <v>45648</v>
      </c>
      <c r="AI4" s="48"/>
      <c r="AJ4" s="47">
        <f>AH4+7</f>
        <v>45655</v>
      </c>
      <c r="AK4" s="46"/>
      <c r="AL4" s="45">
        <f>AJ4+7</f>
        <v>45662</v>
      </c>
      <c r="AM4" s="46"/>
      <c r="AN4" s="45">
        <f>AL4+7</f>
        <v>45669</v>
      </c>
      <c r="AO4" s="46"/>
      <c r="AP4" s="45">
        <f>AN4+7</f>
        <v>45676</v>
      </c>
      <c r="AQ4" s="46"/>
      <c r="AR4" s="45">
        <f>AP4+7</f>
        <v>45683</v>
      </c>
      <c r="AS4" s="48"/>
      <c r="AT4" s="47">
        <f>AR4+7</f>
        <v>45690</v>
      </c>
      <c r="AU4" s="46"/>
      <c r="AV4" s="45">
        <f>AT4+7</f>
        <v>45697</v>
      </c>
      <c r="AW4" s="46"/>
      <c r="AX4" s="45">
        <f>AV4+7</f>
        <v>45704</v>
      </c>
      <c r="AY4" s="46"/>
      <c r="AZ4" s="45">
        <f>AX4+7</f>
        <v>45711</v>
      </c>
      <c r="BA4" s="48"/>
    </row>
    <row r="5" spans="1:53" x14ac:dyDescent="0.25">
      <c r="A5" t="s">
        <v>75</v>
      </c>
      <c r="B5" s="49" t="s">
        <v>1</v>
      </c>
      <c r="C5" s="18" t="s">
        <v>2</v>
      </c>
      <c r="D5" s="18" t="s">
        <v>1</v>
      </c>
      <c r="E5" s="18" t="s">
        <v>2</v>
      </c>
      <c r="F5" s="18" t="s">
        <v>1</v>
      </c>
      <c r="G5" s="18" t="s">
        <v>2</v>
      </c>
      <c r="H5" s="18" t="s">
        <v>1</v>
      </c>
      <c r="I5" s="50" t="s">
        <v>2</v>
      </c>
      <c r="J5" s="49" t="s">
        <v>1</v>
      </c>
      <c r="K5" s="18" t="s">
        <v>2</v>
      </c>
      <c r="L5" s="18" t="s">
        <v>1</v>
      </c>
      <c r="M5" s="18" t="s">
        <v>2</v>
      </c>
      <c r="N5" s="18" t="s">
        <v>1</v>
      </c>
      <c r="O5" s="18" t="s">
        <v>2</v>
      </c>
      <c r="P5" s="18" t="s">
        <v>1</v>
      </c>
      <c r="Q5" s="18" t="s">
        <v>2</v>
      </c>
      <c r="R5" s="18" t="s">
        <v>1</v>
      </c>
      <c r="S5" s="50" t="s">
        <v>2</v>
      </c>
      <c r="T5" s="49" t="s">
        <v>1</v>
      </c>
      <c r="U5" s="18" t="s">
        <v>2</v>
      </c>
      <c r="V5" s="18" t="s">
        <v>1</v>
      </c>
      <c r="W5" s="18" t="s">
        <v>2</v>
      </c>
      <c r="X5" s="18" t="s">
        <v>1</v>
      </c>
      <c r="Y5" s="18" t="s">
        <v>2</v>
      </c>
      <c r="Z5" s="18" t="s">
        <v>1</v>
      </c>
      <c r="AA5" s="50" t="s">
        <v>2</v>
      </c>
      <c r="AB5" s="49" t="s">
        <v>1</v>
      </c>
      <c r="AC5" s="18" t="s">
        <v>2</v>
      </c>
      <c r="AD5" s="18" t="s">
        <v>1</v>
      </c>
      <c r="AE5" s="18" t="s">
        <v>2</v>
      </c>
      <c r="AF5" s="18" t="s">
        <v>1</v>
      </c>
      <c r="AG5" s="18" t="s">
        <v>2</v>
      </c>
      <c r="AH5" s="18" t="s">
        <v>1</v>
      </c>
      <c r="AI5" s="50" t="s">
        <v>2</v>
      </c>
      <c r="AJ5" s="49" t="s">
        <v>1</v>
      </c>
      <c r="AK5" s="18" t="s">
        <v>2</v>
      </c>
      <c r="AL5" s="18" t="s">
        <v>1</v>
      </c>
      <c r="AM5" s="18" t="s">
        <v>2</v>
      </c>
      <c r="AN5" s="18" t="s">
        <v>1</v>
      </c>
      <c r="AO5" s="18" t="s">
        <v>2</v>
      </c>
      <c r="AP5" s="18" t="s">
        <v>1</v>
      </c>
      <c r="AQ5" s="18" t="s">
        <v>2</v>
      </c>
      <c r="AR5" s="18" t="s">
        <v>1</v>
      </c>
      <c r="AS5" s="50" t="s">
        <v>2</v>
      </c>
      <c r="AT5" s="49" t="s">
        <v>1</v>
      </c>
      <c r="AU5" s="18" t="s">
        <v>2</v>
      </c>
      <c r="AV5" s="18" t="s">
        <v>1</v>
      </c>
      <c r="AW5" s="18" t="s">
        <v>2</v>
      </c>
      <c r="AX5" s="18" t="s">
        <v>1</v>
      </c>
      <c r="AY5" s="18" t="s">
        <v>2</v>
      </c>
      <c r="AZ5" s="18" t="s">
        <v>1</v>
      </c>
      <c r="BA5" s="50" t="s">
        <v>2</v>
      </c>
    </row>
    <row r="6" spans="1:53" ht="15.75" thickBot="1" x14ac:dyDescent="0.3">
      <c r="A6" t="s">
        <v>73</v>
      </c>
      <c r="B6" s="51" t="s">
        <v>30</v>
      </c>
      <c r="C6" s="52"/>
      <c r="D6" s="52" t="s">
        <v>30</v>
      </c>
      <c r="E6" s="52"/>
      <c r="F6" s="52" t="s">
        <v>30</v>
      </c>
      <c r="G6" s="52"/>
      <c r="H6" s="52" t="s">
        <v>30</v>
      </c>
      <c r="I6" s="53"/>
      <c r="J6" s="51" t="s">
        <v>30</v>
      </c>
      <c r="K6" s="52"/>
      <c r="L6" s="52" t="s">
        <v>30</v>
      </c>
      <c r="M6" s="52"/>
      <c r="N6" s="52" t="s">
        <v>30</v>
      </c>
      <c r="O6" s="52"/>
      <c r="P6" s="52" t="s">
        <v>30</v>
      </c>
      <c r="Q6" s="52"/>
      <c r="R6" s="52" t="s">
        <v>30</v>
      </c>
      <c r="S6" s="53"/>
      <c r="T6" s="51" t="s">
        <v>30</v>
      </c>
      <c r="U6" s="52"/>
      <c r="V6" s="52" t="s">
        <v>30</v>
      </c>
      <c r="W6" s="52"/>
      <c r="X6" s="52" t="s">
        <v>30</v>
      </c>
      <c r="Y6" s="52"/>
      <c r="Z6" s="52" t="s">
        <v>30</v>
      </c>
      <c r="AA6" s="53"/>
      <c r="AB6" s="51" t="s">
        <v>30</v>
      </c>
      <c r="AC6" s="52"/>
      <c r="AD6" s="52" t="s">
        <v>30</v>
      </c>
      <c r="AE6" s="52"/>
      <c r="AF6" s="52" t="s">
        <v>30</v>
      </c>
      <c r="AG6" s="52"/>
      <c r="AH6" s="52" t="s">
        <v>30</v>
      </c>
      <c r="AI6" s="53"/>
      <c r="AJ6" s="51" t="s">
        <v>30</v>
      </c>
      <c r="AK6" s="52"/>
      <c r="AL6" s="52" t="s">
        <v>30</v>
      </c>
      <c r="AM6" s="52"/>
      <c r="AN6" s="52" t="s">
        <v>30</v>
      </c>
      <c r="AO6" s="52"/>
      <c r="AP6" s="52" t="s">
        <v>30</v>
      </c>
      <c r="AQ6" s="52"/>
      <c r="AR6" s="52" t="s">
        <v>30</v>
      </c>
      <c r="AS6" s="53"/>
      <c r="AT6" s="51" t="s">
        <v>30</v>
      </c>
      <c r="AU6" s="52"/>
      <c r="AV6" s="52" t="s">
        <v>30</v>
      </c>
      <c r="AW6" s="52"/>
      <c r="AX6" s="52" t="s">
        <v>30</v>
      </c>
      <c r="AY6" s="52"/>
      <c r="AZ6" s="52" t="s">
        <v>30</v>
      </c>
      <c r="BA6" s="53"/>
    </row>
    <row r="7" spans="1:53" x14ac:dyDescent="0.25">
      <c r="A7" s="3" t="s">
        <v>3</v>
      </c>
      <c r="B7" s="33">
        <v>0</v>
      </c>
      <c r="C7" s="30">
        <v>0</v>
      </c>
      <c r="D7" s="30">
        <f t="shared" ref="D7:M7" si="0">B41</f>
        <v>4259.1666666666661</v>
      </c>
      <c r="E7" s="30">
        <f t="shared" si="0"/>
        <v>4259.1666666666661</v>
      </c>
      <c r="F7" s="30">
        <f t="shared" si="0"/>
        <v>4496.6666666666661</v>
      </c>
      <c r="G7" s="30">
        <f t="shared" si="0"/>
        <v>4496.6666666666661</v>
      </c>
      <c r="H7" s="30">
        <f t="shared" si="0"/>
        <v>4734.1666666666661</v>
      </c>
      <c r="I7" s="34">
        <f t="shared" si="0"/>
        <v>4734.1666666666661</v>
      </c>
      <c r="J7" s="33">
        <f t="shared" si="0"/>
        <v>4971.6666666666661</v>
      </c>
      <c r="K7" s="32">
        <f t="shared" si="0"/>
        <v>4971.6666666666661</v>
      </c>
      <c r="L7" s="30">
        <f t="shared" si="0"/>
        <v>5209.1666666666661</v>
      </c>
      <c r="M7" s="30">
        <f t="shared" si="0"/>
        <v>5209.1666666666661</v>
      </c>
      <c r="N7" s="32">
        <f t="shared" ref="N7:U7" si="1">L41</f>
        <v>5446.6666666666661</v>
      </c>
      <c r="O7" s="32">
        <f t="shared" si="1"/>
        <v>5446.6666666666661</v>
      </c>
      <c r="P7" s="32">
        <f t="shared" si="1"/>
        <v>5684.1666666666661</v>
      </c>
      <c r="Q7" s="32">
        <f t="shared" si="1"/>
        <v>5684.1666666666661</v>
      </c>
      <c r="R7" s="32">
        <f t="shared" si="1"/>
        <v>5921.6666666666661</v>
      </c>
      <c r="S7" s="44">
        <f t="shared" si="1"/>
        <v>5921.6666666666661</v>
      </c>
      <c r="T7" s="33">
        <f t="shared" si="1"/>
        <v>6159.1666666666661</v>
      </c>
      <c r="U7" s="32">
        <f t="shared" si="1"/>
        <v>6159.1666666666661</v>
      </c>
      <c r="V7" s="32">
        <f t="shared" ref="V7:BA7" si="2">T41</f>
        <v>6159.1666666666661</v>
      </c>
      <c r="W7" s="32">
        <f t="shared" si="2"/>
        <v>6159.1666666666661</v>
      </c>
      <c r="X7" s="32">
        <f t="shared" si="2"/>
        <v>6159.1666666666661</v>
      </c>
      <c r="Y7" s="32">
        <f t="shared" si="2"/>
        <v>6159.1666666666661</v>
      </c>
      <c r="Z7" s="32">
        <f t="shared" si="2"/>
        <v>6159.1666666666661</v>
      </c>
      <c r="AA7" s="44">
        <f t="shared" si="2"/>
        <v>6159.1666666666661</v>
      </c>
      <c r="AB7" s="33">
        <f t="shared" si="2"/>
        <v>6159.1666666666661</v>
      </c>
      <c r="AC7" s="32">
        <f t="shared" si="2"/>
        <v>10159.166666666666</v>
      </c>
      <c r="AD7" s="32">
        <f t="shared" si="2"/>
        <v>6159.1666666666661</v>
      </c>
      <c r="AE7" s="32">
        <f t="shared" si="2"/>
        <v>10159.166666666666</v>
      </c>
      <c r="AF7" s="32">
        <f t="shared" si="2"/>
        <v>6159.1666666666661</v>
      </c>
      <c r="AG7" s="32">
        <f t="shared" si="2"/>
        <v>10159.166666666666</v>
      </c>
      <c r="AH7" s="32">
        <f t="shared" si="2"/>
        <v>6159.1666666666661</v>
      </c>
      <c r="AI7" s="44">
        <f t="shared" si="2"/>
        <v>10159.166666666666</v>
      </c>
      <c r="AJ7" s="33">
        <f t="shared" si="2"/>
        <v>6159.1666666666661</v>
      </c>
      <c r="AK7" s="32">
        <f t="shared" si="2"/>
        <v>11159.166666666666</v>
      </c>
      <c r="AL7" s="32">
        <f t="shared" si="2"/>
        <v>6159.1666666666661</v>
      </c>
      <c r="AM7" s="32">
        <f t="shared" si="2"/>
        <v>11159.166666666666</v>
      </c>
      <c r="AN7" s="32">
        <f t="shared" si="2"/>
        <v>6159.1666666666661</v>
      </c>
      <c r="AO7" s="32">
        <f t="shared" si="2"/>
        <v>11159.166666666666</v>
      </c>
      <c r="AP7" s="32">
        <f t="shared" si="2"/>
        <v>6159.1666666666661</v>
      </c>
      <c r="AQ7" s="32">
        <f t="shared" si="2"/>
        <v>11159.166666666666</v>
      </c>
      <c r="AR7" s="32">
        <f t="shared" si="2"/>
        <v>6159.1666666666661</v>
      </c>
      <c r="AS7" s="44">
        <f t="shared" si="2"/>
        <v>11159.166666666666</v>
      </c>
      <c r="AT7" s="33">
        <f t="shared" si="2"/>
        <v>6159.1666666666661</v>
      </c>
      <c r="AU7" s="32">
        <f t="shared" si="2"/>
        <v>13159.166666666666</v>
      </c>
      <c r="AV7" s="32">
        <f t="shared" si="2"/>
        <v>6159.1666666666661</v>
      </c>
      <c r="AW7" s="32">
        <f t="shared" si="2"/>
        <v>13159.166666666666</v>
      </c>
      <c r="AX7" s="32">
        <f t="shared" si="2"/>
        <v>6159.1666666666661</v>
      </c>
      <c r="AY7" s="32">
        <f t="shared" si="2"/>
        <v>13159.166666666666</v>
      </c>
      <c r="AZ7" s="32">
        <f t="shared" si="2"/>
        <v>6159.1666666666661</v>
      </c>
      <c r="BA7" s="44">
        <f t="shared" si="2"/>
        <v>13159.166666666666</v>
      </c>
    </row>
    <row r="8" spans="1:53" x14ac:dyDescent="0.25">
      <c r="B8" s="35"/>
      <c r="I8" s="36"/>
      <c r="J8" s="35"/>
      <c r="S8" s="36"/>
      <c r="T8" s="35"/>
      <c r="AA8" s="36"/>
      <c r="AB8" s="35"/>
      <c r="AI8" s="36"/>
      <c r="AJ8" s="35"/>
      <c r="AS8" s="36"/>
      <c r="AT8" s="35"/>
      <c r="BA8" s="36"/>
    </row>
    <row r="9" spans="1:53" x14ac:dyDescent="0.25">
      <c r="A9" s="3" t="s">
        <v>4</v>
      </c>
      <c r="B9" s="35"/>
      <c r="I9" s="36"/>
      <c r="J9" s="35"/>
      <c r="S9" s="36"/>
      <c r="T9" s="35"/>
      <c r="AA9" s="36"/>
      <c r="AB9" s="35"/>
      <c r="AI9" s="36"/>
      <c r="AJ9" s="35"/>
      <c r="AS9" s="36"/>
      <c r="AT9" s="35"/>
      <c r="BA9" s="36"/>
    </row>
    <row r="10" spans="1:53" x14ac:dyDescent="0.25">
      <c r="A10" s="2" t="s">
        <v>5</v>
      </c>
      <c r="B10" s="37">
        <v>750</v>
      </c>
      <c r="C10" s="28">
        <v>750</v>
      </c>
      <c r="D10" s="28">
        <v>750</v>
      </c>
      <c r="E10" s="28">
        <v>750</v>
      </c>
      <c r="F10" s="28">
        <v>750</v>
      </c>
      <c r="G10" s="28">
        <v>750</v>
      </c>
      <c r="H10" s="28">
        <v>750</v>
      </c>
      <c r="I10" s="28">
        <v>750</v>
      </c>
      <c r="J10" s="37">
        <v>750</v>
      </c>
      <c r="K10" s="28">
        <v>750</v>
      </c>
      <c r="L10" s="28">
        <v>750</v>
      </c>
      <c r="M10" s="28">
        <v>750</v>
      </c>
      <c r="N10" s="28">
        <v>750</v>
      </c>
      <c r="O10" s="28">
        <v>750</v>
      </c>
      <c r="P10" s="28">
        <v>750</v>
      </c>
      <c r="Q10" s="28">
        <v>750</v>
      </c>
      <c r="R10" s="28">
        <v>750</v>
      </c>
      <c r="S10" s="28">
        <v>750</v>
      </c>
      <c r="T10" s="37">
        <v>0</v>
      </c>
      <c r="U10" s="28">
        <v>0</v>
      </c>
      <c r="V10" s="28">
        <v>0</v>
      </c>
      <c r="W10" s="28">
        <v>0</v>
      </c>
      <c r="X10" s="28">
        <v>0</v>
      </c>
      <c r="Y10" s="28">
        <v>0</v>
      </c>
      <c r="Z10" s="28">
        <v>0</v>
      </c>
      <c r="AA10" s="38">
        <v>4000</v>
      </c>
      <c r="AB10" s="37">
        <v>0</v>
      </c>
      <c r="AC10" s="28">
        <v>0</v>
      </c>
      <c r="AD10" s="28">
        <v>0</v>
      </c>
      <c r="AE10" s="28">
        <v>0</v>
      </c>
      <c r="AF10" s="28">
        <v>0</v>
      </c>
      <c r="AG10" s="28">
        <v>0</v>
      </c>
      <c r="AH10" s="28">
        <v>0</v>
      </c>
      <c r="AI10" s="38">
        <v>1000</v>
      </c>
      <c r="AJ10" s="37">
        <v>0</v>
      </c>
      <c r="AK10" s="28">
        <v>0</v>
      </c>
      <c r="AL10" s="28">
        <v>0</v>
      </c>
      <c r="AM10" s="28">
        <v>0</v>
      </c>
      <c r="AN10" s="28">
        <v>0</v>
      </c>
      <c r="AO10" s="28">
        <v>0</v>
      </c>
      <c r="AP10" s="28">
        <v>0</v>
      </c>
      <c r="AQ10" s="28">
        <v>0</v>
      </c>
      <c r="AR10" s="28">
        <v>0</v>
      </c>
      <c r="AS10" s="38">
        <v>2000</v>
      </c>
      <c r="AT10" s="37">
        <v>0</v>
      </c>
      <c r="AU10" s="28">
        <v>0</v>
      </c>
      <c r="AV10" s="28">
        <v>0</v>
      </c>
      <c r="AW10" s="28">
        <v>0</v>
      </c>
      <c r="AX10" s="28">
        <v>0</v>
      </c>
      <c r="AY10" s="28">
        <v>0</v>
      </c>
      <c r="AZ10" s="28">
        <v>0</v>
      </c>
      <c r="BA10" s="38">
        <v>3000</v>
      </c>
    </row>
    <row r="11" spans="1:53" x14ac:dyDescent="0.25">
      <c r="A11" s="2" t="s">
        <v>35</v>
      </c>
      <c r="B11" s="37">
        <v>0</v>
      </c>
      <c r="C11" s="28">
        <v>0</v>
      </c>
      <c r="D11" s="28">
        <v>0</v>
      </c>
      <c r="E11" s="28">
        <v>0</v>
      </c>
      <c r="F11" s="28">
        <v>0</v>
      </c>
      <c r="G11" s="28">
        <v>0</v>
      </c>
      <c r="H11" s="28">
        <v>0</v>
      </c>
      <c r="I11" s="28">
        <v>0</v>
      </c>
      <c r="J11" s="37">
        <v>0</v>
      </c>
      <c r="K11" s="28">
        <v>0</v>
      </c>
      <c r="L11" s="28">
        <v>0</v>
      </c>
      <c r="M11" s="28">
        <v>0</v>
      </c>
      <c r="N11" s="28">
        <v>0</v>
      </c>
      <c r="O11" s="28">
        <v>0</v>
      </c>
      <c r="P11" s="28">
        <v>0</v>
      </c>
      <c r="Q11" s="28">
        <v>0</v>
      </c>
      <c r="R11" s="28">
        <v>0</v>
      </c>
      <c r="S11" s="28">
        <v>0</v>
      </c>
      <c r="T11" s="37">
        <v>0</v>
      </c>
      <c r="U11" s="28">
        <v>0</v>
      </c>
      <c r="V11" s="28">
        <v>0</v>
      </c>
      <c r="W11" s="28">
        <v>0</v>
      </c>
      <c r="X11" s="28">
        <v>0</v>
      </c>
      <c r="Y11" s="28">
        <v>0</v>
      </c>
      <c r="Z11" s="28">
        <v>0</v>
      </c>
      <c r="AA11" s="38">
        <v>0</v>
      </c>
      <c r="AB11" s="37">
        <v>0</v>
      </c>
      <c r="AC11" s="28">
        <v>0</v>
      </c>
      <c r="AD11" s="28">
        <v>0</v>
      </c>
      <c r="AE11" s="28">
        <v>0</v>
      </c>
      <c r="AF11" s="28">
        <v>0</v>
      </c>
      <c r="AG11" s="28">
        <v>0</v>
      </c>
      <c r="AH11" s="28">
        <v>0</v>
      </c>
      <c r="AI11" s="38">
        <v>0</v>
      </c>
      <c r="AJ11" s="37">
        <v>0</v>
      </c>
      <c r="AK11" s="28">
        <v>0</v>
      </c>
      <c r="AL11" s="28">
        <v>0</v>
      </c>
      <c r="AM11" s="28">
        <v>0</v>
      </c>
      <c r="AN11" s="28">
        <v>0</v>
      </c>
      <c r="AO11" s="28">
        <v>0</v>
      </c>
      <c r="AP11" s="28">
        <v>0</v>
      </c>
      <c r="AQ11" s="28">
        <v>0</v>
      </c>
      <c r="AR11" s="28">
        <v>0</v>
      </c>
      <c r="AS11" s="38">
        <v>0</v>
      </c>
      <c r="AT11" s="37">
        <v>0</v>
      </c>
      <c r="AU11" s="28">
        <v>0</v>
      </c>
      <c r="AV11" s="28">
        <v>0</v>
      </c>
      <c r="AW11" s="28">
        <v>0</v>
      </c>
      <c r="AX11" s="28">
        <v>0</v>
      </c>
      <c r="AY11" s="28">
        <v>0</v>
      </c>
      <c r="AZ11" s="28">
        <v>0</v>
      </c>
      <c r="BA11" s="38">
        <v>0</v>
      </c>
    </row>
    <row r="12" spans="1:53" x14ac:dyDescent="0.25">
      <c r="A12" s="2" t="s">
        <v>6</v>
      </c>
      <c r="B12" s="37">
        <v>0</v>
      </c>
      <c r="C12" s="28">
        <v>0</v>
      </c>
      <c r="D12" s="28">
        <v>0</v>
      </c>
      <c r="E12" s="28">
        <v>0</v>
      </c>
      <c r="F12" s="28">
        <v>0</v>
      </c>
      <c r="G12" s="28">
        <v>0</v>
      </c>
      <c r="H12" s="28">
        <v>0</v>
      </c>
      <c r="I12" s="28">
        <v>0</v>
      </c>
      <c r="J12" s="37">
        <v>0</v>
      </c>
      <c r="K12" s="28">
        <v>0</v>
      </c>
      <c r="L12" s="28">
        <v>0</v>
      </c>
      <c r="M12" s="28">
        <v>0</v>
      </c>
      <c r="N12" s="28">
        <v>0</v>
      </c>
      <c r="O12" s="28">
        <v>0</v>
      </c>
      <c r="P12" s="28">
        <v>0</v>
      </c>
      <c r="Q12" s="28">
        <v>0</v>
      </c>
      <c r="R12" s="28">
        <v>0</v>
      </c>
      <c r="S12" s="28">
        <v>0</v>
      </c>
      <c r="T12" s="37">
        <v>0</v>
      </c>
      <c r="U12" s="28">
        <v>0</v>
      </c>
      <c r="V12" s="28">
        <v>0</v>
      </c>
      <c r="W12" s="28">
        <v>0</v>
      </c>
      <c r="X12" s="28">
        <v>0</v>
      </c>
      <c r="Y12" s="28">
        <v>0</v>
      </c>
      <c r="Z12" s="28">
        <v>0</v>
      </c>
      <c r="AA12" s="38">
        <v>0</v>
      </c>
      <c r="AB12" s="37">
        <v>0</v>
      </c>
      <c r="AC12" s="28">
        <v>0</v>
      </c>
      <c r="AD12" s="28">
        <v>0</v>
      </c>
      <c r="AE12" s="28">
        <v>0</v>
      </c>
      <c r="AF12" s="28">
        <v>0</v>
      </c>
      <c r="AG12" s="28">
        <v>0</v>
      </c>
      <c r="AH12" s="28">
        <v>0</v>
      </c>
      <c r="AI12" s="38">
        <v>0</v>
      </c>
      <c r="AJ12" s="37">
        <v>0</v>
      </c>
      <c r="AK12" s="28">
        <v>0</v>
      </c>
      <c r="AL12" s="28">
        <v>0</v>
      </c>
      <c r="AM12" s="28">
        <v>0</v>
      </c>
      <c r="AN12" s="28">
        <v>0</v>
      </c>
      <c r="AO12" s="28">
        <v>0</v>
      </c>
      <c r="AP12" s="28">
        <v>0</v>
      </c>
      <c r="AQ12" s="28">
        <v>0</v>
      </c>
      <c r="AR12" s="28">
        <v>0</v>
      </c>
      <c r="AS12" s="38">
        <v>0</v>
      </c>
      <c r="AT12" s="37">
        <v>0</v>
      </c>
      <c r="AU12" s="28">
        <v>0</v>
      </c>
      <c r="AV12" s="28">
        <v>0</v>
      </c>
      <c r="AW12" s="28">
        <v>0</v>
      </c>
      <c r="AX12" s="28">
        <v>0</v>
      </c>
      <c r="AY12" s="28">
        <v>0</v>
      </c>
      <c r="AZ12" s="28">
        <v>0</v>
      </c>
      <c r="BA12" s="38">
        <v>0</v>
      </c>
    </row>
    <row r="13" spans="1:53" x14ac:dyDescent="0.25">
      <c r="A13" s="2" t="s">
        <v>32</v>
      </c>
      <c r="B13" s="37">
        <v>12000</v>
      </c>
      <c r="C13" s="28">
        <v>12000</v>
      </c>
      <c r="D13" s="28">
        <v>0</v>
      </c>
      <c r="E13" s="28">
        <v>0</v>
      </c>
      <c r="F13" s="28">
        <v>0</v>
      </c>
      <c r="G13" s="28">
        <v>0</v>
      </c>
      <c r="H13" s="28">
        <v>0</v>
      </c>
      <c r="I13" s="28">
        <v>0</v>
      </c>
      <c r="J13" s="37">
        <v>0</v>
      </c>
      <c r="K13" s="28">
        <v>0</v>
      </c>
      <c r="L13" s="28">
        <v>0</v>
      </c>
      <c r="M13" s="28">
        <v>0</v>
      </c>
      <c r="N13" s="28">
        <v>0</v>
      </c>
      <c r="O13" s="28">
        <v>0</v>
      </c>
      <c r="P13" s="28">
        <v>0</v>
      </c>
      <c r="Q13" s="28">
        <v>0</v>
      </c>
      <c r="R13" s="28">
        <v>0</v>
      </c>
      <c r="S13" s="28">
        <v>0</v>
      </c>
      <c r="T13" s="37">
        <v>0</v>
      </c>
      <c r="U13" s="28">
        <v>0</v>
      </c>
      <c r="V13" s="28">
        <v>0</v>
      </c>
      <c r="W13" s="28">
        <v>0</v>
      </c>
      <c r="X13" s="28">
        <v>0</v>
      </c>
      <c r="Y13" s="28">
        <v>0</v>
      </c>
      <c r="Z13" s="28">
        <v>0</v>
      </c>
      <c r="AA13" s="38">
        <v>0</v>
      </c>
      <c r="AB13" s="37">
        <v>0</v>
      </c>
      <c r="AC13" s="28">
        <v>0</v>
      </c>
      <c r="AD13" s="28">
        <v>0</v>
      </c>
      <c r="AE13" s="28">
        <v>0</v>
      </c>
      <c r="AF13" s="28">
        <v>0</v>
      </c>
      <c r="AG13" s="28">
        <v>0</v>
      </c>
      <c r="AH13" s="28">
        <v>0</v>
      </c>
      <c r="AI13" s="38">
        <v>0</v>
      </c>
      <c r="AJ13" s="37">
        <v>0</v>
      </c>
      <c r="AK13" s="28">
        <v>0</v>
      </c>
      <c r="AL13" s="28">
        <v>0</v>
      </c>
      <c r="AM13" s="28">
        <v>0</v>
      </c>
      <c r="AN13" s="28">
        <v>0</v>
      </c>
      <c r="AO13" s="28">
        <v>0</v>
      </c>
      <c r="AP13" s="28">
        <v>0</v>
      </c>
      <c r="AQ13" s="28">
        <v>0</v>
      </c>
      <c r="AR13" s="28">
        <v>0</v>
      </c>
      <c r="AS13" s="38">
        <v>0</v>
      </c>
      <c r="AT13" s="37">
        <v>0</v>
      </c>
      <c r="AU13" s="28">
        <v>0</v>
      </c>
      <c r="AV13" s="28">
        <v>0</v>
      </c>
      <c r="AW13" s="28">
        <v>0</v>
      </c>
      <c r="AX13" s="28">
        <v>0</v>
      </c>
      <c r="AY13" s="28">
        <v>0</v>
      </c>
      <c r="AZ13" s="28">
        <v>0</v>
      </c>
      <c r="BA13" s="38">
        <v>0</v>
      </c>
    </row>
    <row r="14" spans="1:53" x14ac:dyDescent="0.25">
      <c r="A14" s="2" t="s">
        <v>33</v>
      </c>
      <c r="B14" s="37">
        <v>0</v>
      </c>
      <c r="C14" s="29">
        <v>0</v>
      </c>
      <c r="D14" s="29">
        <v>0</v>
      </c>
      <c r="E14" s="29">
        <v>0</v>
      </c>
      <c r="F14" s="29">
        <v>0</v>
      </c>
      <c r="G14" s="29">
        <v>0</v>
      </c>
      <c r="H14" s="29">
        <v>0</v>
      </c>
      <c r="I14" s="29">
        <v>0</v>
      </c>
      <c r="J14" s="37">
        <v>0</v>
      </c>
      <c r="K14" s="28">
        <v>0</v>
      </c>
      <c r="L14" s="28">
        <v>0</v>
      </c>
      <c r="M14" s="28">
        <v>0</v>
      </c>
      <c r="N14" s="28">
        <v>0</v>
      </c>
      <c r="O14" s="28">
        <v>0</v>
      </c>
      <c r="P14" s="28">
        <v>0</v>
      </c>
      <c r="Q14" s="28">
        <v>0</v>
      </c>
      <c r="R14" s="28">
        <v>0</v>
      </c>
      <c r="S14" s="38">
        <v>0</v>
      </c>
      <c r="T14" s="37">
        <v>0</v>
      </c>
      <c r="U14" s="28">
        <v>0</v>
      </c>
      <c r="V14" s="28">
        <v>0</v>
      </c>
      <c r="W14" s="28">
        <v>0</v>
      </c>
      <c r="X14" s="28">
        <v>0</v>
      </c>
      <c r="Y14" s="28">
        <v>0</v>
      </c>
      <c r="Z14" s="28">
        <v>0</v>
      </c>
      <c r="AA14" s="38">
        <v>0</v>
      </c>
      <c r="AB14" s="37">
        <v>0</v>
      </c>
      <c r="AC14" s="28">
        <v>0</v>
      </c>
      <c r="AD14" s="28">
        <v>0</v>
      </c>
      <c r="AE14" s="28">
        <v>0</v>
      </c>
      <c r="AF14" s="28">
        <v>0</v>
      </c>
      <c r="AG14" s="28">
        <v>0</v>
      </c>
      <c r="AH14" s="28">
        <v>0</v>
      </c>
      <c r="AI14" s="38">
        <v>0</v>
      </c>
      <c r="AJ14" s="37">
        <v>0</v>
      </c>
      <c r="AK14" s="28">
        <v>0</v>
      </c>
      <c r="AL14" s="28">
        <v>0</v>
      </c>
      <c r="AM14" s="28">
        <v>0</v>
      </c>
      <c r="AN14" s="28">
        <v>0</v>
      </c>
      <c r="AO14" s="28">
        <v>0</v>
      </c>
      <c r="AP14" s="28">
        <v>0</v>
      </c>
      <c r="AQ14" s="28">
        <v>0</v>
      </c>
      <c r="AR14" s="28">
        <v>0</v>
      </c>
      <c r="AS14" s="38">
        <v>0</v>
      </c>
      <c r="AT14" s="37">
        <v>0</v>
      </c>
      <c r="AU14" s="28">
        <v>0</v>
      </c>
      <c r="AV14" s="28">
        <v>0</v>
      </c>
      <c r="AW14" s="28">
        <v>0</v>
      </c>
      <c r="AX14" s="28">
        <v>0</v>
      </c>
      <c r="AY14" s="28">
        <v>0</v>
      </c>
      <c r="AZ14" s="28">
        <v>0</v>
      </c>
      <c r="BA14" s="38">
        <v>0</v>
      </c>
    </row>
    <row r="15" spans="1:53" x14ac:dyDescent="0.25">
      <c r="A15" s="4" t="s">
        <v>7</v>
      </c>
      <c r="B15" s="33">
        <f t="shared" ref="B15:K15" si="3">SUM(B10:B14)</f>
        <v>12750</v>
      </c>
      <c r="C15" s="30">
        <f t="shared" si="3"/>
        <v>12750</v>
      </c>
      <c r="D15" s="30">
        <f t="shared" si="3"/>
        <v>750</v>
      </c>
      <c r="E15" s="30">
        <f t="shared" si="3"/>
        <v>750</v>
      </c>
      <c r="F15" s="30">
        <f t="shared" si="3"/>
        <v>750</v>
      </c>
      <c r="G15" s="30">
        <f t="shared" si="3"/>
        <v>750</v>
      </c>
      <c r="H15" s="30">
        <f t="shared" si="3"/>
        <v>750</v>
      </c>
      <c r="I15" s="34">
        <f t="shared" si="3"/>
        <v>750</v>
      </c>
      <c r="J15" s="33">
        <f t="shared" si="3"/>
        <v>750</v>
      </c>
      <c r="K15" s="30">
        <f t="shared" si="3"/>
        <v>750</v>
      </c>
      <c r="L15" s="30">
        <f t="shared" ref="L15:BA15" si="4">SUM(L10:L14)</f>
        <v>750</v>
      </c>
      <c r="M15" s="30">
        <f t="shared" si="4"/>
        <v>750</v>
      </c>
      <c r="N15" s="30">
        <f t="shared" si="4"/>
        <v>750</v>
      </c>
      <c r="O15" s="30">
        <f t="shared" si="4"/>
        <v>750</v>
      </c>
      <c r="P15" s="30">
        <f t="shared" si="4"/>
        <v>750</v>
      </c>
      <c r="Q15" s="30">
        <f t="shared" si="4"/>
        <v>750</v>
      </c>
      <c r="R15" s="30">
        <f t="shared" si="4"/>
        <v>750</v>
      </c>
      <c r="S15" s="34">
        <f t="shared" si="4"/>
        <v>750</v>
      </c>
      <c r="T15" s="33">
        <f t="shared" ref="T15:AA15" si="5">SUM(T10:T14)</f>
        <v>0</v>
      </c>
      <c r="U15" s="30">
        <f t="shared" si="5"/>
        <v>0</v>
      </c>
      <c r="V15" s="30">
        <f t="shared" si="5"/>
        <v>0</v>
      </c>
      <c r="W15" s="30">
        <f t="shared" si="5"/>
        <v>0</v>
      </c>
      <c r="X15" s="30">
        <f t="shared" si="5"/>
        <v>0</v>
      </c>
      <c r="Y15" s="30">
        <f t="shared" si="5"/>
        <v>0</v>
      </c>
      <c r="Z15" s="30">
        <f t="shared" si="5"/>
        <v>0</v>
      </c>
      <c r="AA15" s="34">
        <f t="shared" si="5"/>
        <v>4000</v>
      </c>
      <c r="AB15" s="33">
        <f t="shared" si="4"/>
        <v>0</v>
      </c>
      <c r="AC15" s="30">
        <f t="shared" si="4"/>
        <v>0</v>
      </c>
      <c r="AD15" s="30">
        <f t="shared" si="4"/>
        <v>0</v>
      </c>
      <c r="AE15" s="30">
        <f t="shared" si="4"/>
        <v>0</v>
      </c>
      <c r="AF15" s="30">
        <f t="shared" si="4"/>
        <v>0</v>
      </c>
      <c r="AG15" s="30">
        <f t="shared" si="4"/>
        <v>0</v>
      </c>
      <c r="AH15" s="30">
        <f t="shared" si="4"/>
        <v>0</v>
      </c>
      <c r="AI15" s="34">
        <f t="shared" si="4"/>
        <v>1000</v>
      </c>
      <c r="AJ15" s="33">
        <f t="shared" si="4"/>
        <v>0</v>
      </c>
      <c r="AK15" s="30">
        <f t="shared" si="4"/>
        <v>0</v>
      </c>
      <c r="AL15" s="30">
        <f t="shared" si="4"/>
        <v>0</v>
      </c>
      <c r="AM15" s="30">
        <f t="shared" si="4"/>
        <v>0</v>
      </c>
      <c r="AN15" s="30">
        <f t="shared" si="4"/>
        <v>0</v>
      </c>
      <c r="AO15" s="30">
        <f t="shared" si="4"/>
        <v>0</v>
      </c>
      <c r="AP15" s="30">
        <f t="shared" si="4"/>
        <v>0</v>
      </c>
      <c r="AQ15" s="30">
        <f t="shared" si="4"/>
        <v>0</v>
      </c>
      <c r="AR15" s="30">
        <f t="shared" si="4"/>
        <v>0</v>
      </c>
      <c r="AS15" s="34">
        <f t="shared" si="4"/>
        <v>2000</v>
      </c>
      <c r="AT15" s="33">
        <f t="shared" si="4"/>
        <v>0</v>
      </c>
      <c r="AU15" s="30">
        <f t="shared" si="4"/>
        <v>0</v>
      </c>
      <c r="AV15" s="30">
        <f t="shared" si="4"/>
        <v>0</v>
      </c>
      <c r="AW15" s="30">
        <f t="shared" si="4"/>
        <v>0</v>
      </c>
      <c r="AX15" s="30">
        <f t="shared" si="4"/>
        <v>0</v>
      </c>
      <c r="AY15" s="30">
        <f t="shared" si="4"/>
        <v>0</v>
      </c>
      <c r="AZ15" s="30">
        <f t="shared" si="4"/>
        <v>0</v>
      </c>
      <c r="BA15" s="34">
        <f t="shared" si="4"/>
        <v>3000</v>
      </c>
    </row>
    <row r="16" spans="1:53" x14ac:dyDescent="0.25">
      <c r="B16" s="37"/>
      <c r="C16" s="28"/>
      <c r="D16" s="28"/>
      <c r="E16" s="28"/>
      <c r="F16" s="28"/>
      <c r="G16" s="28"/>
      <c r="H16" s="28"/>
      <c r="I16" s="38"/>
      <c r="J16" s="37"/>
      <c r="K16" s="28"/>
      <c r="L16" s="28"/>
      <c r="M16" s="28"/>
      <c r="S16" s="36"/>
      <c r="T16" s="35"/>
      <c r="AA16" s="36"/>
      <c r="AB16" s="35"/>
      <c r="AI16" s="36"/>
      <c r="AJ16" s="35"/>
      <c r="AS16" s="36"/>
      <c r="AT16" s="35"/>
      <c r="BA16" s="36"/>
    </row>
    <row r="17" spans="1:53" x14ac:dyDescent="0.25">
      <c r="A17" s="3" t="s">
        <v>8</v>
      </c>
      <c r="B17" s="39"/>
      <c r="C17" s="31"/>
      <c r="D17" s="31"/>
      <c r="E17" s="31"/>
      <c r="F17" s="31"/>
      <c r="G17" s="31"/>
      <c r="H17" s="31"/>
      <c r="I17" s="40"/>
      <c r="J17" s="39"/>
      <c r="K17" s="31"/>
      <c r="L17" s="31"/>
      <c r="M17" s="31"/>
      <c r="S17" s="36"/>
      <c r="T17" s="35"/>
      <c r="AA17" s="36"/>
      <c r="AB17" s="35"/>
      <c r="AI17" s="36"/>
      <c r="AJ17" s="35"/>
      <c r="AS17" s="36"/>
      <c r="AT17" s="35"/>
      <c r="BA17" s="36"/>
    </row>
    <row r="18" spans="1:53" x14ac:dyDescent="0.25">
      <c r="A18" s="1" t="s">
        <v>22</v>
      </c>
      <c r="B18" s="28">
        <v>50</v>
      </c>
      <c r="C18" s="28">
        <v>50</v>
      </c>
      <c r="D18" s="28">
        <v>50</v>
      </c>
      <c r="E18" s="28">
        <v>50</v>
      </c>
      <c r="F18" s="28">
        <v>50</v>
      </c>
      <c r="G18" s="28">
        <v>50</v>
      </c>
      <c r="H18" s="28">
        <v>50</v>
      </c>
      <c r="I18" s="28">
        <v>50</v>
      </c>
      <c r="J18" s="37">
        <v>50</v>
      </c>
      <c r="K18" s="28">
        <v>50</v>
      </c>
      <c r="L18" s="28">
        <v>50</v>
      </c>
      <c r="M18" s="28">
        <v>50</v>
      </c>
      <c r="N18" s="28">
        <v>50</v>
      </c>
      <c r="O18" s="28">
        <v>50</v>
      </c>
      <c r="P18" s="28">
        <v>50</v>
      </c>
      <c r="Q18" s="28">
        <v>50</v>
      </c>
      <c r="R18" s="28">
        <v>50</v>
      </c>
      <c r="S18" s="28">
        <v>50</v>
      </c>
      <c r="T18" s="37">
        <v>0</v>
      </c>
      <c r="U18" s="28">
        <v>0</v>
      </c>
      <c r="V18" s="28">
        <v>0</v>
      </c>
      <c r="W18" s="28">
        <v>0</v>
      </c>
      <c r="X18" s="28">
        <v>0</v>
      </c>
      <c r="Y18" s="28">
        <v>0</v>
      </c>
      <c r="Z18" s="28">
        <v>0</v>
      </c>
      <c r="AA18" s="38">
        <v>0</v>
      </c>
      <c r="AB18" s="37">
        <v>0</v>
      </c>
      <c r="AC18" s="28">
        <v>0</v>
      </c>
      <c r="AD18" s="28">
        <v>0</v>
      </c>
      <c r="AE18" s="28">
        <v>0</v>
      </c>
      <c r="AF18" s="28">
        <v>0</v>
      </c>
      <c r="AG18" s="28">
        <v>0</v>
      </c>
      <c r="AH18" s="28">
        <v>0</v>
      </c>
      <c r="AI18" s="38">
        <v>0</v>
      </c>
      <c r="AJ18" s="37">
        <v>0</v>
      </c>
      <c r="AK18" s="28">
        <v>0</v>
      </c>
      <c r="AL18" s="28">
        <v>0</v>
      </c>
      <c r="AM18" s="28">
        <v>0</v>
      </c>
      <c r="AN18" s="28">
        <v>0</v>
      </c>
      <c r="AO18" s="28">
        <v>0</v>
      </c>
      <c r="AP18" s="28">
        <v>0</v>
      </c>
      <c r="AQ18" s="28">
        <v>0</v>
      </c>
      <c r="AR18" s="28">
        <v>0</v>
      </c>
      <c r="AS18" s="38">
        <v>0</v>
      </c>
      <c r="AT18" s="37">
        <v>0</v>
      </c>
      <c r="AU18" s="28">
        <v>0</v>
      </c>
      <c r="AV18" s="28">
        <v>0</v>
      </c>
      <c r="AW18" s="28">
        <v>0</v>
      </c>
      <c r="AX18" s="28">
        <v>0</v>
      </c>
      <c r="AY18" s="28">
        <v>0</v>
      </c>
      <c r="AZ18" s="28">
        <v>0</v>
      </c>
      <c r="BA18" s="38">
        <v>0</v>
      </c>
    </row>
    <row r="19" spans="1:53" x14ac:dyDescent="0.25">
      <c r="A19" s="2" t="s">
        <v>21</v>
      </c>
      <c r="B19" s="28">
        <v>212.5</v>
      </c>
      <c r="C19" s="28">
        <v>212.5</v>
      </c>
      <c r="D19" s="28">
        <v>212.5</v>
      </c>
      <c r="E19" s="28">
        <v>212.5</v>
      </c>
      <c r="F19" s="28">
        <v>212.5</v>
      </c>
      <c r="G19" s="28">
        <v>212.5</v>
      </c>
      <c r="H19" s="28">
        <v>212.5</v>
      </c>
      <c r="I19" s="28">
        <v>212.5</v>
      </c>
      <c r="J19" s="37">
        <v>212.5</v>
      </c>
      <c r="K19" s="28">
        <v>212.5</v>
      </c>
      <c r="L19" s="28">
        <v>212.5</v>
      </c>
      <c r="M19" s="28">
        <v>212.5</v>
      </c>
      <c r="N19" s="28">
        <v>212.5</v>
      </c>
      <c r="O19" s="28">
        <v>212.5</v>
      </c>
      <c r="P19" s="28">
        <v>212.5</v>
      </c>
      <c r="Q19" s="28">
        <v>212.5</v>
      </c>
      <c r="R19" s="28">
        <v>212.5</v>
      </c>
      <c r="S19" s="28">
        <v>212.5</v>
      </c>
      <c r="T19" s="37">
        <v>0</v>
      </c>
      <c r="U19" s="28">
        <v>0</v>
      </c>
      <c r="V19" s="28">
        <v>0</v>
      </c>
      <c r="W19" s="28">
        <v>0</v>
      </c>
      <c r="X19" s="28">
        <v>0</v>
      </c>
      <c r="Y19" s="28">
        <v>0</v>
      </c>
      <c r="Z19" s="28">
        <v>0</v>
      </c>
      <c r="AA19" s="38">
        <v>0</v>
      </c>
      <c r="AB19" s="37">
        <v>0</v>
      </c>
      <c r="AC19" s="28">
        <v>0</v>
      </c>
      <c r="AD19" s="28">
        <v>0</v>
      </c>
      <c r="AE19" s="28">
        <v>0</v>
      </c>
      <c r="AF19" s="28">
        <v>0</v>
      </c>
      <c r="AG19" s="28">
        <v>0</v>
      </c>
      <c r="AH19" s="28">
        <v>0</v>
      </c>
      <c r="AI19" s="38">
        <v>0</v>
      </c>
      <c r="AJ19" s="37">
        <v>0</v>
      </c>
      <c r="AK19" s="28">
        <v>0</v>
      </c>
      <c r="AL19" s="28">
        <v>0</v>
      </c>
      <c r="AM19" s="28">
        <v>0</v>
      </c>
      <c r="AN19" s="28">
        <v>0</v>
      </c>
      <c r="AO19" s="28">
        <v>0</v>
      </c>
      <c r="AP19" s="28">
        <v>0</v>
      </c>
      <c r="AQ19" s="28">
        <v>0</v>
      </c>
      <c r="AR19" s="28">
        <v>0</v>
      </c>
      <c r="AS19" s="38">
        <v>0</v>
      </c>
      <c r="AT19" s="37">
        <v>0</v>
      </c>
      <c r="AU19" s="28">
        <v>0</v>
      </c>
      <c r="AV19" s="28">
        <v>0</v>
      </c>
      <c r="AW19" s="28">
        <v>0</v>
      </c>
      <c r="AX19" s="28">
        <v>0</v>
      </c>
      <c r="AY19" s="28">
        <v>0</v>
      </c>
      <c r="AZ19" s="28">
        <v>0</v>
      </c>
      <c r="BA19" s="38">
        <v>0</v>
      </c>
    </row>
    <row r="20" spans="1:53" x14ac:dyDescent="0.25">
      <c r="A20" s="2" t="s">
        <v>16</v>
      </c>
      <c r="B20" s="28">
        <v>0</v>
      </c>
      <c r="C20" s="28">
        <v>0</v>
      </c>
      <c r="D20" s="28">
        <v>0</v>
      </c>
      <c r="E20" s="28">
        <v>0</v>
      </c>
      <c r="F20" s="28">
        <v>0</v>
      </c>
      <c r="G20" s="28">
        <v>0</v>
      </c>
      <c r="H20" s="28">
        <v>0</v>
      </c>
      <c r="I20" s="28">
        <v>0</v>
      </c>
      <c r="J20" s="37">
        <v>0</v>
      </c>
      <c r="K20" s="28">
        <v>0</v>
      </c>
      <c r="L20" s="28">
        <v>0</v>
      </c>
      <c r="M20" s="28">
        <v>0</v>
      </c>
      <c r="N20" s="28">
        <v>0</v>
      </c>
      <c r="O20" s="28">
        <v>0</v>
      </c>
      <c r="P20" s="28">
        <v>0</v>
      </c>
      <c r="Q20" s="28">
        <v>0</v>
      </c>
      <c r="R20" s="28">
        <v>0</v>
      </c>
      <c r="S20" s="28">
        <v>0</v>
      </c>
      <c r="T20" s="37">
        <v>0</v>
      </c>
      <c r="U20" s="28">
        <v>0</v>
      </c>
      <c r="V20" s="28">
        <v>0</v>
      </c>
      <c r="W20" s="28">
        <v>0</v>
      </c>
      <c r="X20" s="28">
        <v>0</v>
      </c>
      <c r="Y20" s="28">
        <v>0</v>
      </c>
      <c r="Z20" s="28">
        <v>0</v>
      </c>
      <c r="AA20" s="38">
        <v>0</v>
      </c>
      <c r="AB20" s="37">
        <v>0</v>
      </c>
      <c r="AC20" s="28">
        <v>0</v>
      </c>
      <c r="AD20" s="28">
        <v>0</v>
      </c>
      <c r="AE20" s="28">
        <v>0</v>
      </c>
      <c r="AF20" s="28">
        <v>0</v>
      </c>
      <c r="AG20" s="28">
        <v>0</v>
      </c>
      <c r="AH20" s="28">
        <v>0</v>
      </c>
      <c r="AI20" s="38">
        <v>0</v>
      </c>
      <c r="AJ20" s="37">
        <v>0</v>
      </c>
      <c r="AK20" s="28">
        <v>0</v>
      </c>
      <c r="AL20" s="28">
        <v>0</v>
      </c>
      <c r="AM20" s="28">
        <v>0</v>
      </c>
      <c r="AN20" s="28">
        <v>0</v>
      </c>
      <c r="AO20" s="28">
        <v>0</v>
      </c>
      <c r="AP20" s="28">
        <v>0</v>
      </c>
      <c r="AQ20" s="28">
        <v>0</v>
      </c>
      <c r="AR20" s="28">
        <v>0</v>
      </c>
      <c r="AS20" s="38">
        <v>0</v>
      </c>
      <c r="AT20" s="37">
        <v>0</v>
      </c>
      <c r="AU20" s="28">
        <v>0</v>
      </c>
      <c r="AV20" s="28">
        <v>0</v>
      </c>
      <c r="AW20" s="28">
        <v>0</v>
      </c>
      <c r="AX20" s="28">
        <v>0</v>
      </c>
      <c r="AY20" s="28">
        <v>0</v>
      </c>
      <c r="AZ20" s="28">
        <v>0</v>
      </c>
      <c r="BA20" s="38">
        <v>0</v>
      </c>
    </row>
    <row r="21" spans="1:53" x14ac:dyDescent="0.25">
      <c r="A21" s="2" t="s">
        <v>11</v>
      </c>
      <c r="B21" s="28">
        <v>50</v>
      </c>
      <c r="C21" s="28">
        <v>50</v>
      </c>
      <c r="D21" s="28">
        <v>50</v>
      </c>
      <c r="E21" s="28">
        <v>50</v>
      </c>
      <c r="F21" s="28">
        <v>50</v>
      </c>
      <c r="G21" s="28">
        <v>50</v>
      </c>
      <c r="H21" s="28">
        <v>50</v>
      </c>
      <c r="I21" s="28">
        <v>50</v>
      </c>
      <c r="J21" s="37">
        <v>50</v>
      </c>
      <c r="K21" s="28">
        <v>50</v>
      </c>
      <c r="L21" s="28">
        <v>50</v>
      </c>
      <c r="M21" s="28">
        <v>50</v>
      </c>
      <c r="N21" s="28">
        <v>50</v>
      </c>
      <c r="O21" s="28">
        <v>50</v>
      </c>
      <c r="P21" s="28">
        <v>50</v>
      </c>
      <c r="Q21" s="28">
        <v>50</v>
      </c>
      <c r="R21" s="28">
        <v>50</v>
      </c>
      <c r="S21" s="28">
        <v>50</v>
      </c>
      <c r="T21" s="37">
        <v>0</v>
      </c>
      <c r="U21" s="28">
        <v>0</v>
      </c>
      <c r="V21" s="28">
        <v>0</v>
      </c>
      <c r="W21" s="28">
        <v>0</v>
      </c>
      <c r="X21" s="28">
        <v>0</v>
      </c>
      <c r="Y21" s="28">
        <v>0</v>
      </c>
      <c r="Z21" s="28">
        <v>0</v>
      </c>
      <c r="AA21" s="38">
        <v>0</v>
      </c>
      <c r="AB21" s="37">
        <v>0</v>
      </c>
      <c r="AC21" s="28">
        <v>0</v>
      </c>
      <c r="AD21" s="28">
        <v>0</v>
      </c>
      <c r="AE21" s="28">
        <v>0</v>
      </c>
      <c r="AF21" s="28">
        <v>0</v>
      </c>
      <c r="AG21" s="28">
        <v>0</v>
      </c>
      <c r="AH21" s="28">
        <v>0</v>
      </c>
      <c r="AI21" s="38">
        <v>0</v>
      </c>
      <c r="AJ21" s="37">
        <v>0</v>
      </c>
      <c r="AK21" s="28">
        <v>0</v>
      </c>
      <c r="AL21" s="28">
        <v>0</v>
      </c>
      <c r="AM21" s="28">
        <v>0</v>
      </c>
      <c r="AN21" s="28">
        <v>0</v>
      </c>
      <c r="AO21" s="28">
        <v>0</v>
      </c>
      <c r="AP21" s="28">
        <v>0</v>
      </c>
      <c r="AQ21" s="28">
        <v>0</v>
      </c>
      <c r="AR21" s="28">
        <v>0</v>
      </c>
      <c r="AS21" s="38">
        <v>0</v>
      </c>
      <c r="AT21" s="37">
        <v>0</v>
      </c>
      <c r="AU21" s="28">
        <v>0</v>
      </c>
      <c r="AV21" s="28">
        <v>0</v>
      </c>
      <c r="AW21" s="28">
        <v>0</v>
      </c>
      <c r="AX21" s="28">
        <v>0</v>
      </c>
      <c r="AY21" s="28">
        <v>0</v>
      </c>
      <c r="AZ21" s="28">
        <v>0</v>
      </c>
      <c r="BA21" s="38">
        <v>0</v>
      </c>
    </row>
    <row r="22" spans="1:53" x14ac:dyDescent="0.25">
      <c r="A22" s="2" t="s">
        <v>19</v>
      </c>
      <c r="B22" s="28">
        <v>0</v>
      </c>
      <c r="C22" s="28">
        <v>0</v>
      </c>
      <c r="D22" s="28">
        <v>0</v>
      </c>
      <c r="E22" s="28">
        <v>0</v>
      </c>
      <c r="F22" s="28">
        <v>0</v>
      </c>
      <c r="G22" s="28">
        <v>0</v>
      </c>
      <c r="H22" s="28">
        <v>0</v>
      </c>
      <c r="I22" s="28">
        <v>0</v>
      </c>
      <c r="J22" s="37">
        <v>0</v>
      </c>
      <c r="K22" s="28">
        <v>0</v>
      </c>
      <c r="L22" s="28">
        <v>0</v>
      </c>
      <c r="M22" s="28">
        <v>0</v>
      </c>
      <c r="N22" s="28">
        <v>0</v>
      </c>
      <c r="O22" s="28">
        <v>0</v>
      </c>
      <c r="P22" s="28">
        <v>0</v>
      </c>
      <c r="Q22" s="28">
        <v>0</v>
      </c>
      <c r="R22" s="28">
        <v>0</v>
      </c>
      <c r="S22" s="28">
        <v>0</v>
      </c>
      <c r="T22" s="37">
        <v>0</v>
      </c>
      <c r="U22" s="28">
        <v>0</v>
      </c>
      <c r="V22" s="28">
        <v>0</v>
      </c>
      <c r="W22" s="28">
        <v>0</v>
      </c>
      <c r="X22" s="28">
        <v>0</v>
      </c>
      <c r="Y22" s="28">
        <v>0</v>
      </c>
      <c r="Z22" s="28">
        <v>0</v>
      </c>
      <c r="AA22" s="38">
        <v>0</v>
      </c>
      <c r="AB22" s="37">
        <v>0</v>
      </c>
      <c r="AC22" s="28">
        <v>0</v>
      </c>
      <c r="AD22" s="28">
        <v>0</v>
      </c>
      <c r="AE22" s="28">
        <v>0</v>
      </c>
      <c r="AF22" s="28">
        <v>0</v>
      </c>
      <c r="AG22" s="28">
        <v>0</v>
      </c>
      <c r="AH22" s="28">
        <v>0</v>
      </c>
      <c r="AI22" s="38">
        <v>0</v>
      </c>
      <c r="AJ22" s="37">
        <v>0</v>
      </c>
      <c r="AK22" s="28">
        <v>0</v>
      </c>
      <c r="AL22" s="28">
        <v>0</v>
      </c>
      <c r="AM22" s="28">
        <v>0</v>
      </c>
      <c r="AN22" s="28">
        <v>0</v>
      </c>
      <c r="AO22" s="28">
        <v>0</v>
      </c>
      <c r="AP22" s="28">
        <v>0</v>
      </c>
      <c r="AQ22" s="28">
        <v>0</v>
      </c>
      <c r="AR22" s="28">
        <v>0</v>
      </c>
      <c r="AS22" s="38">
        <v>0</v>
      </c>
      <c r="AT22" s="37">
        <v>0</v>
      </c>
      <c r="AU22" s="28">
        <v>0</v>
      </c>
      <c r="AV22" s="28">
        <v>0</v>
      </c>
      <c r="AW22" s="28">
        <v>0</v>
      </c>
      <c r="AX22" s="28">
        <v>0</v>
      </c>
      <c r="AY22" s="28">
        <v>0</v>
      </c>
      <c r="AZ22" s="28">
        <v>0</v>
      </c>
      <c r="BA22" s="38">
        <v>0</v>
      </c>
    </row>
    <row r="23" spans="1:53" x14ac:dyDescent="0.25">
      <c r="A23" s="2" t="s">
        <v>17</v>
      </c>
      <c r="B23" s="28">
        <f>'FIXED ASSETS'!G15</f>
        <v>128.33333333333334</v>
      </c>
      <c r="C23" s="28">
        <f>'FIXED ASSETS'!G15</f>
        <v>128.33333333333334</v>
      </c>
      <c r="D23" s="28">
        <v>0</v>
      </c>
      <c r="E23" s="28">
        <v>0</v>
      </c>
      <c r="F23" s="28">
        <v>0</v>
      </c>
      <c r="G23" s="28">
        <v>0</v>
      </c>
      <c r="H23" s="28">
        <v>0</v>
      </c>
      <c r="I23" s="28">
        <v>0</v>
      </c>
      <c r="J23" s="37">
        <f>'FIXED ASSETS'!N15</f>
        <v>0</v>
      </c>
      <c r="K23" s="28">
        <f>'FIXED ASSETS'!O15</f>
        <v>0</v>
      </c>
      <c r="L23" s="28">
        <f>'FIXED ASSETS'!P15</f>
        <v>0</v>
      </c>
      <c r="M23" s="28">
        <f>'FIXED ASSETS'!Q15</f>
        <v>0</v>
      </c>
      <c r="N23" s="28">
        <f>'FIXED ASSETS'!R15</f>
        <v>0</v>
      </c>
      <c r="O23" s="28">
        <f>'FIXED ASSETS'!S15</f>
        <v>0</v>
      </c>
      <c r="P23" s="28">
        <f>'FIXED ASSETS'!T15</f>
        <v>0</v>
      </c>
      <c r="Q23" s="28">
        <f>'FIXED ASSETS'!U15</f>
        <v>0</v>
      </c>
      <c r="R23" s="28">
        <f>'FIXED ASSETS'!V15</f>
        <v>0</v>
      </c>
      <c r="S23" s="28">
        <f>'FIXED ASSETS'!W15</f>
        <v>0</v>
      </c>
      <c r="T23" s="37">
        <v>0</v>
      </c>
      <c r="U23" s="28">
        <v>0</v>
      </c>
      <c r="V23" s="28">
        <v>0</v>
      </c>
      <c r="W23" s="28">
        <v>0</v>
      </c>
      <c r="X23" s="28">
        <v>0</v>
      </c>
      <c r="Y23" s="28">
        <v>0</v>
      </c>
      <c r="Z23" s="28">
        <v>0</v>
      </c>
      <c r="AA23" s="38">
        <v>0</v>
      </c>
      <c r="AB23" s="37">
        <v>0</v>
      </c>
      <c r="AC23" s="28">
        <v>0</v>
      </c>
      <c r="AD23" s="28">
        <v>0</v>
      </c>
      <c r="AE23" s="28">
        <v>0</v>
      </c>
      <c r="AF23" s="28">
        <v>0</v>
      </c>
      <c r="AG23" s="28">
        <v>0</v>
      </c>
      <c r="AH23" s="28">
        <v>0</v>
      </c>
      <c r="AI23" s="38">
        <v>0</v>
      </c>
      <c r="AJ23" s="37">
        <v>0</v>
      </c>
      <c r="AK23" s="28">
        <v>0</v>
      </c>
      <c r="AL23" s="28">
        <v>0</v>
      </c>
      <c r="AM23" s="28">
        <v>0</v>
      </c>
      <c r="AN23" s="28">
        <v>0</v>
      </c>
      <c r="AO23" s="28">
        <v>0</v>
      </c>
      <c r="AP23" s="28">
        <v>0</v>
      </c>
      <c r="AQ23" s="28">
        <v>0</v>
      </c>
      <c r="AR23" s="28">
        <v>0</v>
      </c>
      <c r="AS23" s="38">
        <v>0</v>
      </c>
      <c r="AT23" s="37">
        <v>0</v>
      </c>
      <c r="AU23" s="28">
        <v>0</v>
      </c>
      <c r="AV23" s="28">
        <v>0</v>
      </c>
      <c r="AW23" s="28">
        <v>0</v>
      </c>
      <c r="AX23" s="28">
        <v>0</v>
      </c>
      <c r="AY23" s="28">
        <v>0</v>
      </c>
      <c r="AZ23" s="28">
        <v>0</v>
      </c>
      <c r="BA23" s="38">
        <v>0</v>
      </c>
    </row>
    <row r="24" spans="1:53" x14ac:dyDescent="0.25">
      <c r="A24" s="2" t="s">
        <v>31</v>
      </c>
      <c r="B24" s="28">
        <v>50</v>
      </c>
      <c r="C24" s="28">
        <v>50</v>
      </c>
      <c r="D24" s="28">
        <v>0</v>
      </c>
      <c r="E24" s="28">
        <v>0</v>
      </c>
      <c r="F24" s="28">
        <v>0</v>
      </c>
      <c r="G24" s="28">
        <v>0</v>
      </c>
      <c r="H24" s="28">
        <v>0</v>
      </c>
      <c r="I24" s="28">
        <v>0</v>
      </c>
      <c r="J24" s="37">
        <v>0</v>
      </c>
      <c r="K24" s="28">
        <v>0</v>
      </c>
      <c r="L24" s="28">
        <v>0</v>
      </c>
      <c r="M24" s="28">
        <v>0</v>
      </c>
      <c r="N24" s="28">
        <v>0</v>
      </c>
      <c r="O24" s="28">
        <v>0</v>
      </c>
      <c r="P24" s="28">
        <v>0</v>
      </c>
      <c r="Q24" s="28">
        <v>0</v>
      </c>
      <c r="R24" s="28">
        <v>0</v>
      </c>
      <c r="S24" s="28">
        <v>0</v>
      </c>
      <c r="T24" s="37">
        <v>0</v>
      </c>
      <c r="U24" s="28">
        <v>0</v>
      </c>
      <c r="V24" s="28">
        <v>0</v>
      </c>
      <c r="W24" s="28">
        <v>0</v>
      </c>
      <c r="X24" s="28">
        <v>0</v>
      </c>
      <c r="Y24" s="28">
        <v>0</v>
      </c>
      <c r="Z24" s="28">
        <v>0</v>
      </c>
      <c r="AA24" s="38">
        <v>0</v>
      </c>
      <c r="AB24" s="37">
        <v>0</v>
      </c>
      <c r="AC24" s="28">
        <v>0</v>
      </c>
      <c r="AD24" s="28">
        <v>0</v>
      </c>
      <c r="AE24" s="28">
        <v>0</v>
      </c>
      <c r="AF24" s="28">
        <v>0</v>
      </c>
      <c r="AG24" s="28">
        <v>0</v>
      </c>
      <c r="AH24" s="28">
        <v>0</v>
      </c>
      <c r="AI24" s="38">
        <v>0</v>
      </c>
      <c r="AJ24" s="37">
        <v>0</v>
      </c>
      <c r="AK24" s="28">
        <v>0</v>
      </c>
      <c r="AL24" s="28">
        <v>0</v>
      </c>
      <c r="AM24" s="28">
        <v>0</v>
      </c>
      <c r="AN24" s="28">
        <v>0</v>
      </c>
      <c r="AO24" s="28">
        <v>0</v>
      </c>
      <c r="AP24" s="28">
        <v>0</v>
      </c>
      <c r="AQ24" s="28">
        <v>0</v>
      </c>
      <c r="AR24" s="28">
        <v>0</v>
      </c>
      <c r="AS24" s="38">
        <v>0</v>
      </c>
      <c r="AT24" s="37">
        <v>0</v>
      </c>
      <c r="AU24" s="28">
        <v>0</v>
      </c>
      <c r="AV24" s="28">
        <v>0</v>
      </c>
      <c r="AW24" s="28">
        <v>0</v>
      </c>
      <c r="AX24" s="28">
        <v>0</v>
      </c>
      <c r="AY24" s="28">
        <v>0</v>
      </c>
      <c r="AZ24" s="28">
        <v>0</v>
      </c>
      <c r="BA24" s="38">
        <v>0</v>
      </c>
    </row>
    <row r="25" spans="1:53" x14ac:dyDescent="0.25">
      <c r="A25" s="2" t="s">
        <v>13</v>
      </c>
      <c r="B25" s="28">
        <v>25</v>
      </c>
      <c r="C25" s="28">
        <v>25</v>
      </c>
      <c r="D25" s="28">
        <v>25</v>
      </c>
      <c r="E25" s="28">
        <v>25</v>
      </c>
      <c r="F25" s="28">
        <v>25</v>
      </c>
      <c r="G25" s="28">
        <v>25</v>
      </c>
      <c r="H25" s="28">
        <v>25</v>
      </c>
      <c r="I25" s="28">
        <v>25</v>
      </c>
      <c r="J25" s="37">
        <v>25</v>
      </c>
      <c r="K25" s="28">
        <v>25</v>
      </c>
      <c r="L25" s="28">
        <v>25</v>
      </c>
      <c r="M25" s="28">
        <v>25</v>
      </c>
      <c r="N25" s="28">
        <v>25</v>
      </c>
      <c r="O25" s="28">
        <v>25</v>
      </c>
      <c r="P25" s="28">
        <v>25</v>
      </c>
      <c r="Q25" s="28">
        <v>25</v>
      </c>
      <c r="R25" s="28">
        <v>25</v>
      </c>
      <c r="S25" s="28">
        <v>25</v>
      </c>
      <c r="T25" s="37">
        <v>0</v>
      </c>
      <c r="U25" s="28">
        <v>0</v>
      </c>
      <c r="V25" s="28">
        <v>0</v>
      </c>
      <c r="W25" s="28">
        <v>0</v>
      </c>
      <c r="X25" s="28">
        <v>0</v>
      </c>
      <c r="Y25" s="28">
        <v>0</v>
      </c>
      <c r="Z25" s="28">
        <v>0</v>
      </c>
      <c r="AA25" s="38">
        <v>0</v>
      </c>
      <c r="AB25" s="37">
        <v>0</v>
      </c>
      <c r="AC25" s="28">
        <v>0</v>
      </c>
      <c r="AD25" s="28">
        <v>0</v>
      </c>
      <c r="AE25" s="28">
        <v>0</v>
      </c>
      <c r="AF25" s="28">
        <v>0</v>
      </c>
      <c r="AG25" s="28">
        <v>0</v>
      </c>
      <c r="AH25" s="28">
        <v>0</v>
      </c>
      <c r="AI25" s="38">
        <v>0</v>
      </c>
      <c r="AJ25" s="37">
        <v>0</v>
      </c>
      <c r="AK25" s="28">
        <v>0</v>
      </c>
      <c r="AL25" s="28">
        <v>0</v>
      </c>
      <c r="AM25" s="28">
        <v>0</v>
      </c>
      <c r="AN25" s="28">
        <v>0</v>
      </c>
      <c r="AO25" s="28">
        <v>0</v>
      </c>
      <c r="AP25" s="28">
        <v>0</v>
      </c>
      <c r="AQ25" s="28">
        <v>0</v>
      </c>
      <c r="AR25" s="28">
        <v>0</v>
      </c>
      <c r="AS25" s="38">
        <v>0</v>
      </c>
      <c r="AT25" s="37">
        <v>0</v>
      </c>
      <c r="AU25" s="28">
        <v>0</v>
      </c>
      <c r="AV25" s="28">
        <v>0</v>
      </c>
      <c r="AW25" s="28">
        <v>0</v>
      </c>
      <c r="AX25" s="28">
        <v>0</v>
      </c>
      <c r="AY25" s="28">
        <v>0</v>
      </c>
      <c r="AZ25" s="28">
        <v>0</v>
      </c>
      <c r="BA25" s="38">
        <v>0</v>
      </c>
    </row>
    <row r="26" spans="1:53" x14ac:dyDescent="0.25">
      <c r="A26" s="2" t="s">
        <v>64</v>
      </c>
      <c r="B26" s="28">
        <v>0</v>
      </c>
      <c r="C26" s="28">
        <v>0</v>
      </c>
      <c r="D26" s="28">
        <v>0</v>
      </c>
      <c r="E26" s="28">
        <v>0</v>
      </c>
      <c r="F26" s="28">
        <v>0</v>
      </c>
      <c r="G26" s="28">
        <v>0</v>
      </c>
      <c r="H26" s="28">
        <v>0</v>
      </c>
      <c r="I26" s="28">
        <v>0</v>
      </c>
      <c r="J26" s="37">
        <v>0</v>
      </c>
      <c r="K26" s="28">
        <v>0</v>
      </c>
      <c r="L26" s="28">
        <v>0</v>
      </c>
      <c r="M26" s="28">
        <v>0</v>
      </c>
      <c r="N26" s="28">
        <v>0</v>
      </c>
      <c r="O26" s="28">
        <v>0</v>
      </c>
      <c r="P26" s="28">
        <v>0</v>
      </c>
      <c r="Q26" s="28">
        <v>0</v>
      </c>
      <c r="R26" s="28">
        <v>0</v>
      </c>
      <c r="S26" s="28">
        <v>0</v>
      </c>
      <c r="T26" s="37">
        <v>0</v>
      </c>
      <c r="U26" s="28">
        <v>0</v>
      </c>
      <c r="V26" s="28">
        <v>0</v>
      </c>
      <c r="W26" s="28">
        <v>0</v>
      </c>
      <c r="X26" s="28">
        <v>0</v>
      </c>
      <c r="Y26" s="28">
        <v>0</v>
      </c>
      <c r="Z26" s="28">
        <v>0</v>
      </c>
      <c r="AA26" s="38">
        <v>0</v>
      </c>
      <c r="AB26" s="37">
        <v>0</v>
      </c>
      <c r="AC26" s="28">
        <v>0</v>
      </c>
      <c r="AD26" s="28">
        <v>0</v>
      </c>
      <c r="AE26" s="28">
        <v>0</v>
      </c>
      <c r="AF26" s="28">
        <v>0</v>
      </c>
      <c r="AG26" s="28">
        <v>0</v>
      </c>
      <c r="AH26" s="28">
        <v>0</v>
      </c>
      <c r="AI26" s="38">
        <v>0</v>
      </c>
      <c r="AJ26" s="37">
        <v>0</v>
      </c>
      <c r="AK26" s="28">
        <v>0</v>
      </c>
      <c r="AL26" s="28">
        <v>0</v>
      </c>
      <c r="AM26" s="28">
        <v>0</v>
      </c>
      <c r="AN26" s="28">
        <v>0</v>
      </c>
      <c r="AO26" s="28">
        <v>0</v>
      </c>
      <c r="AP26" s="28">
        <v>0</v>
      </c>
      <c r="AQ26" s="28">
        <v>0</v>
      </c>
      <c r="AR26" s="28">
        <v>0</v>
      </c>
      <c r="AS26" s="38">
        <v>0</v>
      </c>
      <c r="AT26" s="37">
        <v>0</v>
      </c>
      <c r="AU26" s="28">
        <v>0</v>
      </c>
      <c r="AV26" s="28">
        <v>0</v>
      </c>
      <c r="AW26" s="28">
        <v>0</v>
      </c>
      <c r="AX26" s="28">
        <v>0</v>
      </c>
      <c r="AY26" s="28">
        <v>0</v>
      </c>
      <c r="AZ26" s="28">
        <v>0</v>
      </c>
      <c r="BA26" s="38">
        <v>0</v>
      </c>
    </row>
    <row r="27" spans="1:53" x14ac:dyDescent="0.25">
      <c r="A27" s="2" t="s">
        <v>37</v>
      </c>
      <c r="B27" s="28">
        <v>0</v>
      </c>
      <c r="C27" s="28">
        <v>0</v>
      </c>
      <c r="D27" s="28">
        <v>0</v>
      </c>
      <c r="E27" s="28">
        <v>0</v>
      </c>
      <c r="F27" s="28">
        <v>0</v>
      </c>
      <c r="G27" s="28">
        <v>0</v>
      </c>
      <c r="H27" s="28">
        <v>0</v>
      </c>
      <c r="I27" s="28">
        <v>0</v>
      </c>
      <c r="J27" s="37">
        <v>0</v>
      </c>
      <c r="K27" s="28">
        <v>0</v>
      </c>
      <c r="L27" s="28">
        <v>0</v>
      </c>
      <c r="M27" s="28">
        <v>0</v>
      </c>
      <c r="N27" s="28">
        <v>0</v>
      </c>
      <c r="O27" s="28">
        <v>0</v>
      </c>
      <c r="P27" s="28">
        <v>0</v>
      </c>
      <c r="Q27" s="28">
        <v>0</v>
      </c>
      <c r="R27" s="28">
        <v>0</v>
      </c>
      <c r="S27" s="28">
        <v>0</v>
      </c>
      <c r="T27" s="37">
        <v>0</v>
      </c>
      <c r="U27" s="28">
        <v>0</v>
      </c>
      <c r="V27" s="28">
        <v>0</v>
      </c>
      <c r="W27" s="28">
        <v>0</v>
      </c>
      <c r="X27" s="28">
        <v>0</v>
      </c>
      <c r="Y27" s="28">
        <v>0</v>
      </c>
      <c r="Z27" s="28">
        <v>0</v>
      </c>
      <c r="AA27" s="38">
        <v>0</v>
      </c>
      <c r="AB27" s="37">
        <v>0</v>
      </c>
      <c r="AC27" s="28">
        <v>0</v>
      </c>
      <c r="AD27" s="28">
        <v>0</v>
      </c>
      <c r="AE27" s="28">
        <v>0</v>
      </c>
      <c r="AF27" s="28">
        <v>0</v>
      </c>
      <c r="AG27" s="28">
        <v>0</v>
      </c>
      <c r="AH27" s="28">
        <v>0</v>
      </c>
      <c r="AI27" s="38">
        <v>0</v>
      </c>
      <c r="AJ27" s="37">
        <v>0</v>
      </c>
      <c r="AK27" s="28">
        <v>0</v>
      </c>
      <c r="AL27" s="28">
        <v>0</v>
      </c>
      <c r="AM27" s="28">
        <v>0</v>
      </c>
      <c r="AN27" s="28">
        <v>0</v>
      </c>
      <c r="AO27" s="28">
        <v>0</v>
      </c>
      <c r="AP27" s="28">
        <v>0</v>
      </c>
      <c r="AQ27" s="28">
        <v>0</v>
      </c>
      <c r="AR27" s="28">
        <v>0</v>
      </c>
      <c r="AS27" s="38">
        <v>0</v>
      </c>
      <c r="AT27" s="37">
        <v>0</v>
      </c>
      <c r="AU27" s="28">
        <v>0</v>
      </c>
      <c r="AV27" s="28">
        <v>0</v>
      </c>
      <c r="AW27" s="28">
        <v>0</v>
      </c>
      <c r="AX27" s="28">
        <v>0</v>
      </c>
      <c r="AY27" s="28">
        <v>0</v>
      </c>
      <c r="AZ27" s="28">
        <v>0</v>
      </c>
      <c r="BA27" s="38">
        <v>0</v>
      </c>
    </row>
    <row r="28" spans="1:53" x14ac:dyDescent="0.25">
      <c r="A28" s="2" t="s">
        <v>36</v>
      </c>
      <c r="B28" s="28">
        <v>0</v>
      </c>
      <c r="C28" s="28">
        <v>0</v>
      </c>
      <c r="D28" s="28">
        <v>0</v>
      </c>
      <c r="E28" s="28">
        <v>0</v>
      </c>
      <c r="F28" s="28">
        <v>0</v>
      </c>
      <c r="G28" s="28">
        <v>0</v>
      </c>
      <c r="H28" s="28">
        <v>0</v>
      </c>
      <c r="I28" s="28">
        <v>0</v>
      </c>
      <c r="J28" s="37">
        <v>0</v>
      </c>
      <c r="K28" s="28">
        <v>0</v>
      </c>
      <c r="L28" s="28">
        <v>0</v>
      </c>
      <c r="M28" s="28">
        <v>0</v>
      </c>
      <c r="N28" s="28">
        <v>0</v>
      </c>
      <c r="O28" s="28">
        <v>0</v>
      </c>
      <c r="P28" s="28">
        <v>0</v>
      </c>
      <c r="Q28" s="28">
        <v>0</v>
      </c>
      <c r="R28" s="28">
        <v>0</v>
      </c>
      <c r="S28" s="28">
        <v>0</v>
      </c>
      <c r="T28" s="37">
        <v>0</v>
      </c>
      <c r="U28" s="28">
        <v>0</v>
      </c>
      <c r="V28" s="28">
        <v>0</v>
      </c>
      <c r="W28" s="28">
        <v>0</v>
      </c>
      <c r="X28" s="28">
        <v>0</v>
      </c>
      <c r="Y28" s="28">
        <v>0</v>
      </c>
      <c r="Z28" s="28">
        <v>0</v>
      </c>
      <c r="AA28" s="38">
        <v>0</v>
      </c>
      <c r="AB28" s="37">
        <v>0</v>
      </c>
      <c r="AC28" s="28">
        <v>0</v>
      </c>
      <c r="AD28" s="28">
        <v>0</v>
      </c>
      <c r="AE28" s="28">
        <v>0</v>
      </c>
      <c r="AF28" s="28">
        <v>0</v>
      </c>
      <c r="AG28" s="28">
        <v>0</v>
      </c>
      <c r="AH28" s="28">
        <v>0</v>
      </c>
      <c r="AI28" s="38">
        <v>0</v>
      </c>
      <c r="AJ28" s="37">
        <v>0</v>
      </c>
      <c r="AK28" s="28">
        <v>0</v>
      </c>
      <c r="AL28" s="28">
        <v>0</v>
      </c>
      <c r="AM28" s="28">
        <v>0</v>
      </c>
      <c r="AN28" s="28">
        <v>0</v>
      </c>
      <c r="AO28" s="28">
        <v>0</v>
      </c>
      <c r="AP28" s="28">
        <v>0</v>
      </c>
      <c r="AQ28" s="28">
        <v>0</v>
      </c>
      <c r="AR28" s="28">
        <v>0</v>
      </c>
      <c r="AS28" s="38">
        <v>0</v>
      </c>
      <c r="AT28" s="37">
        <v>0</v>
      </c>
      <c r="AU28" s="28">
        <v>0</v>
      </c>
      <c r="AV28" s="28">
        <v>0</v>
      </c>
      <c r="AW28" s="28">
        <v>0</v>
      </c>
      <c r="AX28" s="28">
        <v>0</v>
      </c>
      <c r="AY28" s="28">
        <v>0</v>
      </c>
      <c r="AZ28" s="28">
        <v>0</v>
      </c>
      <c r="BA28" s="38">
        <v>0</v>
      </c>
    </row>
    <row r="29" spans="1:53" x14ac:dyDescent="0.25">
      <c r="A29" s="2" t="s">
        <v>18</v>
      </c>
      <c r="B29" s="28">
        <v>0</v>
      </c>
      <c r="C29" s="28">
        <v>0</v>
      </c>
      <c r="D29" s="28">
        <v>0</v>
      </c>
      <c r="E29" s="28">
        <v>0</v>
      </c>
      <c r="F29" s="28">
        <v>0</v>
      </c>
      <c r="G29" s="28">
        <v>0</v>
      </c>
      <c r="H29" s="28">
        <v>0</v>
      </c>
      <c r="I29" s="28">
        <v>0</v>
      </c>
      <c r="J29" s="37">
        <v>0</v>
      </c>
      <c r="K29" s="28">
        <v>0</v>
      </c>
      <c r="L29" s="28">
        <v>0</v>
      </c>
      <c r="M29" s="28">
        <v>0</v>
      </c>
      <c r="N29" s="28">
        <v>0</v>
      </c>
      <c r="O29" s="28">
        <v>0</v>
      </c>
      <c r="P29" s="28">
        <v>0</v>
      </c>
      <c r="Q29" s="28">
        <v>0</v>
      </c>
      <c r="R29" s="28">
        <v>0</v>
      </c>
      <c r="S29" s="28">
        <v>0</v>
      </c>
      <c r="T29" s="37">
        <v>0</v>
      </c>
      <c r="U29" s="28">
        <v>0</v>
      </c>
      <c r="V29" s="28">
        <v>0</v>
      </c>
      <c r="W29" s="28">
        <v>0</v>
      </c>
      <c r="X29" s="28">
        <v>0</v>
      </c>
      <c r="Y29" s="28">
        <v>0</v>
      </c>
      <c r="Z29" s="28">
        <v>0</v>
      </c>
      <c r="AA29" s="38">
        <v>0</v>
      </c>
      <c r="AB29" s="37">
        <v>0</v>
      </c>
      <c r="AC29" s="28">
        <v>0</v>
      </c>
      <c r="AD29" s="28">
        <v>0</v>
      </c>
      <c r="AE29" s="28">
        <v>0</v>
      </c>
      <c r="AF29" s="28">
        <v>0</v>
      </c>
      <c r="AG29" s="28">
        <v>0</v>
      </c>
      <c r="AH29" s="28">
        <v>0</v>
      </c>
      <c r="AI29" s="38">
        <v>0</v>
      </c>
      <c r="AJ29" s="37">
        <v>0</v>
      </c>
      <c r="AK29" s="28">
        <v>0</v>
      </c>
      <c r="AL29" s="28">
        <v>0</v>
      </c>
      <c r="AM29" s="28">
        <v>0</v>
      </c>
      <c r="AN29" s="28">
        <v>0</v>
      </c>
      <c r="AO29" s="28">
        <v>0</v>
      </c>
      <c r="AP29" s="28">
        <v>0</v>
      </c>
      <c r="AQ29" s="28">
        <v>0</v>
      </c>
      <c r="AR29" s="28">
        <v>0</v>
      </c>
      <c r="AS29" s="38">
        <v>0</v>
      </c>
      <c r="AT29" s="37">
        <v>0</v>
      </c>
      <c r="AU29" s="28">
        <v>0</v>
      </c>
      <c r="AV29" s="28">
        <v>0</v>
      </c>
      <c r="AW29" s="28">
        <v>0</v>
      </c>
      <c r="AX29" s="28">
        <v>0</v>
      </c>
      <c r="AY29" s="28">
        <v>0</v>
      </c>
      <c r="AZ29" s="28">
        <v>0</v>
      </c>
      <c r="BA29" s="38">
        <v>0</v>
      </c>
    </row>
    <row r="30" spans="1:53" x14ac:dyDescent="0.25">
      <c r="A30" s="2" t="s">
        <v>20</v>
      </c>
      <c r="B30" s="28">
        <v>10</v>
      </c>
      <c r="C30" s="28">
        <v>10</v>
      </c>
      <c r="D30" s="28">
        <v>10</v>
      </c>
      <c r="E30" s="28">
        <v>10</v>
      </c>
      <c r="F30" s="28">
        <v>10</v>
      </c>
      <c r="G30" s="28">
        <v>10</v>
      </c>
      <c r="H30" s="28">
        <v>10</v>
      </c>
      <c r="I30" s="28">
        <v>10</v>
      </c>
      <c r="J30" s="37">
        <v>10</v>
      </c>
      <c r="K30" s="28">
        <v>10</v>
      </c>
      <c r="L30" s="28">
        <v>10</v>
      </c>
      <c r="M30" s="28">
        <v>10</v>
      </c>
      <c r="N30" s="28">
        <v>10</v>
      </c>
      <c r="O30" s="28">
        <v>10</v>
      </c>
      <c r="P30" s="28">
        <v>10</v>
      </c>
      <c r="Q30" s="28">
        <v>10</v>
      </c>
      <c r="R30" s="28">
        <v>10</v>
      </c>
      <c r="S30" s="28">
        <v>10</v>
      </c>
      <c r="T30" s="37">
        <v>0</v>
      </c>
      <c r="U30" s="28">
        <v>0</v>
      </c>
      <c r="V30" s="28">
        <v>0</v>
      </c>
      <c r="W30" s="28">
        <v>0</v>
      </c>
      <c r="X30" s="28">
        <v>0</v>
      </c>
      <c r="Y30" s="28">
        <v>0</v>
      </c>
      <c r="Z30" s="28">
        <v>0</v>
      </c>
      <c r="AA30" s="38">
        <v>0</v>
      </c>
      <c r="AB30" s="37">
        <v>0</v>
      </c>
      <c r="AC30" s="28">
        <v>0</v>
      </c>
      <c r="AD30" s="28">
        <v>0</v>
      </c>
      <c r="AE30" s="28">
        <v>0</v>
      </c>
      <c r="AF30" s="28">
        <v>0</v>
      </c>
      <c r="AG30" s="28">
        <v>0</v>
      </c>
      <c r="AH30" s="28">
        <v>0</v>
      </c>
      <c r="AI30" s="38">
        <v>0</v>
      </c>
      <c r="AJ30" s="37">
        <v>0</v>
      </c>
      <c r="AK30" s="28">
        <v>0</v>
      </c>
      <c r="AL30" s="28">
        <v>0</v>
      </c>
      <c r="AM30" s="28">
        <v>0</v>
      </c>
      <c r="AN30" s="28">
        <v>0</v>
      </c>
      <c r="AO30" s="28">
        <v>0</v>
      </c>
      <c r="AP30" s="28">
        <v>0</v>
      </c>
      <c r="AQ30" s="28">
        <v>0</v>
      </c>
      <c r="AR30" s="28">
        <v>0</v>
      </c>
      <c r="AS30" s="38">
        <v>0</v>
      </c>
      <c r="AT30" s="37">
        <v>0</v>
      </c>
      <c r="AU30" s="28">
        <v>0</v>
      </c>
      <c r="AV30" s="28">
        <v>0</v>
      </c>
      <c r="AW30" s="28">
        <v>0</v>
      </c>
      <c r="AX30" s="28">
        <v>0</v>
      </c>
      <c r="AY30" s="28">
        <v>0</v>
      </c>
      <c r="AZ30" s="28">
        <v>0</v>
      </c>
      <c r="BA30" s="38">
        <v>0</v>
      </c>
    </row>
    <row r="31" spans="1:53" x14ac:dyDescent="0.25">
      <c r="A31" s="2" t="s">
        <v>15</v>
      </c>
      <c r="B31" s="28">
        <v>7700</v>
      </c>
      <c r="C31" s="28">
        <v>7700</v>
      </c>
      <c r="D31" s="28">
        <v>0</v>
      </c>
      <c r="E31" s="28">
        <v>0</v>
      </c>
      <c r="F31" s="28">
        <v>0</v>
      </c>
      <c r="G31" s="28">
        <v>0</v>
      </c>
      <c r="H31" s="28">
        <v>0</v>
      </c>
      <c r="I31" s="28">
        <v>0</v>
      </c>
      <c r="J31" s="28">
        <v>0</v>
      </c>
      <c r="K31" s="28">
        <v>0</v>
      </c>
      <c r="L31" s="28">
        <v>0</v>
      </c>
      <c r="M31" s="28">
        <v>0</v>
      </c>
      <c r="N31" s="28">
        <v>0</v>
      </c>
      <c r="O31" s="28">
        <v>0</v>
      </c>
      <c r="P31" s="28">
        <v>0</v>
      </c>
      <c r="Q31" s="28">
        <v>0</v>
      </c>
      <c r="R31" s="28">
        <v>0</v>
      </c>
      <c r="S31" s="28">
        <v>0</v>
      </c>
      <c r="T31" s="37">
        <v>0</v>
      </c>
      <c r="U31" s="28">
        <v>0</v>
      </c>
      <c r="V31" s="28">
        <v>0</v>
      </c>
      <c r="W31" s="28">
        <v>0</v>
      </c>
      <c r="X31" s="28">
        <v>0</v>
      </c>
      <c r="Y31" s="28">
        <v>0</v>
      </c>
      <c r="Z31" s="28">
        <v>0</v>
      </c>
      <c r="AA31" s="38">
        <v>0</v>
      </c>
      <c r="AB31" s="37">
        <v>0</v>
      </c>
      <c r="AC31" s="28">
        <v>0</v>
      </c>
      <c r="AD31" s="28">
        <v>0</v>
      </c>
      <c r="AE31" s="28">
        <v>0</v>
      </c>
      <c r="AF31" s="28">
        <v>0</v>
      </c>
      <c r="AG31" s="28">
        <v>0</v>
      </c>
      <c r="AH31" s="28">
        <v>0</v>
      </c>
      <c r="AI31" s="38">
        <v>0</v>
      </c>
      <c r="AJ31" s="37">
        <v>0</v>
      </c>
      <c r="AK31" s="28">
        <v>0</v>
      </c>
      <c r="AL31" s="28">
        <v>0</v>
      </c>
      <c r="AM31" s="28">
        <v>0</v>
      </c>
      <c r="AN31" s="28">
        <v>0</v>
      </c>
      <c r="AO31" s="28">
        <v>0</v>
      </c>
      <c r="AP31" s="28">
        <v>0</v>
      </c>
      <c r="AQ31" s="28">
        <v>0</v>
      </c>
      <c r="AR31" s="28">
        <v>0</v>
      </c>
      <c r="AS31" s="38">
        <v>0</v>
      </c>
      <c r="AT31" s="37">
        <v>0</v>
      </c>
      <c r="AU31" s="28">
        <v>0</v>
      </c>
      <c r="AV31" s="28">
        <v>0</v>
      </c>
      <c r="AW31" s="28">
        <v>0</v>
      </c>
      <c r="AX31" s="28">
        <v>0</v>
      </c>
      <c r="AY31" s="28">
        <v>0</v>
      </c>
      <c r="AZ31" s="28">
        <v>0</v>
      </c>
      <c r="BA31" s="38">
        <v>0</v>
      </c>
    </row>
    <row r="32" spans="1:53" x14ac:dyDescent="0.25">
      <c r="A32" s="2" t="s">
        <v>14</v>
      </c>
      <c r="B32" s="28">
        <v>150</v>
      </c>
      <c r="C32" s="28">
        <v>150</v>
      </c>
      <c r="D32" s="28">
        <v>150</v>
      </c>
      <c r="E32" s="28">
        <v>150</v>
      </c>
      <c r="F32" s="28">
        <v>150</v>
      </c>
      <c r="G32" s="28">
        <v>150</v>
      </c>
      <c r="H32" s="28">
        <v>150</v>
      </c>
      <c r="I32" s="28">
        <v>150</v>
      </c>
      <c r="J32" s="37">
        <v>150</v>
      </c>
      <c r="K32" s="28">
        <v>150</v>
      </c>
      <c r="L32" s="28">
        <v>150</v>
      </c>
      <c r="M32" s="28">
        <v>150</v>
      </c>
      <c r="N32" s="28">
        <v>150</v>
      </c>
      <c r="O32" s="28">
        <v>150</v>
      </c>
      <c r="P32" s="28">
        <v>150</v>
      </c>
      <c r="Q32" s="28">
        <v>150</v>
      </c>
      <c r="R32" s="28">
        <v>150</v>
      </c>
      <c r="S32" s="28">
        <v>150</v>
      </c>
      <c r="T32" s="37">
        <v>0</v>
      </c>
      <c r="U32" s="28">
        <v>0</v>
      </c>
      <c r="V32" s="28">
        <v>0</v>
      </c>
      <c r="W32" s="28">
        <v>0</v>
      </c>
      <c r="X32" s="28">
        <v>0</v>
      </c>
      <c r="Y32" s="28">
        <v>0</v>
      </c>
      <c r="Z32" s="28">
        <v>0</v>
      </c>
      <c r="AA32" s="38">
        <v>0</v>
      </c>
      <c r="AB32" s="37">
        <v>0</v>
      </c>
      <c r="AC32" s="28">
        <v>0</v>
      </c>
      <c r="AD32" s="28">
        <v>0</v>
      </c>
      <c r="AE32" s="28">
        <v>0</v>
      </c>
      <c r="AF32" s="28">
        <v>0</v>
      </c>
      <c r="AG32" s="28">
        <v>0</v>
      </c>
      <c r="AH32" s="28">
        <v>0</v>
      </c>
      <c r="AI32" s="38">
        <v>0</v>
      </c>
      <c r="AJ32" s="37">
        <v>0</v>
      </c>
      <c r="AK32" s="28">
        <v>0</v>
      </c>
      <c r="AL32" s="28">
        <v>0</v>
      </c>
      <c r="AM32" s="28">
        <v>0</v>
      </c>
      <c r="AN32" s="28">
        <v>0</v>
      </c>
      <c r="AO32" s="28">
        <v>0</v>
      </c>
      <c r="AP32" s="28">
        <v>0</v>
      </c>
      <c r="AQ32" s="28">
        <v>0</v>
      </c>
      <c r="AR32" s="28">
        <v>0</v>
      </c>
      <c r="AS32" s="38">
        <v>0</v>
      </c>
      <c r="AT32" s="37">
        <v>0</v>
      </c>
      <c r="AU32" s="28">
        <v>0</v>
      </c>
      <c r="AV32" s="28">
        <v>0</v>
      </c>
      <c r="AW32" s="28">
        <v>0</v>
      </c>
      <c r="AX32" s="28">
        <v>0</v>
      </c>
      <c r="AY32" s="28">
        <v>0</v>
      </c>
      <c r="AZ32" s="28">
        <v>0</v>
      </c>
      <c r="BA32" s="38">
        <v>0</v>
      </c>
    </row>
    <row r="33" spans="1:53" x14ac:dyDescent="0.25">
      <c r="A33" s="2" t="s">
        <v>12</v>
      </c>
      <c r="B33" s="28">
        <v>5</v>
      </c>
      <c r="C33" s="28">
        <v>5</v>
      </c>
      <c r="D33" s="28">
        <v>5</v>
      </c>
      <c r="E33" s="28">
        <v>5</v>
      </c>
      <c r="F33" s="28">
        <v>5</v>
      </c>
      <c r="G33" s="28">
        <v>5</v>
      </c>
      <c r="H33" s="28">
        <v>5</v>
      </c>
      <c r="I33" s="28">
        <v>5</v>
      </c>
      <c r="J33" s="37">
        <v>5</v>
      </c>
      <c r="K33" s="28">
        <v>5</v>
      </c>
      <c r="L33" s="28">
        <v>5</v>
      </c>
      <c r="M33" s="28">
        <v>5</v>
      </c>
      <c r="N33" s="28">
        <v>5</v>
      </c>
      <c r="O33" s="28">
        <v>5</v>
      </c>
      <c r="P33" s="28">
        <v>5</v>
      </c>
      <c r="Q33" s="28">
        <v>5</v>
      </c>
      <c r="R33" s="28">
        <v>5</v>
      </c>
      <c r="S33" s="28">
        <v>5</v>
      </c>
      <c r="T33" s="37">
        <v>0</v>
      </c>
      <c r="U33" s="28">
        <v>0</v>
      </c>
      <c r="V33" s="28">
        <v>0</v>
      </c>
      <c r="W33" s="28">
        <v>0</v>
      </c>
      <c r="X33" s="28">
        <v>0</v>
      </c>
      <c r="Y33" s="28">
        <v>0</v>
      </c>
      <c r="Z33" s="28">
        <v>0</v>
      </c>
      <c r="AA33" s="38">
        <v>0</v>
      </c>
      <c r="AB33" s="37">
        <v>0</v>
      </c>
      <c r="AC33" s="28">
        <v>0</v>
      </c>
      <c r="AD33" s="28">
        <v>0</v>
      </c>
      <c r="AE33" s="28">
        <v>0</v>
      </c>
      <c r="AF33" s="28">
        <v>0</v>
      </c>
      <c r="AG33" s="28">
        <v>0</v>
      </c>
      <c r="AH33" s="28">
        <v>0</v>
      </c>
      <c r="AI33" s="38">
        <v>0</v>
      </c>
      <c r="AJ33" s="37">
        <v>0</v>
      </c>
      <c r="AK33" s="28">
        <v>0</v>
      </c>
      <c r="AL33" s="28">
        <v>0</v>
      </c>
      <c r="AM33" s="28">
        <v>0</v>
      </c>
      <c r="AN33" s="28">
        <v>0</v>
      </c>
      <c r="AO33" s="28">
        <v>0</v>
      </c>
      <c r="AP33" s="28">
        <v>0</v>
      </c>
      <c r="AQ33" s="28">
        <v>0</v>
      </c>
      <c r="AR33" s="28">
        <v>0</v>
      </c>
      <c r="AS33" s="38">
        <v>0</v>
      </c>
      <c r="AT33" s="37">
        <v>0</v>
      </c>
      <c r="AU33" s="28">
        <v>0</v>
      </c>
      <c r="AV33" s="28">
        <v>0</v>
      </c>
      <c r="AW33" s="28">
        <v>0</v>
      </c>
      <c r="AX33" s="28">
        <v>0</v>
      </c>
      <c r="AY33" s="28">
        <v>0</v>
      </c>
      <c r="AZ33" s="28">
        <v>0</v>
      </c>
      <c r="BA33" s="38">
        <v>0</v>
      </c>
    </row>
    <row r="34" spans="1:53" x14ac:dyDescent="0.25">
      <c r="A34" s="2" t="s">
        <v>10</v>
      </c>
      <c r="B34" s="28">
        <v>5</v>
      </c>
      <c r="C34" s="28">
        <v>5</v>
      </c>
      <c r="D34" s="28">
        <v>5</v>
      </c>
      <c r="E34" s="28">
        <v>5</v>
      </c>
      <c r="F34" s="28">
        <v>5</v>
      </c>
      <c r="G34" s="28">
        <v>5</v>
      </c>
      <c r="H34" s="28">
        <v>5</v>
      </c>
      <c r="I34" s="28">
        <v>5</v>
      </c>
      <c r="J34" s="37">
        <v>5</v>
      </c>
      <c r="K34" s="28">
        <v>5</v>
      </c>
      <c r="L34" s="28">
        <v>5</v>
      </c>
      <c r="M34" s="28">
        <v>5</v>
      </c>
      <c r="N34" s="28">
        <v>5</v>
      </c>
      <c r="O34" s="28">
        <v>5</v>
      </c>
      <c r="P34" s="28">
        <v>5</v>
      </c>
      <c r="Q34" s="28">
        <v>5</v>
      </c>
      <c r="R34" s="28">
        <v>5</v>
      </c>
      <c r="S34" s="28">
        <v>5</v>
      </c>
      <c r="T34" s="37">
        <v>0</v>
      </c>
      <c r="U34" s="28">
        <v>0</v>
      </c>
      <c r="V34" s="28">
        <v>0</v>
      </c>
      <c r="W34" s="28">
        <v>0</v>
      </c>
      <c r="X34" s="28">
        <v>0</v>
      </c>
      <c r="Y34" s="28">
        <v>0</v>
      </c>
      <c r="Z34" s="28">
        <v>0</v>
      </c>
      <c r="AA34" s="38">
        <v>0</v>
      </c>
      <c r="AB34" s="37">
        <v>0</v>
      </c>
      <c r="AC34" s="28">
        <v>0</v>
      </c>
      <c r="AD34" s="28">
        <v>0</v>
      </c>
      <c r="AE34" s="28">
        <v>0</v>
      </c>
      <c r="AF34" s="28">
        <v>0</v>
      </c>
      <c r="AG34" s="28">
        <v>0</v>
      </c>
      <c r="AH34" s="28">
        <v>0</v>
      </c>
      <c r="AI34" s="38">
        <v>0</v>
      </c>
      <c r="AJ34" s="37">
        <v>0</v>
      </c>
      <c r="AK34" s="28">
        <v>0</v>
      </c>
      <c r="AL34" s="28">
        <v>0</v>
      </c>
      <c r="AM34" s="28">
        <v>0</v>
      </c>
      <c r="AN34" s="28">
        <v>0</v>
      </c>
      <c r="AO34" s="28">
        <v>0</v>
      </c>
      <c r="AP34" s="28">
        <v>0</v>
      </c>
      <c r="AQ34" s="28">
        <v>0</v>
      </c>
      <c r="AR34" s="28">
        <v>0</v>
      </c>
      <c r="AS34" s="38">
        <v>0</v>
      </c>
      <c r="AT34" s="37">
        <v>0</v>
      </c>
      <c r="AU34" s="28">
        <v>0</v>
      </c>
      <c r="AV34" s="28">
        <v>0</v>
      </c>
      <c r="AW34" s="28">
        <v>0</v>
      </c>
      <c r="AX34" s="28">
        <v>0</v>
      </c>
      <c r="AY34" s="28">
        <v>0</v>
      </c>
      <c r="AZ34" s="28">
        <v>0</v>
      </c>
      <c r="BA34" s="38">
        <v>0</v>
      </c>
    </row>
    <row r="35" spans="1:53" x14ac:dyDescent="0.25">
      <c r="A35" s="2" t="s">
        <v>62</v>
      </c>
      <c r="B35" s="28">
        <v>0</v>
      </c>
      <c r="C35" s="28">
        <v>0</v>
      </c>
      <c r="D35" s="28">
        <v>0</v>
      </c>
      <c r="E35" s="28">
        <v>0</v>
      </c>
      <c r="F35" s="28">
        <v>0</v>
      </c>
      <c r="G35" s="28">
        <v>0</v>
      </c>
      <c r="H35" s="28">
        <v>0</v>
      </c>
      <c r="I35" s="28">
        <v>0</v>
      </c>
      <c r="J35" s="37">
        <v>0</v>
      </c>
      <c r="K35" s="28">
        <v>0</v>
      </c>
      <c r="L35" s="28">
        <v>0</v>
      </c>
      <c r="M35" s="28">
        <v>0</v>
      </c>
      <c r="N35" s="28">
        <v>0</v>
      </c>
      <c r="O35" s="28">
        <v>0</v>
      </c>
      <c r="P35" s="28">
        <v>0</v>
      </c>
      <c r="Q35" s="28">
        <v>0</v>
      </c>
      <c r="R35" s="28">
        <v>0</v>
      </c>
      <c r="S35" s="28">
        <v>0</v>
      </c>
      <c r="T35" s="37">
        <v>0</v>
      </c>
      <c r="U35" s="28">
        <v>0</v>
      </c>
      <c r="V35" s="28">
        <v>0</v>
      </c>
      <c r="W35" s="28">
        <v>0</v>
      </c>
      <c r="X35" s="28">
        <v>0</v>
      </c>
      <c r="Y35" s="28">
        <v>0</v>
      </c>
      <c r="Z35" s="28">
        <v>0</v>
      </c>
      <c r="AA35" s="38">
        <v>0</v>
      </c>
      <c r="AB35" s="37">
        <v>0</v>
      </c>
      <c r="AC35" s="28">
        <v>0</v>
      </c>
      <c r="AD35" s="28">
        <v>0</v>
      </c>
      <c r="AE35" s="28">
        <v>0</v>
      </c>
      <c r="AF35" s="28">
        <v>0</v>
      </c>
      <c r="AG35" s="28">
        <v>0</v>
      </c>
      <c r="AH35" s="28">
        <v>0</v>
      </c>
      <c r="AI35" s="38">
        <v>0</v>
      </c>
      <c r="AJ35" s="37">
        <v>0</v>
      </c>
      <c r="AK35" s="28">
        <v>0</v>
      </c>
      <c r="AL35" s="28">
        <v>0</v>
      </c>
      <c r="AM35" s="28">
        <v>0</v>
      </c>
      <c r="AN35" s="28">
        <v>0</v>
      </c>
      <c r="AO35" s="28">
        <v>0</v>
      </c>
      <c r="AP35" s="28">
        <v>0</v>
      </c>
      <c r="AQ35" s="28">
        <v>0</v>
      </c>
      <c r="AR35" s="28">
        <v>0</v>
      </c>
      <c r="AS35" s="38">
        <v>0</v>
      </c>
      <c r="AT35" s="37">
        <v>0</v>
      </c>
      <c r="AU35" s="28">
        <v>0</v>
      </c>
      <c r="AV35" s="28">
        <v>0</v>
      </c>
      <c r="AW35" s="28">
        <v>0</v>
      </c>
      <c r="AX35" s="28">
        <v>0</v>
      </c>
      <c r="AY35" s="28">
        <v>0</v>
      </c>
      <c r="AZ35" s="28">
        <v>0</v>
      </c>
      <c r="BA35" s="38">
        <v>0</v>
      </c>
    </row>
    <row r="36" spans="1:53" x14ac:dyDescent="0.25">
      <c r="A36" s="2" t="s">
        <v>9</v>
      </c>
      <c r="B36" s="28">
        <v>105</v>
      </c>
      <c r="C36" s="28">
        <v>105</v>
      </c>
      <c r="D36" s="28">
        <v>5</v>
      </c>
      <c r="E36" s="28">
        <v>5</v>
      </c>
      <c r="F36" s="28">
        <v>5</v>
      </c>
      <c r="G36" s="28">
        <v>5</v>
      </c>
      <c r="H36" s="28">
        <v>5</v>
      </c>
      <c r="I36" s="28">
        <v>5</v>
      </c>
      <c r="J36" s="37">
        <v>5</v>
      </c>
      <c r="K36" s="28">
        <v>5</v>
      </c>
      <c r="L36" s="28">
        <v>5</v>
      </c>
      <c r="M36" s="28">
        <v>5</v>
      </c>
      <c r="N36" s="28">
        <v>5</v>
      </c>
      <c r="O36" s="28">
        <v>5</v>
      </c>
      <c r="P36" s="28">
        <v>5</v>
      </c>
      <c r="Q36" s="28">
        <v>5</v>
      </c>
      <c r="R36" s="28">
        <v>5</v>
      </c>
      <c r="S36" s="28">
        <v>5</v>
      </c>
      <c r="T36" s="37">
        <v>0</v>
      </c>
      <c r="U36" s="28">
        <v>0</v>
      </c>
      <c r="V36" s="28">
        <v>0</v>
      </c>
      <c r="W36" s="28">
        <v>0</v>
      </c>
      <c r="X36" s="28">
        <v>0</v>
      </c>
      <c r="Y36" s="28">
        <v>0</v>
      </c>
      <c r="Z36" s="28">
        <v>0</v>
      </c>
      <c r="AA36" s="38">
        <v>0</v>
      </c>
      <c r="AB36" s="37">
        <v>0</v>
      </c>
      <c r="AC36" s="28">
        <v>0</v>
      </c>
      <c r="AD36" s="28">
        <v>0</v>
      </c>
      <c r="AE36" s="28">
        <v>0</v>
      </c>
      <c r="AF36" s="28">
        <v>0</v>
      </c>
      <c r="AG36" s="28">
        <v>0</v>
      </c>
      <c r="AH36" s="28">
        <v>0</v>
      </c>
      <c r="AI36" s="38">
        <v>0</v>
      </c>
      <c r="AJ36" s="37">
        <v>0</v>
      </c>
      <c r="AK36" s="28">
        <v>0</v>
      </c>
      <c r="AL36" s="28">
        <v>0</v>
      </c>
      <c r="AM36" s="28">
        <v>0</v>
      </c>
      <c r="AN36" s="28">
        <v>0</v>
      </c>
      <c r="AO36" s="28">
        <v>0</v>
      </c>
      <c r="AP36" s="28">
        <v>0</v>
      </c>
      <c r="AQ36" s="28">
        <v>0</v>
      </c>
      <c r="AR36" s="28">
        <v>0</v>
      </c>
      <c r="AS36" s="38">
        <v>0</v>
      </c>
      <c r="AT36" s="37">
        <v>0</v>
      </c>
      <c r="AU36" s="28">
        <v>0</v>
      </c>
      <c r="AV36" s="28">
        <v>0</v>
      </c>
      <c r="AW36" s="28">
        <v>0</v>
      </c>
      <c r="AX36" s="28">
        <v>0</v>
      </c>
      <c r="AY36" s="28">
        <v>0</v>
      </c>
      <c r="AZ36" s="28">
        <v>0</v>
      </c>
      <c r="BA36" s="38">
        <v>0</v>
      </c>
    </row>
    <row r="37" spans="1:53" x14ac:dyDescent="0.25">
      <c r="A37" s="4" t="s">
        <v>23</v>
      </c>
      <c r="B37" s="33">
        <f t="shared" ref="B37:AG37" si="6">SUM(B18:B36)</f>
        <v>8490.8333333333339</v>
      </c>
      <c r="C37" s="30">
        <f t="shared" si="6"/>
        <v>8490.8333333333339</v>
      </c>
      <c r="D37" s="30">
        <f t="shared" si="6"/>
        <v>512.5</v>
      </c>
      <c r="E37" s="30">
        <f t="shared" si="6"/>
        <v>512.5</v>
      </c>
      <c r="F37" s="30">
        <f t="shared" si="6"/>
        <v>512.5</v>
      </c>
      <c r="G37" s="30">
        <f t="shared" si="6"/>
        <v>512.5</v>
      </c>
      <c r="H37" s="30">
        <f t="shared" si="6"/>
        <v>512.5</v>
      </c>
      <c r="I37" s="34">
        <f t="shared" si="6"/>
        <v>512.5</v>
      </c>
      <c r="J37" s="33">
        <f>SUM(K18:K36)</f>
        <v>512.5</v>
      </c>
      <c r="K37" s="30">
        <f>SUM(L18:L36)</f>
        <v>512.5</v>
      </c>
      <c r="L37" s="30">
        <f t="shared" si="6"/>
        <v>512.5</v>
      </c>
      <c r="M37" s="30">
        <f t="shared" si="6"/>
        <v>512.5</v>
      </c>
      <c r="N37" s="30">
        <f t="shared" si="6"/>
        <v>512.5</v>
      </c>
      <c r="O37" s="30">
        <f t="shared" si="6"/>
        <v>512.5</v>
      </c>
      <c r="P37" s="30">
        <f t="shared" si="6"/>
        <v>512.5</v>
      </c>
      <c r="Q37" s="30">
        <f t="shared" si="6"/>
        <v>512.5</v>
      </c>
      <c r="R37" s="30">
        <f t="shared" si="6"/>
        <v>512.5</v>
      </c>
      <c r="S37" s="34">
        <f t="shared" si="6"/>
        <v>512.5</v>
      </c>
      <c r="T37" s="33">
        <f t="shared" si="6"/>
        <v>0</v>
      </c>
      <c r="U37" s="30">
        <f t="shared" si="6"/>
        <v>0</v>
      </c>
      <c r="V37" s="30">
        <f t="shared" si="6"/>
        <v>0</v>
      </c>
      <c r="W37" s="30">
        <f t="shared" si="6"/>
        <v>0</v>
      </c>
      <c r="X37" s="30">
        <f t="shared" si="6"/>
        <v>0</v>
      </c>
      <c r="Y37" s="30">
        <f t="shared" si="6"/>
        <v>0</v>
      </c>
      <c r="Z37" s="30">
        <f t="shared" si="6"/>
        <v>0</v>
      </c>
      <c r="AA37" s="34">
        <f t="shared" si="6"/>
        <v>0</v>
      </c>
      <c r="AB37" s="33">
        <f t="shared" si="6"/>
        <v>0</v>
      </c>
      <c r="AC37" s="30">
        <f t="shared" si="6"/>
        <v>0</v>
      </c>
      <c r="AD37" s="30">
        <f t="shared" si="6"/>
        <v>0</v>
      </c>
      <c r="AE37" s="30">
        <f t="shared" si="6"/>
        <v>0</v>
      </c>
      <c r="AF37" s="30">
        <f t="shared" si="6"/>
        <v>0</v>
      </c>
      <c r="AG37" s="30">
        <f t="shared" si="6"/>
        <v>0</v>
      </c>
      <c r="AH37" s="30">
        <f t="shared" ref="AH37:BA37" si="7">SUM(AH18:AH36)</f>
        <v>0</v>
      </c>
      <c r="AI37" s="34">
        <f t="shared" si="7"/>
        <v>0</v>
      </c>
      <c r="AJ37" s="33">
        <f t="shared" si="7"/>
        <v>0</v>
      </c>
      <c r="AK37" s="30">
        <f t="shared" si="7"/>
        <v>0</v>
      </c>
      <c r="AL37" s="30">
        <f t="shared" si="7"/>
        <v>0</v>
      </c>
      <c r="AM37" s="30">
        <f t="shared" si="7"/>
        <v>0</v>
      </c>
      <c r="AN37" s="30">
        <f t="shared" si="7"/>
        <v>0</v>
      </c>
      <c r="AO37" s="30">
        <f t="shared" si="7"/>
        <v>0</v>
      </c>
      <c r="AP37" s="30">
        <f t="shared" si="7"/>
        <v>0</v>
      </c>
      <c r="AQ37" s="30">
        <f t="shared" si="7"/>
        <v>0</v>
      </c>
      <c r="AR37" s="30">
        <f t="shared" si="7"/>
        <v>0</v>
      </c>
      <c r="AS37" s="34">
        <f t="shared" si="7"/>
        <v>0</v>
      </c>
      <c r="AT37" s="33">
        <f t="shared" si="7"/>
        <v>0</v>
      </c>
      <c r="AU37" s="30">
        <f t="shared" si="7"/>
        <v>0</v>
      </c>
      <c r="AV37" s="30">
        <f t="shared" si="7"/>
        <v>0</v>
      </c>
      <c r="AW37" s="30">
        <f t="shared" si="7"/>
        <v>0</v>
      </c>
      <c r="AX37" s="30">
        <f t="shared" si="7"/>
        <v>0</v>
      </c>
      <c r="AY37" s="30">
        <f t="shared" si="7"/>
        <v>0</v>
      </c>
      <c r="AZ37" s="30">
        <f t="shared" si="7"/>
        <v>0</v>
      </c>
      <c r="BA37" s="34">
        <f t="shared" si="7"/>
        <v>0</v>
      </c>
    </row>
    <row r="38" spans="1:53" x14ac:dyDescent="0.25">
      <c r="B38" s="37"/>
      <c r="C38" s="28"/>
      <c r="D38" s="28"/>
      <c r="E38" s="28"/>
      <c r="F38" s="28"/>
      <c r="G38" s="28"/>
      <c r="H38" s="28"/>
      <c r="I38" s="38"/>
      <c r="J38" s="37"/>
      <c r="K38" s="28"/>
      <c r="L38" s="28"/>
      <c r="M38" s="28"/>
      <c r="S38" s="36"/>
      <c r="T38" s="35"/>
      <c r="AA38" s="36"/>
      <c r="AB38" s="35"/>
      <c r="AI38" s="36"/>
      <c r="AJ38" s="35"/>
      <c r="AS38" s="36"/>
      <c r="AT38" s="35"/>
      <c r="BA38" s="36"/>
    </row>
    <row r="39" spans="1:53" x14ac:dyDescent="0.25">
      <c r="A39" s="4" t="s">
        <v>24</v>
      </c>
      <c r="B39" s="33">
        <f t="shared" ref="B39:AG39" si="8">B15-B37</f>
        <v>4259.1666666666661</v>
      </c>
      <c r="C39" s="30">
        <f t="shared" si="8"/>
        <v>4259.1666666666661</v>
      </c>
      <c r="D39" s="30">
        <f t="shared" si="8"/>
        <v>237.5</v>
      </c>
      <c r="E39" s="30">
        <f t="shared" si="8"/>
        <v>237.5</v>
      </c>
      <c r="F39" s="30">
        <f t="shared" si="8"/>
        <v>237.5</v>
      </c>
      <c r="G39" s="30">
        <f t="shared" si="8"/>
        <v>237.5</v>
      </c>
      <c r="H39" s="30">
        <f t="shared" si="8"/>
        <v>237.5</v>
      </c>
      <c r="I39" s="34">
        <f t="shared" si="8"/>
        <v>237.5</v>
      </c>
      <c r="J39" s="33">
        <f t="shared" si="8"/>
        <v>237.5</v>
      </c>
      <c r="K39" s="30">
        <f t="shared" si="8"/>
        <v>237.5</v>
      </c>
      <c r="L39" s="30">
        <f t="shared" si="8"/>
        <v>237.5</v>
      </c>
      <c r="M39" s="30">
        <f t="shared" si="8"/>
        <v>237.5</v>
      </c>
      <c r="N39" s="30">
        <f t="shared" si="8"/>
        <v>237.5</v>
      </c>
      <c r="O39" s="30">
        <f t="shared" si="8"/>
        <v>237.5</v>
      </c>
      <c r="P39" s="30">
        <f t="shared" si="8"/>
        <v>237.5</v>
      </c>
      <c r="Q39" s="30">
        <f t="shared" si="8"/>
        <v>237.5</v>
      </c>
      <c r="R39" s="30">
        <f t="shared" si="8"/>
        <v>237.5</v>
      </c>
      <c r="S39" s="34">
        <f t="shared" si="8"/>
        <v>237.5</v>
      </c>
      <c r="T39" s="33">
        <f t="shared" si="8"/>
        <v>0</v>
      </c>
      <c r="U39" s="30">
        <f t="shared" si="8"/>
        <v>0</v>
      </c>
      <c r="V39" s="30">
        <f t="shared" si="8"/>
        <v>0</v>
      </c>
      <c r="W39" s="30">
        <f t="shared" si="8"/>
        <v>0</v>
      </c>
      <c r="X39" s="30">
        <f t="shared" si="8"/>
        <v>0</v>
      </c>
      <c r="Y39" s="30">
        <f t="shared" si="8"/>
        <v>0</v>
      </c>
      <c r="Z39" s="30">
        <f t="shared" si="8"/>
        <v>0</v>
      </c>
      <c r="AA39" s="34">
        <f t="shared" si="8"/>
        <v>4000</v>
      </c>
      <c r="AB39" s="33">
        <f t="shared" si="8"/>
        <v>0</v>
      </c>
      <c r="AC39" s="30">
        <f t="shared" si="8"/>
        <v>0</v>
      </c>
      <c r="AD39" s="30">
        <f t="shared" si="8"/>
        <v>0</v>
      </c>
      <c r="AE39" s="30">
        <f t="shared" si="8"/>
        <v>0</v>
      </c>
      <c r="AF39" s="30">
        <f t="shared" si="8"/>
        <v>0</v>
      </c>
      <c r="AG39" s="30">
        <f t="shared" si="8"/>
        <v>0</v>
      </c>
      <c r="AH39" s="30">
        <f t="shared" ref="AH39:BA39" si="9">AH15-AH37</f>
        <v>0</v>
      </c>
      <c r="AI39" s="34">
        <f t="shared" si="9"/>
        <v>1000</v>
      </c>
      <c r="AJ39" s="33">
        <f t="shared" si="9"/>
        <v>0</v>
      </c>
      <c r="AK39" s="30">
        <f t="shared" si="9"/>
        <v>0</v>
      </c>
      <c r="AL39" s="30">
        <f t="shared" si="9"/>
        <v>0</v>
      </c>
      <c r="AM39" s="30">
        <f t="shared" si="9"/>
        <v>0</v>
      </c>
      <c r="AN39" s="30">
        <f t="shared" si="9"/>
        <v>0</v>
      </c>
      <c r="AO39" s="30">
        <f t="shared" si="9"/>
        <v>0</v>
      </c>
      <c r="AP39" s="30">
        <f t="shared" si="9"/>
        <v>0</v>
      </c>
      <c r="AQ39" s="30">
        <f t="shared" si="9"/>
        <v>0</v>
      </c>
      <c r="AR39" s="30">
        <f t="shared" si="9"/>
        <v>0</v>
      </c>
      <c r="AS39" s="34">
        <f t="shared" si="9"/>
        <v>2000</v>
      </c>
      <c r="AT39" s="33">
        <f t="shared" si="9"/>
        <v>0</v>
      </c>
      <c r="AU39" s="30">
        <f t="shared" si="9"/>
        <v>0</v>
      </c>
      <c r="AV39" s="30">
        <f t="shared" si="9"/>
        <v>0</v>
      </c>
      <c r="AW39" s="30">
        <f t="shared" si="9"/>
        <v>0</v>
      </c>
      <c r="AX39" s="30">
        <f t="shared" si="9"/>
        <v>0</v>
      </c>
      <c r="AY39" s="30">
        <f t="shared" si="9"/>
        <v>0</v>
      </c>
      <c r="AZ39" s="30">
        <f t="shared" si="9"/>
        <v>0</v>
      </c>
      <c r="BA39" s="34">
        <f t="shared" si="9"/>
        <v>3000</v>
      </c>
    </row>
    <row r="40" spans="1:53" x14ac:dyDescent="0.25">
      <c r="B40" s="37"/>
      <c r="C40" s="28"/>
      <c r="D40" s="28"/>
      <c r="E40" s="28"/>
      <c r="F40" s="28"/>
      <c r="G40" s="28"/>
      <c r="H40" s="28"/>
      <c r="I40" s="38"/>
      <c r="J40" s="37"/>
      <c r="K40" s="28"/>
      <c r="L40" s="28"/>
      <c r="M40" s="28"/>
      <c r="S40" s="36"/>
      <c r="T40" s="35"/>
      <c r="AA40" s="36"/>
      <c r="AB40" s="35"/>
      <c r="AI40" s="36"/>
      <c r="AJ40" s="35"/>
      <c r="AS40" s="36"/>
      <c r="AT40" s="35"/>
      <c r="BA40" s="36"/>
    </row>
    <row r="41" spans="1:53" ht="15.75" thickBot="1" x14ac:dyDescent="0.3">
      <c r="A41" s="4" t="s">
        <v>34</v>
      </c>
      <c r="B41" s="41">
        <f t="shared" ref="B41:AG41" si="10">B7+B39</f>
        <v>4259.1666666666661</v>
      </c>
      <c r="C41" s="42">
        <f t="shared" si="10"/>
        <v>4259.1666666666661</v>
      </c>
      <c r="D41" s="42">
        <f t="shared" si="10"/>
        <v>4496.6666666666661</v>
      </c>
      <c r="E41" s="42">
        <f t="shared" si="10"/>
        <v>4496.6666666666661</v>
      </c>
      <c r="F41" s="42">
        <f t="shared" si="10"/>
        <v>4734.1666666666661</v>
      </c>
      <c r="G41" s="42">
        <f t="shared" si="10"/>
        <v>4734.1666666666661</v>
      </c>
      <c r="H41" s="42">
        <f t="shared" si="10"/>
        <v>4971.6666666666661</v>
      </c>
      <c r="I41" s="43">
        <f t="shared" si="10"/>
        <v>4971.6666666666661</v>
      </c>
      <c r="J41" s="41">
        <f t="shared" si="10"/>
        <v>5209.1666666666661</v>
      </c>
      <c r="K41" s="42">
        <f t="shared" si="10"/>
        <v>5209.1666666666661</v>
      </c>
      <c r="L41" s="42">
        <f t="shared" si="10"/>
        <v>5446.6666666666661</v>
      </c>
      <c r="M41" s="42">
        <f t="shared" si="10"/>
        <v>5446.6666666666661</v>
      </c>
      <c r="N41" s="42">
        <f t="shared" si="10"/>
        <v>5684.1666666666661</v>
      </c>
      <c r="O41" s="42">
        <f t="shared" si="10"/>
        <v>5684.1666666666661</v>
      </c>
      <c r="P41" s="42">
        <f t="shared" si="10"/>
        <v>5921.6666666666661</v>
      </c>
      <c r="Q41" s="42">
        <f t="shared" si="10"/>
        <v>5921.6666666666661</v>
      </c>
      <c r="R41" s="42">
        <f t="shared" si="10"/>
        <v>6159.1666666666661</v>
      </c>
      <c r="S41" s="43">
        <f t="shared" si="10"/>
        <v>6159.1666666666661</v>
      </c>
      <c r="T41" s="41">
        <f t="shared" si="10"/>
        <v>6159.1666666666661</v>
      </c>
      <c r="U41" s="42">
        <f t="shared" si="10"/>
        <v>6159.1666666666661</v>
      </c>
      <c r="V41" s="42">
        <f t="shared" si="10"/>
        <v>6159.1666666666661</v>
      </c>
      <c r="W41" s="42">
        <f t="shared" si="10"/>
        <v>6159.1666666666661</v>
      </c>
      <c r="X41" s="42">
        <f t="shared" si="10"/>
        <v>6159.1666666666661</v>
      </c>
      <c r="Y41" s="42">
        <f t="shared" si="10"/>
        <v>6159.1666666666661</v>
      </c>
      <c r="Z41" s="42">
        <f t="shared" si="10"/>
        <v>6159.1666666666661</v>
      </c>
      <c r="AA41" s="43">
        <f t="shared" si="10"/>
        <v>10159.166666666666</v>
      </c>
      <c r="AB41" s="41">
        <f t="shared" si="10"/>
        <v>6159.1666666666661</v>
      </c>
      <c r="AC41" s="42">
        <f t="shared" si="10"/>
        <v>10159.166666666666</v>
      </c>
      <c r="AD41" s="42">
        <f t="shared" si="10"/>
        <v>6159.1666666666661</v>
      </c>
      <c r="AE41" s="42">
        <f t="shared" si="10"/>
        <v>10159.166666666666</v>
      </c>
      <c r="AF41" s="42">
        <f t="shared" si="10"/>
        <v>6159.1666666666661</v>
      </c>
      <c r="AG41" s="42">
        <f t="shared" si="10"/>
        <v>10159.166666666666</v>
      </c>
      <c r="AH41" s="42">
        <f t="shared" ref="AH41:BA41" si="11">AH7+AH39</f>
        <v>6159.1666666666661</v>
      </c>
      <c r="AI41" s="43">
        <f t="shared" si="11"/>
        <v>11159.166666666666</v>
      </c>
      <c r="AJ41" s="41">
        <f t="shared" si="11"/>
        <v>6159.1666666666661</v>
      </c>
      <c r="AK41" s="42">
        <f t="shared" si="11"/>
        <v>11159.166666666666</v>
      </c>
      <c r="AL41" s="42">
        <f t="shared" si="11"/>
        <v>6159.1666666666661</v>
      </c>
      <c r="AM41" s="42">
        <f t="shared" si="11"/>
        <v>11159.166666666666</v>
      </c>
      <c r="AN41" s="42">
        <f t="shared" si="11"/>
        <v>6159.1666666666661</v>
      </c>
      <c r="AO41" s="42">
        <f t="shared" si="11"/>
        <v>11159.166666666666</v>
      </c>
      <c r="AP41" s="42">
        <f t="shared" si="11"/>
        <v>6159.1666666666661</v>
      </c>
      <c r="AQ41" s="42">
        <f t="shared" si="11"/>
        <v>11159.166666666666</v>
      </c>
      <c r="AR41" s="42">
        <f t="shared" si="11"/>
        <v>6159.1666666666661</v>
      </c>
      <c r="AS41" s="43">
        <f t="shared" si="11"/>
        <v>13159.166666666666</v>
      </c>
      <c r="AT41" s="41">
        <f t="shared" si="11"/>
        <v>6159.1666666666661</v>
      </c>
      <c r="AU41" s="42">
        <f t="shared" si="11"/>
        <v>13159.166666666666</v>
      </c>
      <c r="AV41" s="42">
        <f t="shared" si="11"/>
        <v>6159.1666666666661</v>
      </c>
      <c r="AW41" s="42">
        <f t="shared" si="11"/>
        <v>13159.166666666666</v>
      </c>
      <c r="AX41" s="42">
        <f t="shared" si="11"/>
        <v>6159.1666666666661</v>
      </c>
      <c r="AY41" s="42">
        <f t="shared" si="11"/>
        <v>13159.166666666666</v>
      </c>
      <c r="AZ41" s="42">
        <f t="shared" si="11"/>
        <v>6159.1666666666661</v>
      </c>
      <c r="BA41" s="43">
        <f t="shared" si="11"/>
        <v>16159.166666666666</v>
      </c>
    </row>
    <row r="46" spans="1:53" x14ac:dyDescent="0.25">
      <c r="B46" s="27"/>
      <c r="C46" s="27"/>
      <c r="D46" s="27"/>
      <c r="E46" s="27"/>
      <c r="F46" s="27"/>
      <c r="G46" s="27"/>
      <c r="H46" s="27"/>
      <c r="I46" s="27"/>
    </row>
    <row r="50" spans="2:3" x14ac:dyDescent="0.25">
      <c r="B50" s="27"/>
      <c r="C50" s="27"/>
    </row>
    <row r="51" spans="2:3" x14ac:dyDescent="0.25">
      <c r="B51" s="27"/>
      <c r="C51" s="27"/>
    </row>
    <row r="52" spans="2:3" x14ac:dyDescent="0.25">
      <c r="B52" s="27"/>
      <c r="C52" s="27"/>
    </row>
    <row r="53" spans="2:3" x14ac:dyDescent="0.25">
      <c r="B53" s="27"/>
      <c r="C53" s="27"/>
    </row>
    <row r="54" spans="2:3" x14ac:dyDescent="0.25">
      <c r="B54" s="27"/>
      <c r="C54" s="27"/>
    </row>
    <row r="55" spans="2:3" x14ac:dyDescent="0.25">
      <c r="B55" s="27"/>
      <c r="C55" s="27"/>
    </row>
    <row r="56" spans="2:3" x14ac:dyDescent="0.25">
      <c r="B56" s="27"/>
      <c r="C56" s="27"/>
    </row>
    <row r="57" spans="2:3" x14ac:dyDescent="0.25">
      <c r="B57" s="27"/>
      <c r="C57" s="27"/>
    </row>
    <row r="58" spans="2:3" x14ac:dyDescent="0.25">
      <c r="B58" s="27"/>
      <c r="C58" s="27"/>
    </row>
    <row r="59" spans="2:3" x14ac:dyDescent="0.25">
      <c r="B59" s="27"/>
      <c r="C59" s="27"/>
    </row>
    <row r="60" spans="2:3" x14ac:dyDescent="0.25">
      <c r="B60" s="27"/>
      <c r="C60" s="27"/>
    </row>
    <row r="61" spans="2:3" x14ac:dyDescent="0.25">
      <c r="B61" s="27"/>
      <c r="C61" s="27"/>
    </row>
    <row r="62" spans="2:3" x14ac:dyDescent="0.25">
      <c r="B62" s="27"/>
      <c r="C62" s="27"/>
    </row>
  </sheetData>
  <sheetProtection insertColumns="0" insertRows="0" deleteColumns="0" deleteRows="0" sort="0" autoFilter="0" pivotTables="0"/>
  <mergeCells count="58">
    <mergeCell ref="H3:I3"/>
    <mergeCell ref="F3:G3"/>
    <mergeCell ref="D3:E3"/>
    <mergeCell ref="B3:C3"/>
    <mergeCell ref="AT2:AU2"/>
    <mergeCell ref="AN2:AO2"/>
    <mergeCell ref="AP2:AQ2"/>
    <mergeCell ref="AR2:AS2"/>
    <mergeCell ref="AN3:AO3"/>
    <mergeCell ref="AP3:AQ3"/>
    <mergeCell ref="AR3:AS3"/>
    <mergeCell ref="AJ3:AK3"/>
    <mergeCell ref="AL3:AM3"/>
    <mergeCell ref="Z3:AA3"/>
    <mergeCell ref="X3:Y3"/>
    <mergeCell ref="AB2:AC2"/>
    <mergeCell ref="AV2:AW2"/>
    <mergeCell ref="AX2:AY2"/>
    <mergeCell ref="AZ2:BA2"/>
    <mergeCell ref="AT3:AU3"/>
    <mergeCell ref="AV3:AW3"/>
    <mergeCell ref="AX3:AY3"/>
    <mergeCell ref="AZ3:BA3"/>
    <mergeCell ref="AH2:AI2"/>
    <mergeCell ref="AF3:AG3"/>
    <mergeCell ref="AH3:AI3"/>
    <mergeCell ref="AJ2:AK2"/>
    <mergeCell ref="V3:W3"/>
    <mergeCell ref="AD2:AE2"/>
    <mergeCell ref="AB3:AC3"/>
    <mergeCell ref="AD3:AE3"/>
    <mergeCell ref="X2:Y2"/>
    <mergeCell ref="AF2:AG2"/>
    <mergeCell ref="T3:U3"/>
    <mergeCell ref="N2:O2"/>
    <mergeCell ref="P2:Q2"/>
    <mergeCell ref="R2:S2"/>
    <mergeCell ref="J3:K3"/>
    <mergeCell ref="L3:M3"/>
    <mergeCell ref="N3:O3"/>
    <mergeCell ref="P3:Q3"/>
    <mergeCell ref="R3:S3"/>
    <mergeCell ref="AT1:BA1"/>
    <mergeCell ref="L2:M2"/>
    <mergeCell ref="AJ1:AS1"/>
    <mergeCell ref="B1:I1"/>
    <mergeCell ref="J1:S1"/>
    <mergeCell ref="T1:AA1"/>
    <mergeCell ref="AB1:AI1"/>
    <mergeCell ref="T2:U2"/>
    <mergeCell ref="V2:W2"/>
    <mergeCell ref="Z2:AA2"/>
    <mergeCell ref="B2:C2"/>
    <mergeCell ref="D2:E2"/>
    <mergeCell ref="F2:G2"/>
    <mergeCell ref="H2:I2"/>
    <mergeCell ref="J2:K2"/>
    <mergeCell ref="AL2:AM2"/>
  </mergeCells>
  <conditionalFormatting sqref="B10:BA10 J10:J13 C10:I14 I11:BA14">
    <cfRule type="cellIs" dxfId="1" priority="2" stopIfTrue="1" operator="lessThan">
      <formula>0</formula>
    </cfRule>
  </conditionalFormatting>
  <conditionalFormatting sqref="L7:BA7 B7:K9 B10:BA14 L15:BA15 B15:K30 L18:S30 T26:BA26 B31:S36 T35:BA35 L37:BA37 B37:K41 L39:BA39 L41:BA41">
    <cfRule type="cellIs" dxfId="0" priority="1" stopIfTrue="1" operator="lessThan">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1336E-6A58-416B-8DF5-5A455191585F}">
  <sheetPr codeName="Sheet3"/>
  <dimension ref="A1:M34"/>
  <sheetViews>
    <sheetView workbookViewId="0">
      <pane xSplit="1" ySplit="2" topLeftCell="B3" activePane="bottomRight" state="frozen"/>
      <selection pane="topRight" activeCell="B1" sqref="B1"/>
      <selection pane="bottomLeft" activeCell="A3" sqref="A3"/>
      <selection pane="bottomRight" activeCell="G11" sqref="G11"/>
    </sheetView>
  </sheetViews>
  <sheetFormatPr defaultRowHeight="15" x14ac:dyDescent="0.25"/>
  <cols>
    <col min="1" max="1" width="43.140625" bestFit="1" customWidth="1"/>
    <col min="2" max="3" width="11.28515625" bestFit="1" customWidth="1"/>
    <col min="4" max="4" width="10.85546875" bestFit="1" customWidth="1"/>
    <col min="5" max="5" width="10.5703125" bestFit="1" customWidth="1"/>
    <col min="6" max="7" width="11.28515625" bestFit="1" customWidth="1"/>
    <col min="8" max="8" width="10.85546875" bestFit="1" customWidth="1"/>
    <col min="9" max="9" width="10.5703125" bestFit="1" customWidth="1"/>
    <col min="10" max="10" width="10.85546875" bestFit="1" customWidth="1"/>
    <col min="11" max="11" width="10.5703125" bestFit="1" customWidth="1"/>
    <col min="12" max="12" width="10.85546875" bestFit="1" customWidth="1"/>
    <col min="13" max="13" width="10.5703125" bestFit="1" customWidth="1"/>
  </cols>
  <sheetData>
    <row r="1" spans="1:13" x14ac:dyDescent="0.25">
      <c r="A1" s="76" t="s">
        <v>65</v>
      </c>
      <c r="B1" s="82">
        <v>45565</v>
      </c>
      <c r="C1" s="82">
        <v>45565</v>
      </c>
      <c r="D1" s="82">
        <v>45596</v>
      </c>
      <c r="E1" s="82">
        <v>45596</v>
      </c>
      <c r="F1" s="82">
        <v>45626</v>
      </c>
      <c r="G1" s="82">
        <v>45626</v>
      </c>
      <c r="H1" s="82">
        <v>45657</v>
      </c>
      <c r="I1" s="82">
        <v>45657</v>
      </c>
      <c r="J1" s="82">
        <v>45688</v>
      </c>
      <c r="K1" s="82">
        <v>45688</v>
      </c>
      <c r="L1" s="82">
        <v>45716</v>
      </c>
      <c r="M1" s="82">
        <v>45716</v>
      </c>
    </row>
    <row r="2" spans="1:13" x14ac:dyDescent="0.25">
      <c r="A2" s="76" t="s">
        <v>65</v>
      </c>
      <c r="B2" s="80" t="s">
        <v>1</v>
      </c>
      <c r="C2" s="81" t="s">
        <v>2</v>
      </c>
      <c r="D2" s="80" t="s">
        <v>1</v>
      </c>
      <c r="E2" s="81" t="s">
        <v>2</v>
      </c>
      <c r="F2" s="80" t="s">
        <v>1</v>
      </c>
      <c r="G2" s="81" t="s">
        <v>2</v>
      </c>
      <c r="H2" s="80" t="s">
        <v>1</v>
      </c>
      <c r="I2" s="81" t="s">
        <v>2</v>
      </c>
      <c r="J2" s="80" t="s">
        <v>1</v>
      </c>
      <c r="K2" s="81" t="s">
        <v>2</v>
      </c>
      <c r="L2" s="80" t="s">
        <v>1</v>
      </c>
      <c r="M2" s="81" t="s">
        <v>2</v>
      </c>
    </row>
    <row r="3" spans="1:13" x14ac:dyDescent="0.25">
      <c r="A3" s="76" t="s">
        <v>65</v>
      </c>
      <c r="B3" s="80" t="s">
        <v>30</v>
      </c>
      <c r="C3" s="81"/>
      <c r="D3" s="80" t="s">
        <v>30</v>
      </c>
      <c r="E3" s="81"/>
      <c r="F3" s="80" t="s">
        <v>30</v>
      </c>
      <c r="G3" s="81"/>
      <c r="H3" s="80" t="s">
        <v>30</v>
      </c>
      <c r="I3" s="81"/>
      <c r="J3" s="80" t="s">
        <v>30</v>
      </c>
      <c r="K3" s="81"/>
      <c r="L3" s="80" t="s">
        <v>30</v>
      </c>
      <c r="M3" s="81"/>
    </row>
    <row r="4" spans="1:13" x14ac:dyDescent="0.25">
      <c r="A4" s="3" t="s">
        <v>3</v>
      </c>
      <c r="B4" s="79">
        <v>0</v>
      </c>
      <c r="C4" s="34">
        <v>0</v>
      </c>
      <c r="D4" s="33">
        <f t="shared" ref="D4:M4" si="0">B34</f>
        <v>4971.6666666666661</v>
      </c>
      <c r="E4" s="44">
        <f t="shared" si="0"/>
        <v>4971.6666666666661</v>
      </c>
      <c r="F4" s="33">
        <f t="shared" si="0"/>
        <v>6159.1666666666661</v>
      </c>
      <c r="G4" s="44">
        <f t="shared" si="0"/>
        <v>6159.1666666666661</v>
      </c>
      <c r="H4" s="33">
        <f t="shared" si="0"/>
        <v>6159.1666666666661</v>
      </c>
      <c r="I4" s="44">
        <f t="shared" si="0"/>
        <v>10159.166666666666</v>
      </c>
      <c r="J4" s="33">
        <f t="shared" si="0"/>
        <v>6159.1666666666661</v>
      </c>
      <c r="K4" s="44">
        <f t="shared" si="0"/>
        <v>11159.166666666666</v>
      </c>
      <c r="L4" s="33">
        <f t="shared" si="0"/>
        <v>6159.1666666666661</v>
      </c>
      <c r="M4" s="44">
        <f t="shared" si="0"/>
        <v>13159.166666666666</v>
      </c>
    </row>
    <row r="5" spans="1:13" x14ac:dyDescent="0.25">
      <c r="A5" s="3" t="s">
        <v>4</v>
      </c>
      <c r="B5" s="37"/>
      <c r="C5" s="38"/>
      <c r="D5" s="37"/>
      <c r="E5" s="38"/>
      <c r="F5" s="37"/>
      <c r="G5" s="38"/>
      <c r="H5" s="37"/>
      <c r="I5" s="38"/>
      <c r="J5" s="37"/>
      <c r="K5" s="38"/>
      <c r="L5" s="37"/>
      <c r="M5" s="38"/>
    </row>
    <row r="6" spans="1:13" x14ac:dyDescent="0.25">
      <c r="A6" s="2" t="s">
        <v>5</v>
      </c>
      <c r="B6" s="37">
        <f>SUM('CASHFLOW WKLY'!B10,'CASHFLOW WKLY'!D10,'CASHFLOW WKLY'!F10,'CASHFLOW WKLY'!H10)</f>
        <v>3000</v>
      </c>
      <c r="C6" s="38">
        <f>SUM('CASHFLOW WKLY'!C10,'CASHFLOW WKLY'!E10,'CASHFLOW WKLY'!G10,'CASHFLOW WKLY'!I10)</f>
        <v>3000</v>
      </c>
      <c r="D6" s="37">
        <f>SUM('CASHFLOW WKLY'!L10,'CASHFLOW WKLY'!N10,'CASHFLOW WKLY'!P10,'CASHFLOW WKLY'!R10,'CASHFLOW WKLY'!J10)</f>
        <v>3750</v>
      </c>
      <c r="E6" s="38">
        <f>SUM('CASHFLOW WKLY'!M10,'CASHFLOW WKLY'!O10,'CASHFLOW WKLY'!Q10,'CASHFLOW WKLY'!S10,,'CASHFLOW WKLY'!K10)</f>
        <v>3750</v>
      </c>
      <c r="F6" s="37">
        <f>SUM('CASHFLOW WKLY'!T10,'CASHFLOW WKLY'!V10,'CASHFLOW WKLY'!X10,'CASHFLOW WKLY'!Z10)</f>
        <v>0</v>
      </c>
      <c r="G6" s="38">
        <f>SUM('CASHFLOW WKLY'!U10,'CASHFLOW WKLY'!W10,'CASHFLOW WKLY'!Y10,'CASHFLOW WKLY'!AA10)</f>
        <v>4000</v>
      </c>
      <c r="H6" s="37">
        <f>SUM('CASHFLOW WKLY'!AB10,'CASHFLOW WKLY'!AD10,'CASHFLOW WKLY'!AF10,'CASHFLOW WKLY'!AH10)</f>
        <v>0</v>
      </c>
      <c r="I6" s="38">
        <f>SUM('CASHFLOW WKLY'!AC10,'CASHFLOW WKLY'!AE10,'CASHFLOW WKLY'!AG10,'CASHFLOW WKLY'!AI10)</f>
        <v>1000</v>
      </c>
      <c r="J6" s="37">
        <f>SUM('CASHFLOW WKLY'!AJ10,'CASHFLOW WKLY'!AL10,'CASHFLOW WKLY'!AN10,'CASHFLOW WKLY'!AP10,'CASHFLOW WKLY'!AR10)</f>
        <v>0</v>
      </c>
      <c r="K6" s="38">
        <f>SUM('CASHFLOW WKLY'!AK10,'CASHFLOW WKLY'!AM10,'CASHFLOW WKLY'!AO10,'CASHFLOW WKLY'!AQ10,'CASHFLOW WKLY'!AS10)</f>
        <v>2000</v>
      </c>
      <c r="L6" s="37">
        <f>SUM('CASHFLOW WKLY'!AT10,'CASHFLOW WKLY'!AV10,'CASHFLOW WKLY'!AX10,'CASHFLOW WKLY'!AZ10)</f>
        <v>0</v>
      </c>
      <c r="M6" s="38">
        <f>SUM('CASHFLOW WKLY'!AU10,'CASHFLOW WKLY'!AW10,'CASHFLOW WKLY'!AY10,'CASHFLOW WKLY'!BA10)</f>
        <v>3000</v>
      </c>
    </row>
    <row r="7" spans="1:13" x14ac:dyDescent="0.25">
      <c r="A7" s="2" t="s">
        <v>35</v>
      </c>
      <c r="B7" s="37">
        <f>SUM('CASHFLOW WKLY'!B11,'CASHFLOW WKLY'!D11,'CASHFLOW WKLY'!F11,'CASHFLOW WKLY'!H11)</f>
        <v>0</v>
      </c>
      <c r="C7" s="38">
        <f>SUM('CASHFLOW WKLY'!C11,'CASHFLOW WKLY'!E11,'CASHFLOW WKLY'!G11,'CASHFLOW WKLY'!I11)</f>
        <v>0</v>
      </c>
      <c r="D7" s="37">
        <f>SUM('CASHFLOW WKLY'!L11,'CASHFLOW WKLY'!N11,'CASHFLOW WKLY'!P11,'CASHFLOW WKLY'!R11,'CASHFLOW WKLY'!J11)</f>
        <v>0</v>
      </c>
      <c r="E7" s="38">
        <f>SUM('CASHFLOW WKLY'!M11,'CASHFLOW WKLY'!O11,'CASHFLOW WKLY'!Q11,'CASHFLOW WKLY'!S11,,'CASHFLOW WKLY'!K11)</f>
        <v>0</v>
      </c>
      <c r="F7" s="37">
        <f>SUM('CASHFLOW WKLY'!T11,'CASHFLOW WKLY'!V11,'CASHFLOW WKLY'!X11,'CASHFLOW WKLY'!Z11)</f>
        <v>0</v>
      </c>
      <c r="G7" s="38">
        <f>SUM('CASHFLOW WKLY'!U11,'CASHFLOW WKLY'!W11,'CASHFLOW WKLY'!Y11,'CASHFLOW WKLY'!AA11)</f>
        <v>0</v>
      </c>
      <c r="H7" s="37">
        <f>SUM('CASHFLOW WKLY'!AB11,'CASHFLOW WKLY'!AD11,'CASHFLOW WKLY'!AF11,'CASHFLOW WKLY'!AH11)</f>
        <v>0</v>
      </c>
      <c r="I7" s="38">
        <f>SUM('CASHFLOW WKLY'!AC11,'CASHFLOW WKLY'!AE11,'CASHFLOW WKLY'!AG11,'CASHFLOW WKLY'!AI11)</f>
        <v>0</v>
      </c>
      <c r="J7" s="37">
        <f>SUM('CASHFLOW WKLY'!AJ11,'CASHFLOW WKLY'!AL11,'CASHFLOW WKLY'!AN11,'CASHFLOW WKLY'!AP11,'CASHFLOW WKLY'!AR11)</f>
        <v>0</v>
      </c>
      <c r="K7" s="38">
        <f>SUM('CASHFLOW WKLY'!AK11,'CASHFLOW WKLY'!AM11,'CASHFLOW WKLY'!AO11,'CASHFLOW WKLY'!AQ11,'CASHFLOW WKLY'!AS11)</f>
        <v>0</v>
      </c>
      <c r="L7" s="37">
        <f>SUM('CASHFLOW WKLY'!AT11,'CASHFLOW WKLY'!AV11,'CASHFLOW WKLY'!AX11,'CASHFLOW WKLY'!AZ11)</f>
        <v>0</v>
      </c>
      <c r="M7" s="38">
        <f>SUM('CASHFLOW WKLY'!AU11,'CASHFLOW WKLY'!AW11,'CASHFLOW WKLY'!AY11,'CASHFLOW WKLY'!BA11)</f>
        <v>0</v>
      </c>
    </row>
    <row r="8" spans="1:13" x14ac:dyDescent="0.25">
      <c r="A8" s="2" t="s">
        <v>6</v>
      </c>
      <c r="B8" s="37">
        <f>SUM('CASHFLOW WKLY'!B12,'CASHFLOW WKLY'!D12,'CASHFLOW WKLY'!F12,'CASHFLOW WKLY'!H12)</f>
        <v>0</v>
      </c>
      <c r="C8" s="38">
        <f>SUM('CASHFLOW WKLY'!C12,'CASHFLOW WKLY'!E12,'CASHFLOW WKLY'!G12,'CASHFLOW WKLY'!I12)</f>
        <v>0</v>
      </c>
      <c r="D8" s="37">
        <f>SUM('CASHFLOW WKLY'!L12,'CASHFLOW WKLY'!N12,'CASHFLOW WKLY'!P12,'CASHFLOW WKLY'!R12,'CASHFLOW WKLY'!J12)</f>
        <v>0</v>
      </c>
      <c r="E8" s="38">
        <f>SUM('CASHFLOW WKLY'!M12,'CASHFLOW WKLY'!O12,'CASHFLOW WKLY'!Q12,'CASHFLOW WKLY'!S12,,'CASHFLOW WKLY'!K12)</f>
        <v>0</v>
      </c>
      <c r="F8" s="37">
        <f>SUM('CASHFLOW WKLY'!T12,'CASHFLOW WKLY'!V12,'CASHFLOW WKLY'!X12,'CASHFLOW WKLY'!Z12)</f>
        <v>0</v>
      </c>
      <c r="G8" s="38">
        <f>SUM('CASHFLOW WKLY'!U12,'CASHFLOW WKLY'!W12,'CASHFLOW WKLY'!Y12,'CASHFLOW WKLY'!AA12)</f>
        <v>0</v>
      </c>
      <c r="H8" s="37">
        <f>SUM('CASHFLOW WKLY'!AB12,'CASHFLOW WKLY'!AD12,'CASHFLOW WKLY'!AF12,'CASHFLOW WKLY'!AH12)</f>
        <v>0</v>
      </c>
      <c r="I8" s="38">
        <f>SUM('CASHFLOW WKLY'!AC12,'CASHFLOW WKLY'!AE12,'CASHFLOW WKLY'!AG12,'CASHFLOW WKLY'!AI12)</f>
        <v>0</v>
      </c>
      <c r="J8" s="37">
        <f>SUM('CASHFLOW WKLY'!AJ12,'CASHFLOW WKLY'!AL12,'CASHFLOW WKLY'!AN12,'CASHFLOW WKLY'!AP12,'CASHFLOW WKLY'!AR12)</f>
        <v>0</v>
      </c>
      <c r="K8" s="38">
        <f>SUM('CASHFLOW WKLY'!AK12,'CASHFLOW WKLY'!AM12,'CASHFLOW WKLY'!AO12,'CASHFLOW WKLY'!AQ12,'CASHFLOW WKLY'!AS12)</f>
        <v>0</v>
      </c>
      <c r="L8" s="37">
        <f>SUM('CASHFLOW WKLY'!AT12,'CASHFLOW WKLY'!AV12,'CASHFLOW WKLY'!AX12,'CASHFLOW WKLY'!AZ12)</f>
        <v>0</v>
      </c>
      <c r="M8" s="38">
        <f>SUM('CASHFLOW WKLY'!AU12,'CASHFLOW WKLY'!AW12,'CASHFLOW WKLY'!AY12,'CASHFLOW WKLY'!BA12)</f>
        <v>0</v>
      </c>
    </row>
    <row r="9" spans="1:13" x14ac:dyDescent="0.25">
      <c r="A9" s="2" t="s">
        <v>32</v>
      </c>
      <c r="B9" s="37">
        <f>SUM('CASHFLOW WKLY'!B13,'CASHFLOW WKLY'!D13,'CASHFLOW WKLY'!F13,'CASHFLOW WKLY'!H13)</f>
        <v>12000</v>
      </c>
      <c r="C9" s="38">
        <f>SUM('CASHFLOW WKLY'!C13,'CASHFLOW WKLY'!E13,'CASHFLOW WKLY'!G13,'CASHFLOW WKLY'!I13)</f>
        <v>12000</v>
      </c>
      <c r="D9" s="37">
        <f>SUM('CASHFLOW WKLY'!L13,'CASHFLOW WKLY'!N13,'CASHFLOW WKLY'!P13,'CASHFLOW WKLY'!R13,'CASHFLOW WKLY'!J13)</f>
        <v>0</v>
      </c>
      <c r="E9" s="38">
        <f>SUM('CASHFLOW WKLY'!M13,'CASHFLOW WKLY'!O13,'CASHFLOW WKLY'!Q13,'CASHFLOW WKLY'!S13,,'CASHFLOW WKLY'!K13)</f>
        <v>0</v>
      </c>
      <c r="F9" s="37">
        <f>SUM('CASHFLOW WKLY'!T13,'CASHFLOW WKLY'!V13,'CASHFLOW WKLY'!X13,'CASHFLOW WKLY'!Z13)</f>
        <v>0</v>
      </c>
      <c r="G9" s="38">
        <f>SUM('CASHFLOW WKLY'!U13,'CASHFLOW WKLY'!W13,'CASHFLOW WKLY'!Y13,'CASHFLOW WKLY'!AA13)</f>
        <v>0</v>
      </c>
      <c r="H9" s="37">
        <f>SUM('CASHFLOW WKLY'!AB13,'CASHFLOW WKLY'!AD13,'CASHFLOW WKLY'!AF13,'CASHFLOW WKLY'!AH13)</f>
        <v>0</v>
      </c>
      <c r="I9" s="38">
        <f>SUM('CASHFLOW WKLY'!AC13,'CASHFLOW WKLY'!AE13,'CASHFLOW WKLY'!AG13,'CASHFLOW WKLY'!AI13)</f>
        <v>0</v>
      </c>
      <c r="J9" s="37">
        <f>SUM('CASHFLOW WKLY'!AJ13,'CASHFLOW WKLY'!AL13,'CASHFLOW WKLY'!AN13,'CASHFLOW WKLY'!AP13,'CASHFLOW WKLY'!AR13)</f>
        <v>0</v>
      </c>
      <c r="K9" s="38">
        <f>SUM('CASHFLOW WKLY'!AK13,'CASHFLOW WKLY'!AM13,'CASHFLOW WKLY'!AO13,'CASHFLOW WKLY'!AQ13,'CASHFLOW WKLY'!AS13)</f>
        <v>0</v>
      </c>
      <c r="L9" s="37">
        <f>SUM('CASHFLOW WKLY'!AT13,'CASHFLOW WKLY'!AV13,'CASHFLOW WKLY'!AX13,'CASHFLOW WKLY'!AZ13)</f>
        <v>0</v>
      </c>
      <c r="M9" s="38">
        <f>SUM('CASHFLOW WKLY'!AU13,'CASHFLOW WKLY'!AW13,'CASHFLOW WKLY'!AY13,'CASHFLOW WKLY'!BA13)</f>
        <v>0</v>
      </c>
    </row>
    <row r="10" spans="1:13" x14ac:dyDescent="0.25">
      <c r="A10" s="2" t="s">
        <v>33</v>
      </c>
      <c r="B10" s="37">
        <f>SUM('CASHFLOW WKLY'!B14,'CASHFLOW WKLY'!D14,'CASHFLOW WKLY'!F14,'CASHFLOW WKLY'!H14)</f>
        <v>0</v>
      </c>
      <c r="C10" s="38">
        <f>SUM('CASHFLOW WKLY'!C14,'CASHFLOW WKLY'!E14,'CASHFLOW WKLY'!G14,'CASHFLOW WKLY'!I14)</f>
        <v>0</v>
      </c>
      <c r="D10" s="37">
        <f>SUM('CASHFLOW WKLY'!L14,'CASHFLOW WKLY'!N14,'CASHFLOW WKLY'!P14,'CASHFLOW WKLY'!R14,'CASHFLOW WKLY'!J14)</f>
        <v>0</v>
      </c>
      <c r="E10" s="38">
        <f>SUM('CASHFLOW WKLY'!M14,'CASHFLOW WKLY'!O14,'CASHFLOW WKLY'!Q14,'CASHFLOW WKLY'!S14,,'CASHFLOW WKLY'!K14)</f>
        <v>0</v>
      </c>
      <c r="F10" s="37">
        <f>SUM('CASHFLOW WKLY'!T14,'CASHFLOW WKLY'!V14,'CASHFLOW WKLY'!X14,'CASHFLOW WKLY'!Z14)</f>
        <v>0</v>
      </c>
      <c r="G10" s="38">
        <f>SUM('CASHFLOW WKLY'!U14,'CASHFLOW WKLY'!W14,'CASHFLOW WKLY'!Y14,'CASHFLOW WKLY'!AA14)</f>
        <v>0</v>
      </c>
      <c r="H10" s="37">
        <f>SUM('CASHFLOW WKLY'!AB14,'CASHFLOW WKLY'!AD14,'CASHFLOW WKLY'!AF14,'CASHFLOW WKLY'!AH14)</f>
        <v>0</v>
      </c>
      <c r="I10" s="38">
        <f>SUM('CASHFLOW WKLY'!AC14,'CASHFLOW WKLY'!AE14,'CASHFLOW WKLY'!AG14,'CASHFLOW WKLY'!AI14)</f>
        <v>0</v>
      </c>
      <c r="J10" s="37">
        <f>SUM('CASHFLOW WKLY'!AJ14,'CASHFLOW WKLY'!AL14,'CASHFLOW WKLY'!AN14,'CASHFLOW WKLY'!AP14,'CASHFLOW WKLY'!AR14)</f>
        <v>0</v>
      </c>
      <c r="K10" s="38">
        <f>SUM('CASHFLOW WKLY'!AK14,'CASHFLOW WKLY'!AM14,'CASHFLOW WKLY'!AO14,'CASHFLOW WKLY'!AQ14,'CASHFLOW WKLY'!AS14)</f>
        <v>0</v>
      </c>
      <c r="L10" s="37">
        <f>SUM('CASHFLOW WKLY'!AT14,'CASHFLOW WKLY'!AV14,'CASHFLOW WKLY'!AX14,'CASHFLOW WKLY'!AZ14)</f>
        <v>0</v>
      </c>
      <c r="M10" s="38">
        <f>SUM('CASHFLOW WKLY'!AU14,'CASHFLOW WKLY'!AW14,'CASHFLOW WKLY'!AY14,'CASHFLOW WKLY'!BA14)</f>
        <v>0</v>
      </c>
    </row>
    <row r="11" spans="1:13" x14ac:dyDescent="0.25">
      <c r="A11" s="4" t="s">
        <v>7</v>
      </c>
      <c r="B11" s="33">
        <f>'CASHFLOW WKLY'!B15+'CASHFLOW WKLY'!D15+'CASHFLOW WKLY'!F15+'CASHFLOW WKLY'!H15</f>
        <v>15000</v>
      </c>
      <c r="C11" s="34">
        <f>'CASHFLOW WKLY'!C15+'CASHFLOW WKLY'!E15+'CASHFLOW WKLY'!G15+'CASHFLOW WKLY'!I15</f>
        <v>15000</v>
      </c>
      <c r="D11" s="33">
        <f t="shared" ref="D11:M11" si="1">SUM(D6:D10)</f>
        <v>3750</v>
      </c>
      <c r="E11" s="34">
        <f t="shared" si="1"/>
        <v>3750</v>
      </c>
      <c r="F11" s="33">
        <f t="shared" si="1"/>
        <v>0</v>
      </c>
      <c r="G11" s="34">
        <f t="shared" si="1"/>
        <v>4000</v>
      </c>
      <c r="H11" s="33">
        <f t="shared" si="1"/>
        <v>0</v>
      </c>
      <c r="I11" s="34">
        <f t="shared" si="1"/>
        <v>1000</v>
      </c>
      <c r="J11" s="33">
        <f t="shared" si="1"/>
        <v>0</v>
      </c>
      <c r="K11" s="34">
        <f t="shared" si="1"/>
        <v>2000</v>
      </c>
      <c r="L11" s="33">
        <f t="shared" si="1"/>
        <v>0</v>
      </c>
      <c r="M11" s="34">
        <f t="shared" si="1"/>
        <v>3000</v>
      </c>
    </row>
    <row r="12" spans="1:13" x14ac:dyDescent="0.25">
      <c r="A12" s="3" t="s">
        <v>8</v>
      </c>
      <c r="B12" s="77"/>
      <c r="C12" s="78"/>
      <c r="D12" s="77"/>
      <c r="E12" s="78"/>
      <c r="F12" s="77"/>
      <c r="G12" s="78"/>
      <c r="H12" s="77"/>
      <c r="I12" s="78"/>
      <c r="J12" s="77"/>
      <c r="K12" s="78"/>
      <c r="L12" s="77"/>
      <c r="M12" s="78"/>
    </row>
    <row r="13" spans="1:13" x14ac:dyDescent="0.25">
      <c r="A13" s="1" t="s">
        <v>22</v>
      </c>
      <c r="B13" s="37">
        <f>SUM('CASHFLOW WKLY'!B18,'CASHFLOW WKLY'!D18,'CASHFLOW WKLY'!F18,'CASHFLOW WKLY'!H18)</f>
        <v>200</v>
      </c>
      <c r="C13" s="38">
        <f>SUM('CASHFLOW WKLY'!C18,'CASHFLOW WKLY'!E18,'CASHFLOW WKLY'!G18,'CASHFLOW WKLY'!I18)</f>
        <v>200</v>
      </c>
      <c r="D13" s="37">
        <f>SUM('CASHFLOW WKLY'!K18,'CASHFLOW WKLY'!L18,'CASHFLOW WKLY'!N18,'CASHFLOW WKLY'!P18,'CASHFLOW WKLY'!R18)</f>
        <v>250</v>
      </c>
      <c r="E13" s="38">
        <f>SUM('CASHFLOW WKLY'!L18,'CASHFLOW WKLY'!M18,'CASHFLOW WKLY'!O18,'CASHFLOW WKLY'!Q18,'CASHFLOW WKLY'!S18)</f>
        <v>250</v>
      </c>
      <c r="F13" s="37">
        <f>SUM('CASHFLOW WKLY'!T18,'CASHFLOW WKLY'!V18,'CASHFLOW WKLY'!X18,'CASHFLOW WKLY'!Z18)</f>
        <v>0</v>
      </c>
      <c r="G13" s="38">
        <f>SUM('CASHFLOW WKLY'!U18,'CASHFLOW WKLY'!W18,'CASHFLOW WKLY'!Y18,'CASHFLOW WKLY'!AA18)</f>
        <v>0</v>
      </c>
      <c r="H13" s="37">
        <f>SUM('CASHFLOW WKLY'!AB18,'CASHFLOW WKLY'!AD18,'CASHFLOW WKLY'!AF18,'CASHFLOW WKLY'!AH18)</f>
        <v>0</v>
      </c>
      <c r="I13" s="38">
        <f>SUM('CASHFLOW WKLY'!AC18,'CASHFLOW WKLY'!AE18,'CASHFLOW WKLY'!AG18,'CASHFLOW WKLY'!AI18)</f>
        <v>0</v>
      </c>
      <c r="J13" s="37">
        <f>SUM('CASHFLOW WKLY'!AJ18,'CASHFLOW WKLY'!AL18,'CASHFLOW WKLY'!AN18,'CASHFLOW WKLY'!AP18,'CASHFLOW WKLY'!AR18)</f>
        <v>0</v>
      </c>
      <c r="K13" s="38">
        <f>SUM('CASHFLOW WKLY'!AK18,'CASHFLOW WKLY'!AM18,'CASHFLOW WKLY'!AO18,'CASHFLOW WKLY'!AQ18,'CASHFLOW WKLY'!AS18)</f>
        <v>0</v>
      </c>
      <c r="L13" s="37">
        <f>SUM('CASHFLOW WKLY'!AT18,'CASHFLOW WKLY'!AV18,'CASHFLOW WKLY'!AX18,'CASHFLOW WKLY'!AZ18)</f>
        <v>0</v>
      </c>
      <c r="M13" s="38">
        <v>0</v>
      </c>
    </row>
    <row r="14" spans="1:13" x14ac:dyDescent="0.25">
      <c r="A14" s="2" t="s">
        <v>21</v>
      </c>
      <c r="B14" s="37">
        <f>SUM('CASHFLOW WKLY'!B19,'CASHFLOW WKLY'!D19,'CASHFLOW WKLY'!F19,'CASHFLOW WKLY'!H19)</f>
        <v>850</v>
      </c>
      <c r="C14" s="38">
        <f>SUM('CASHFLOW WKLY'!C19,'CASHFLOW WKLY'!E19,'CASHFLOW WKLY'!G19,'CASHFLOW WKLY'!I19)</f>
        <v>850</v>
      </c>
      <c r="D14" s="37">
        <f>SUM('CASHFLOW WKLY'!K19,'CASHFLOW WKLY'!L19,'CASHFLOW WKLY'!N19,'CASHFLOW WKLY'!P19,'CASHFLOW WKLY'!R19)</f>
        <v>1062.5</v>
      </c>
      <c r="E14" s="38">
        <f>SUM('CASHFLOW WKLY'!L19,'CASHFLOW WKLY'!M19,'CASHFLOW WKLY'!O19,'CASHFLOW WKLY'!Q19,'CASHFLOW WKLY'!S19)</f>
        <v>1062.5</v>
      </c>
      <c r="F14" s="37">
        <f>SUM('CASHFLOW WKLY'!T19,'CASHFLOW WKLY'!V19,'CASHFLOW WKLY'!X19,'CASHFLOW WKLY'!Z19)</f>
        <v>0</v>
      </c>
      <c r="G14" s="38">
        <f>SUM('CASHFLOW WKLY'!U19,'CASHFLOW WKLY'!W19,'CASHFLOW WKLY'!Y19,'CASHFLOW WKLY'!AA19)</f>
        <v>0</v>
      </c>
      <c r="H14" s="37">
        <f>SUM('CASHFLOW WKLY'!AB19,'CASHFLOW WKLY'!AD19,'CASHFLOW WKLY'!AF19,'CASHFLOW WKLY'!AH19)</f>
        <v>0</v>
      </c>
      <c r="I14" s="38">
        <f>SUM('CASHFLOW WKLY'!AC19,'CASHFLOW WKLY'!AE19,'CASHFLOW WKLY'!AG19,'CASHFLOW WKLY'!AI19)</f>
        <v>0</v>
      </c>
      <c r="J14" s="37">
        <f>SUM('CASHFLOW WKLY'!AJ19,'CASHFLOW WKLY'!AL19,'CASHFLOW WKLY'!AN19,'CASHFLOW WKLY'!AP19,'CASHFLOW WKLY'!AR19)</f>
        <v>0</v>
      </c>
      <c r="K14" s="38">
        <f>SUM('CASHFLOW WKLY'!AK19,'CASHFLOW WKLY'!AM19,'CASHFLOW WKLY'!AO19,'CASHFLOW WKLY'!AQ19,'CASHFLOW WKLY'!AS19)</f>
        <v>0</v>
      </c>
      <c r="L14" s="37">
        <v>0</v>
      </c>
      <c r="M14" s="38">
        <v>0</v>
      </c>
    </row>
    <row r="15" spans="1:13" x14ac:dyDescent="0.25">
      <c r="A15" s="2" t="s">
        <v>16</v>
      </c>
      <c r="B15" s="37">
        <f>SUM('CASHFLOW WKLY'!B20,'CASHFLOW WKLY'!D20,'CASHFLOW WKLY'!F20,'CASHFLOW WKLY'!H20)</f>
        <v>0</v>
      </c>
      <c r="C15" s="38">
        <f>SUM('CASHFLOW WKLY'!C20,'CASHFLOW WKLY'!E20,'CASHFLOW WKLY'!G20,'CASHFLOW WKLY'!I20)</f>
        <v>0</v>
      </c>
      <c r="D15" s="37">
        <f>SUM('CASHFLOW WKLY'!K20,'CASHFLOW WKLY'!L20,'CASHFLOW WKLY'!N20,'CASHFLOW WKLY'!P20,'CASHFLOW WKLY'!R20)</f>
        <v>0</v>
      </c>
      <c r="E15" s="38">
        <f>SUM('CASHFLOW WKLY'!L20,'CASHFLOW WKLY'!M20,'CASHFLOW WKLY'!O20,'CASHFLOW WKLY'!Q20,'CASHFLOW WKLY'!S20)</f>
        <v>0</v>
      </c>
      <c r="F15" s="37">
        <f>SUM('CASHFLOW WKLY'!T20,'CASHFLOW WKLY'!V20,'CASHFLOW WKLY'!X20,'CASHFLOW WKLY'!Z20)</f>
        <v>0</v>
      </c>
      <c r="G15" s="38">
        <f>SUM('CASHFLOW WKLY'!U20,'CASHFLOW WKLY'!W20,'CASHFLOW WKLY'!Y20,'CASHFLOW WKLY'!AA20)</f>
        <v>0</v>
      </c>
      <c r="H15" s="37">
        <f>SUM('CASHFLOW WKLY'!AB20,'CASHFLOW WKLY'!AD20,'CASHFLOW WKLY'!AF20,'CASHFLOW WKLY'!AH20)</f>
        <v>0</v>
      </c>
      <c r="I15" s="38">
        <f>SUM('CASHFLOW WKLY'!AC20,'CASHFLOW WKLY'!AE20,'CASHFLOW WKLY'!AG20,'CASHFLOW WKLY'!AI20)</f>
        <v>0</v>
      </c>
      <c r="J15" s="37">
        <f>SUM('CASHFLOW WKLY'!AJ20,'CASHFLOW WKLY'!AL20,'CASHFLOW WKLY'!AN20,'CASHFLOW WKLY'!AP20,'CASHFLOW WKLY'!AR20)</f>
        <v>0</v>
      </c>
      <c r="K15" s="38">
        <f>SUM('CASHFLOW WKLY'!AK20,'CASHFLOW WKLY'!AM20,'CASHFLOW WKLY'!AO20,'CASHFLOW WKLY'!AQ20,'CASHFLOW WKLY'!AS20)</f>
        <v>0</v>
      </c>
      <c r="L15" s="37">
        <v>0</v>
      </c>
      <c r="M15" s="38">
        <v>0</v>
      </c>
    </row>
    <row r="16" spans="1:13" x14ac:dyDescent="0.25">
      <c r="A16" s="2" t="s">
        <v>11</v>
      </c>
      <c r="B16" s="37">
        <f>SUM('CASHFLOW WKLY'!B21,'CASHFLOW WKLY'!D21,'CASHFLOW WKLY'!F21,'CASHFLOW WKLY'!H21)</f>
        <v>200</v>
      </c>
      <c r="C16" s="38">
        <f>SUM('CASHFLOW WKLY'!C21,'CASHFLOW WKLY'!E21,'CASHFLOW WKLY'!G21,'CASHFLOW WKLY'!I21)</f>
        <v>200</v>
      </c>
      <c r="D16" s="37">
        <f>SUM('CASHFLOW WKLY'!K21,'CASHFLOW WKLY'!L21,'CASHFLOW WKLY'!N21,'CASHFLOW WKLY'!P21,'CASHFLOW WKLY'!R21)</f>
        <v>250</v>
      </c>
      <c r="E16" s="38">
        <f>SUM('CASHFLOW WKLY'!L21,'CASHFLOW WKLY'!M21,'CASHFLOW WKLY'!O21,'CASHFLOW WKLY'!Q21,'CASHFLOW WKLY'!S21)</f>
        <v>250</v>
      </c>
      <c r="F16" s="37">
        <f>SUM('CASHFLOW WKLY'!T21,'CASHFLOW WKLY'!V21,'CASHFLOW WKLY'!X21,'CASHFLOW WKLY'!Z21)</f>
        <v>0</v>
      </c>
      <c r="G16" s="38">
        <f>SUM('CASHFLOW WKLY'!U21,'CASHFLOW WKLY'!W21,'CASHFLOW WKLY'!Y21,'CASHFLOW WKLY'!AA21)</f>
        <v>0</v>
      </c>
      <c r="H16" s="37">
        <f>SUM('CASHFLOW WKLY'!AB21,'CASHFLOW WKLY'!AD21,'CASHFLOW WKLY'!AF21,'CASHFLOW WKLY'!AH21)</f>
        <v>0</v>
      </c>
      <c r="I16" s="38">
        <f>SUM('CASHFLOW WKLY'!AC21,'CASHFLOW WKLY'!AE21,'CASHFLOW WKLY'!AG21,'CASHFLOW WKLY'!AI21)</f>
        <v>0</v>
      </c>
      <c r="J16" s="37">
        <f>SUM('CASHFLOW WKLY'!AJ21,'CASHFLOW WKLY'!AL21,'CASHFLOW WKLY'!AN21,'CASHFLOW WKLY'!AP21,'CASHFLOW WKLY'!AR21)</f>
        <v>0</v>
      </c>
      <c r="K16" s="38">
        <f>SUM('CASHFLOW WKLY'!AK21,'CASHFLOW WKLY'!AM21,'CASHFLOW WKLY'!AO21,'CASHFLOW WKLY'!AQ21,'CASHFLOW WKLY'!AS21)</f>
        <v>0</v>
      </c>
      <c r="L16" s="37">
        <v>0</v>
      </c>
      <c r="M16" s="38">
        <v>0</v>
      </c>
    </row>
    <row r="17" spans="1:13" x14ac:dyDescent="0.25">
      <c r="A17" s="2" t="s">
        <v>19</v>
      </c>
      <c r="B17" s="37">
        <f>SUM('CASHFLOW WKLY'!B22,'CASHFLOW WKLY'!D22,'CASHFLOW WKLY'!F22,'CASHFLOW WKLY'!H22)</f>
        <v>0</v>
      </c>
      <c r="C17" s="38">
        <f>SUM('CASHFLOW WKLY'!C22,'CASHFLOW WKLY'!E22,'CASHFLOW WKLY'!G22,'CASHFLOW WKLY'!I22)</f>
        <v>0</v>
      </c>
      <c r="D17" s="37">
        <f>SUM('CASHFLOW WKLY'!K22,'CASHFLOW WKLY'!L22,'CASHFLOW WKLY'!N22,'CASHFLOW WKLY'!P22,'CASHFLOW WKLY'!R22)</f>
        <v>0</v>
      </c>
      <c r="E17" s="38">
        <f>SUM('CASHFLOW WKLY'!L22,'CASHFLOW WKLY'!M22,'CASHFLOW WKLY'!O22,'CASHFLOW WKLY'!Q22,'CASHFLOW WKLY'!S22)</f>
        <v>0</v>
      </c>
      <c r="F17" s="37">
        <f>SUM('CASHFLOW WKLY'!T22,'CASHFLOW WKLY'!V22,'CASHFLOW WKLY'!X22,'CASHFLOW WKLY'!Z22)</f>
        <v>0</v>
      </c>
      <c r="G17" s="38">
        <f>SUM('CASHFLOW WKLY'!U22,'CASHFLOW WKLY'!W22,'CASHFLOW WKLY'!Y22,'CASHFLOW WKLY'!AA22)</f>
        <v>0</v>
      </c>
      <c r="H17" s="37">
        <f>SUM('CASHFLOW WKLY'!AB22,'CASHFLOW WKLY'!AD22,'CASHFLOW WKLY'!AF22,'CASHFLOW WKLY'!AH22)</f>
        <v>0</v>
      </c>
      <c r="I17" s="38">
        <f>SUM('CASHFLOW WKLY'!AC22,'CASHFLOW WKLY'!AE22,'CASHFLOW WKLY'!AG22,'CASHFLOW WKLY'!AI22)</f>
        <v>0</v>
      </c>
      <c r="J17" s="37">
        <f>SUM('CASHFLOW WKLY'!AJ22,'CASHFLOW WKLY'!AL22,'CASHFLOW WKLY'!AN22,'CASHFLOW WKLY'!AP22,'CASHFLOW WKLY'!AR22)</f>
        <v>0</v>
      </c>
      <c r="K17" s="38">
        <f>SUM('CASHFLOW WKLY'!AK22,'CASHFLOW WKLY'!AM22,'CASHFLOW WKLY'!AO22,'CASHFLOW WKLY'!AQ22,'CASHFLOW WKLY'!AS22)</f>
        <v>0</v>
      </c>
      <c r="L17" s="37">
        <v>0</v>
      </c>
      <c r="M17" s="38">
        <v>0</v>
      </c>
    </row>
    <row r="18" spans="1:13" x14ac:dyDescent="0.25">
      <c r="A18" s="2" t="s">
        <v>17</v>
      </c>
      <c r="B18" s="37">
        <f>SUM('CASHFLOW WKLY'!B23,'CASHFLOW WKLY'!D23,'CASHFLOW WKLY'!F23,'CASHFLOW WKLY'!H23)</f>
        <v>128.33333333333334</v>
      </c>
      <c r="C18" s="38">
        <f>SUM('CASHFLOW WKLY'!C23,'CASHFLOW WKLY'!E23,'CASHFLOW WKLY'!G23,'CASHFLOW WKLY'!I23)</f>
        <v>128.33333333333334</v>
      </c>
      <c r="D18" s="37">
        <f>SUM('CASHFLOW WKLY'!K23,'CASHFLOW WKLY'!L23,'CASHFLOW WKLY'!N23,'CASHFLOW WKLY'!P23,'CASHFLOW WKLY'!R23)</f>
        <v>0</v>
      </c>
      <c r="E18" s="38">
        <f>SUM('CASHFLOW WKLY'!L23,'CASHFLOW WKLY'!M23,'CASHFLOW WKLY'!O23,'CASHFLOW WKLY'!Q23,'CASHFLOW WKLY'!S23)</f>
        <v>0</v>
      </c>
      <c r="F18" s="37">
        <f>SUM('CASHFLOW WKLY'!T23,'CASHFLOW WKLY'!V23,'CASHFLOW WKLY'!X23,'CASHFLOW WKLY'!Z23)</f>
        <v>0</v>
      </c>
      <c r="G18" s="38">
        <f>SUM('CASHFLOW WKLY'!U23,'CASHFLOW WKLY'!W23,'CASHFLOW WKLY'!Y23,'CASHFLOW WKLY'!AA23)</f>
        <v>0</v>
      </c>
      <c r="H18" s="37">
        <f>SUM('CASHFLOW WKLY'!AB23,'CASHFLOW WKLY'!AD23,'CASHFLOW WKLY'!AF23,'CASHFLOW WKLY'!AH23)</f>
        <v>0</v>
      </c>
      <c r="I18" s="38">
        <f>SUM('CASHFLOW WKLY'!AC23,'CASHFLOW WKLY'!AE23,'CASHFLOW WKLY'!AG23,'CASHFLOW WKLY'!AI23)</f>
        <v>0</v>
      </c>
      <c r="J18" s="37">
        <f>SUM('CASHFLOW WKLY'!AJ23,'CASHFLOW WKLY'!AL23,'CASHFLOW WKLY'!AN23,'CASHFLOW WKLY'!AP23,'CASHFLOW WKLY'!AR23)</f>
        <v>0</v>
      </c>
      <c r="K18" s="38">
        <f>SUM('CASHFLOW WKLY'!AK23,'CASHFLOW WKLY'!AM23,'CASHFLOW WKLY'!AO23,'CASHFLOW WKLY'!AQ23,'CASHFLOW WKLY'!AS23)</f>
        <v>0</v>
      </c>
      <c r="L18" s="37">
        <v>0</v>
      </c>
      <c r="M18" s="38">
        <v>0</v>
      </c>
    </row>
    <row r="19" spans="1:13" x14ac:dyDescent="0.25">
      <c r="A19" s="2" t="s">
        <v>31</v>
      </c>
      <c r="B19" s="37">
        <f>SUM('CASHFLOW WKLY'!B24,'CASHFLOW WKLY'!D24,'CASHFLOW WKLY'!F24,'CASHFLOW WKLY'!H24)</f>
        <v>50</v>
      </c>
      <c r="C19" s="38">
        <f>SUM('CASHFLOW WKLY'!C24,'CASHFLOW WKLY'!E24,'CASHFLOW WKLY'!G24,'CASHFLOW WKLY'!I24)</f>
        <v>50</v>
      </c>
      <c r="D19" s="37">
        <f>SUM('CASHFLOW WKLY'!K24,'CASHFLOW WKLY'!L24,'CASHFLOW WKLY'!N24,'CASHFLOW WKLY'!P24,'CASHFLOW WKLY'!R24)</f>
        <v>0</v>
      </c>
      <c r="E19" s="38">
        <f>SUM('CASHFLOW WKLY'!L24,'CASHFLOW WKLY'!M24,'CASHFLOW WKLY'!O24,'CASHFLOW WKLY'!Q24,'CASHFLOW WKLY'!S24)</f>
        <v>0</v>
      </c>
      <c r="F19" s="37">
        <f>SUM('CASHFLOW WKLY'!T24,'CASHFLOW WKLY'!V24,'CASHFLOW WKLY'!X24,'CASHFLOW WKLY'!Z24)</f>
        <v>0</v>
      </c>
      <c r="G19" s="38">
        <f>SUM('CASHFLOW WKLY'!U24,'CASHFLOW WKLY'!W24,'CASHFLOW WKLY'!Y24,'CASHFLOW WKLY'!AA24)</f>
        <v>0</v>
      </c>
      <c r="H19" s="37">
        <f>SUM('CASHFLOW WKLY'!AB24,'CASHFLOW WKLY'!AD24,'CASHFLOW WKLY'!AF24,'CASHFLOW WKLY'!AH24)</f>
        <v>0</v>
      </c>
      <c r="I19" s="38">
        <f>SUM('CASHFLOW WKLY'!AC24,'CASHFLOW WKLY'!AE24,'CASHFLOW WKLY'!AG24,'CASHFLOW WKLY'!AI24)</f>
        <v>0</v>
      </c>
      <c r="J19" s="37">
        <f>SUM('CASHFLOW WKLY'!AJ24,'CASHFLOW WKLY'!AL24,'CASHFLOW WKLY'!AN24,'CASHFLOW WKLY'!AP24,'CASHFLOW WKLY'!AR24)</f>
        <v>0</v>
      </c>
      <c r="K19" s="38">
        <f>SUM('CASHFLOW WKLY'!AK24,'CASHFLOW WKLY'!AM24,'CASHFLOW WKLY'!AO24,'CASHFLOW WKLY'!AQ24,'CASHFLOW WKLY'!AS24)</f>
        <v>0</v>
      </c>
      <c r="L19" s="37">
        <v>0</v>
      </c>
      <c r="M19" s="38">
        <v>0</v>
      </c>
    </row>
    <row r="20" spans="1:13" x14ac:dyDescent="0.25">
      <c r="A20" s="2" t="s">
        <v>13</v>
      </c>
      <c r="B20" s="37">
        <f>SUM('CASHFLOW WKLY'!B25,'CASHFLOW WKLY'!D25,'CASHFLOW WKLY'!F25,'CASHFLOW WKLY'!H25)</f>
        <v>100</v>
      </c>
      <c r="C20" s="38">
        <f>SUM('CASHFLOW WKLY'!C25,'CASHFLOW WKLY'!E25,'CASHFLOW WKLY'!G25,'CASHFLOW WKLY'!I25)</f>
        <v>100</v>
      </c>
      <c r="D20" s="37">
        <f>SUM('CASHFLOW WKLY'!K25,'CASHFLOW WKLY'!L25,'CASHFLOW WKLY'!N25,'CASHFLOW WKLY'!P25,'CASHFLOW WKLY'!R25)</f>
        <v>125</v>
      </c>
      <c r="E20" s="38">
        <f>SUM('CASHFLOW WKLY'!L25,'CASHFLOW WKLY'!M25,'CASHFLOW WKLY'!O25,'CASHFLOW WKLY'!Q25,'CASHFLOW WKLY'!S25)</f>
        <v>125</v>
      </c>
      <c r="F20" s="37">
        <f>SUM('CASHFLOW WKLY'!T25,'CASHFLOW WKLY'!V25,'CASHFLOW WKLY'!X25,'CASHFLOW WKLY'!Z25)</f>
        <v>0</v>
      </c>
      <c r="G20" s="38">
        <f>SUM('CASHFLOW WKLY'!U25,'CASHFLOW WKLY'!W25,'CASHFLOW WKLY'!Y25,'CASHFLOW WKLY'!AA25)</f>
        <v>0</v>
      </c>
      <c r="H20" s="37">
        <f>SUM('CASHFLOW WKLY'!AB25,'CASHFLOW WKLY'!AD25,'CASHFLOW WKLY'!AF25,'CASHFLOW WKLY'!AH25)</f>
        <v>0</v>
      </c>
      <c r="I20" s="38">
        <f>SUM('CASHFLOW WKLY'!AC25,'CASHFLOW WKLY'!AE25,'CASHFLOW WKLY'!AG25,'CASHFLOW WKLY'!AI25)</f>
        <v>0</v>
      </c>
      <c r="J20" s="37">
        <f>SUM('CASHFLOW WKLY'!AJ25,'CASHFLOW WKLY'!AL25,'CASHFLOW WKLY'!AN25,'CASHFLOW WKLY'!AP25,'CASHFLOW WKLY'!AR25)</f>
        <v>0</v>
      </c>
      <c r="K20" s="38">
        <f>SUM('CASHFLOW WKLY'!AK25,'CASHFLOW WKLY'!AM25,'CASHFLOW WKLY'!AO25,'CASHFLOW WKLY'!AQ25,'CASHFLOW WKLY'!AS25)</f>
        <v>0</v>
      </c>
      <c r="L20" s="37">
        <v>0</v>
      </c>
      <c r="M20" s="38">
        <v>0</v>
      </c>
    </row>
    <row r="21" spans="1:13" x14ac:dyDescent="0.25">
      <c r="A21" s="2" t="s">
        <v>64</v>
      </c>
      <c r="B21" s="37">
        <f>SUM('CASHFLOW WKLY'!B26,'CASHFLOW WKLY'!D26,'CASHFLOW WKLY'!F26,'CASHFLOW WKLY'!H26)</f>
        <v>0</v>
      </c>
      <c r="C21" s="38">
        <f>SUM('CASHFLOW WKLY'!C26,'CASHFLOW WKLY'!E26,'CASHFLOW WKLY'!G26,'CASHFLOW WKLY'!I26)</f>
        <v>0</v>
      </c>
      <c r="D21" s="37">
        <f>SUM('CASHFLOW WKLY'!K26,'CASHFLOW WKLY'!L26,'CASHFLOW WKLY'!N26,'CASHFLOW WKLY'!P26,'CASHFLOW WKLY'!R26)</f>
        <v>0</v>
      </c>
      <c r="E21" s="38">
        <f>SUM('CASHFLOW WKLY'!L26,'CASHFLOW WKLY'!M26,'CASHFLOW WKLY'!O26,'CASHFLOW WKLY'!Q26,'CASHFLOW WKLY'!S26)</f>
        <v>0</v>
      </c>
      <c r="F21" s="37">
        <f>SUM('CASHFLOW WKLY'!T26,'CASHFLOW WKLY'!V26,'CASHFLOW WKLY'!X26,'CASHFLOW WKLY'!Z26)</f>
        <v>0</v>
      </c>
      <c r="G21" s="38">
        <f>SUM('CASHFLOW WKLY'!U26,'CASHFLOW WKLY'!W26,'CASHFLOW WKLY'!Y26,'CASHFLOW WKLY'!AA26)</f>
        <v>0</v>
      </c>
      <c r="H21" s="37">
        <f>SUM('CASHFLOW WKLY'!AB26,'CASHFLOW WKLY'!AD26,'CASHFLOW WKLY'!AF26,'CASHFLOW WKLY'!AH26)</f>
        <v>0</v>
      </c>
      <c r="I21" s="38">
        <f>SUM('CASHFLOW WKLY'!AC26,'CASHFLOW WKLY'!AE26,'CASHFLOW WKLY'!AG26,'CASHFLOW WKLY'!AI26)</f>
        <v>0</v>
      </c>
      <c r="J21" s="37">
        <f>SUM('CASHFLOW WKLY'!AJ26,'CASHFLOW WKLY'!AL26,'CASHFLOW WKLY'!AN26,'CASHFLOW WKLY'!AP26,'CASHFLOW WKLY'!AR26)</f>
        <v>0</v>
      </c>
      <c r="K21" s="38">
        <f>SUM('CASHFLOW WKLY'!AK26,'CASHFLOW WKLY'!AM26,'CASHFLOW WKLY'!AO26,'CASHFLOW WKLY'!AQ26,'CASHFLOW WKLY'!AS26)</f>
        <v>0</v>
      </c>
      <c r="L21" s="37">
        <v>0</v>
      </c>
      <c r="M21" s="38">
        <v>0</v>
      </c>
    </row>
    <row r="22" spans="1:13" x14ac:dyDescent="0.25">
      <c r="A22" s="2" t="s">
        <v>37</v>
      </c>
      <c r="B22" s="37">
        <f>SUM('CASHFLOW WKLY'!B27,'CASHFLOW WKLY'!D27,'CASHFLOW WKLY'!F27,'CASHFLOW WKLY'!H27)</f>
        <v>0</v>
      </c>
      <c r="C22" s="38">
        <f>SUM('CASHFLOW WKLY'!C27,'CASHFLOW WKLY'!E27,'CASHFLOW WKLY'!G27,'CASHFLOW WKLY'!I27)</f>
        <v>0</v>
      </c>
      <c r="D22" s="37">
        <f>SUM('CASHFLOW WKLY'!K27,'CASHFLOW WKLY'!L27,'CASHFLOW WKLY'!N27,'CASHFLOW WKLY'!P27,'CASHFLOW WKLY'!R27)</f>
        <v>0</v>
      </c>
      <c r="E22" s="38">
        <f>SUM('CASHFLOW WKLY'!L27,'CASHFLOW WKLY'!M27,'CASHFLOW WKLY'!O27,'CASHFLOW WKLY'!Q27,'CASHFLOW WKLY'!S27)</f>
        <v>0</v>
      </c>
      <c r="F22" s="37">
        <f>SUM('CASHFLOW WKLY'!T27,'CASHFLOW WKLY'!V27,'CASHFLOW WKLY'!X27,'CASHFLOW WKLY'!Z27)</f>
        <v>0</v>
      </c>
      <c r="G22" s="38">
        <f>SUM('CASHFLOW WKLY'!U27,'CASHFLOW WKLY'!W27,'CASHFLOW WKLY'!Y27,'CASHFLOW WKLY'!AA27)</f>
        <v>0</v>
      </c>
      <c r="H22" s="37">
        <f>SUM('CASHFLOW WKLY'!AB27,'CASHFLOW WKLY'!AD27,'CASHFLOW WKLY'!AF27,'CASHFLOW WKLY'!AH27)</f>
        <v>0</v>
      </c>
      <c r="I22" s="38">
        <f>SUM('CASHFLOW WKLY'!AC27,'CASHFLOW WKLY'!AE27,'CASHFLOW WKLY'!AG27,'CASHFLOW WKLY'!AI27)</f>
        <v>0</v>
      </c>
      <c r="J22" s="37">
        <f>SUM('CASHFLOW WKLY'!AJ27,'CASHFLOW WKLY'!AL27,'CASHFLOW WKLY'!AN27,'CASHFLOW WKLY'!AP27,'CASHFLOW WKLY'!AR27)</f>
        <v>0</v>
      </c>
      <c r="K22" s="38">
        <f>SUM('CASHFLOW WKLY'!AK27,'CASHFLOW WKLY'!AM27,'CASHFLOW WKLY'!AO27,'CASHFLOW WKLY'!AQ27,'CASHFLOW WKLY'!AS27)</f>
        <v>0</v>
      </c>
      <c r="L22" s="37">
        <v>0</v>
      </c>
      <c r="M22" s="38">
        <v>0</v>
      </c>
    </row>
    <row r="23" spans="1:13" x14ac:dyDescent="0.25">
      <c r="A23" s="2" t="s">
        <v>36</v>
      </c>
      <c r="B23" s="37">
        <f>SUM('CASHFLOW WKLY'!B28,'CASHFLOW WKLY'!D28,'CASHFLOW WKLY'!F28,'CASHFLOW WKLY'!H28)</f>
        <v>0</v>
      </c>
      <c r="C23" s="38">
        <f>SUM('CASHFLOW WKLY'!C28,'CASHFLOW WKLY'!E28,'CASHFLOW WKLY'!G28,'CASHFLOW WKLY'!I28)</f>
        <v>0</v>
      </c>
      <c r="D23" s="37">
        <f>SUM('CASHFLOW WKLY'!K28,'CASHFLOW WKLY'!L28,'CASHFLOW WKLY'!N28,'CASHFLOW WKLY'!P28,'CASHFLOW WKLY'!R28)</f>
        <v>0</v>
      </c>
      <c r="E23" s="38">
        <f>SUM('CASHFLOW WKLY'!L28,'CASHFLOW WKLY'!M28,'CASHFLOW WKLY'!O28,'CASHFLOW WKLY'!Q28,'CASHFLOW WKLY'!S28)</f>
        <v>0</v>
      </c>
      <c r="F23" s="37">
        <f>SUM('CASHFLOW WKLY'!T28,'CASHFLOW WKLY'!V28,'CASHFLOW WKLY'!X28,'CASHFLOW WKLY'!Z28)</f>
        <v>0</v>
      </c>
      <c r="G23" s="38">
        <f>SUM('CASHFLOW WKLY'!U28,'CASHFLOW WKLY'!W28,'CASHFLOW WKLY'!Y28,'CASHFLOW WKLY'!AA28)</f>
        <v>0</v>
      </c>
      <c r="H23" s="37">
        <f>SUM('CASHFLOW WKLY'!AB28,'CASHFLOW WKLY'!AD28,'CASHFLOW WKLY'!AF28,'CASHFLOW WKLY'!AH28)</f>
        <v>0</v>
      </c>
      <c r="I23" s="38">
        <f>SUM('CASHFLOW WKLY'!AC28,'CASHFLOW WKLY'!AE28,'CASHFLOW WKLY'!AG28,'CASHFLOW WKLY'!AI28)</f>
        <v>0</v>
      </c>
      <c r="J23" s="37">
        <f>SUM('CASHFLOW WKLY'!AJ28,'CASHFLOW WKLY'!AL28,'CASHFLOW WKLY'!AN28,'CASHFLOW WKLY'!AP28,'CASHFLOW WKLY'!AR28)</f>
        <v>0</v>
      </c>
      <c r="K23" s="38">
        <f>SUM('CASHFLOW WKLY'!AK28,'CASHFLOW WKLY'!AM28,'CASHFLOW WKLY'!AO28,'CASHFLOW WKLY'!AQ28,'CASHFLOW WKLY'!AS28)</f>
        <v>0</v>
      </c>
      <c r="L23" s="37">
        <v>0</v>
      </c>
      <c r="M23" s="38">
        <v>0</v>
      </c>
    </row>
    <row r="24" spans="1:13" x14ac:dyDescent="0.25">
      <c r="A24" s="2" t="s">
        <v>18</v>
      </c>
      <c r="B24" s="37">
        <f>SUM('CASHFLOW WKLY'!B29,'CASHFLOW WKLY'!D29,'CASHFLOW WKLY'!F29,'CASHFLOW WKLY'!H29)</f>
        <v>0</v>
      </c>
      <c r="C24" s="38">
        <f>SUM('CASHFLOW WKLY'!C29,'CASHFLOW WKLY'!E29,'CASHFLOW WKLY'!G29,'CASHFLOW WKLY'!I29)</f>
        <v>0</v>
      </c>
      <c r="D24" s="37">
        <f>SUM('CASHFLOW WKLY'!K29,'CASHFLOW WKLY'!L29,'CASHFLOW WKLY'!N29,'CASHFLOW WKLY'!P29,'CASHFLOW WKLY'!R29)</f>
        <v>0</v>
      </c>
      <c r="E24" s="38">
        <f>SUM('CASHFLOW WKLY'!L29,'CASHFLOW WKLY'!M29,'CASHFLOW WKLY'!O29,'CASHFLOW WKLY'!Q29,'CASHFLOW WKLY'!S29)</f>
        <v>0</v>
      </c>
      <c r="F24" s="37">
        <f>SUM('CASHFLOW WKLY'!T29,'CASHFLOW WKLY'!V29,'CASHFLOW WKLY'!X29,'CASHFLOW WKLY'!Z29)</f>
        <v>0</v>
      </c>
      <c r="G24" s="38">
        <f>SUM('CASHFLOW WKLY'!U29,'CASHFLOW WKLY'!W29,'CASHFLOW WKLY'!Y29,'CASHFLOW WKLY'!AA29)</f>
        <v>0</v>
      </c>
      <c r="H24" s="37">
        <f>SUM('CASHFLOW WKLY'!AB29,'CASHFLOW WKLY'!AD29,'CASHFLOW WKLY'!AF29,'CASHFLOW WKLY'!AH29)</f>
        <v>0</v>
      </c>
      <c r="I24" s="38">
        <f>SUM('CASHFLOW WKLY'!AC29,'CASHFLOW WKLY'!AE29,'CASHFLOW WKLY'!AG29,'CASHFLOW WKLY'!AI29)</f>
        <v>0</v>
      </c>
      <c r="J24" s="37">
        <f>SUM('CASHFLOW WKLY'!AJ29,'CASHFLOW WKLY'!AL29,'CASHFLOW WKLY'!AN29,'CASHFLOW WKLY'!AP29,'CASHFLOW WKLY'!AR29)</f>
        <v>0</v>
      </c>
      <c r="K24" s="38">
        <f>SUM('CASHFLOW WKLY'!AK29,'CASHFLOW WKLY'!AM29,'CASHFLOW WKLY'!AO29,'CASHFLOW WKLY'!AQ29,'CASHFLOW WKLY'!AS29)</f>
        <v>0</v>
      </c>
      <c r="L24" s="37">
        <v>0</v>
      </c>
      <c r="M24" s="38">
        <v>0</v>
      </c>
    </row>
    <row r="25" spans="1:13" x14ac:dyDescent="0.25">
      <c r="A25" s="2" t="s">
        <v>20</v>
      </c>
      <c r="B25" s="37">
        <f>SUM('CASHFLOW WKLY'!B30,'CASHFLOW WKLY'!D30,'CASHFLOW WKLY'!F30,'CASHFLOW WKLY'!H30)</f>
        <v>40</v>
      </c>
      <c r="C25" s="38">
        <f>SUM('CASHFLOW WKLY'!C30,'CASHFLOW WKLY'!E30,'CASHFLOW WKLY'!G30,'CASHFLOW WKLY'!I30)</f>
        <v>40</v>
      </c>
      <c r="D25" s="37">
        <f>SUM('CASHFLOW WKLY'!K30,'CASHFLOW WKLY'!L30,'CASHFLOW WKLY'!N30,'CASHFLOW WKLY'!P30,'CASHFLOW WKLY'!R30)</f>
        <v>50</v>
      </c>
      <c r="E25" s="38">
        <f>SUM('CASHFLOW WKLY'!L30,'CASHFLOW WKLY'!M30,'CASHFLOW WKLY'!O30,'CASHFLOW WKLY'!Q30,'CASHFLOW WKLY'!S30)</f>
        <v>50</v>
      </c>
      <c r="F25" s="37">
        <f>SUM('CASHFLOW WKLY'!T30,'CASHFLOW WKLY'!V30,'CASHFLOW WKLY'!X30,'CASHFLOW WKLY'!Z30)</f>
        <v>0</v>
      </c>
      <c r="G25" s="38">
        <f>SUM('CASHFLOW WKLY'!U30,'CASHFLOW WKLY'!W30,'CASHFLOW WKLY'!Y30,'CASHFLOW WKLY'!AA30)</f>
        <v>0</v>
      </c>
      <c r="H25" s="37">
        <f>SUM('CASHFLOW WKLY'!AB30,'CASHFLOW WKLY'!AD30,'CASHFLOW WKLY'!AF30,'CASHFLOW WKLY'!AH30)</f>
        <v>0</v>
      </c>
      <c r="I25" s="38">
        <f>SUM('CASHFLOW WKLY'!AC30,'CASHFLOW WKLY'!AE30,'CASHFLOW WKLY'!AG30,'CASHFLOW WKLY'!AI30)</f>
        <v>0</v>
      </c>
      <c r="J25" s="37">
        <f>SUM('CASHFLOW WKLY'!AJ30,'CASHFLOW WKLY'!AL30,'CASHFLOW WKLY'!AN30,'CASHFLOW WKLY'!AP30,'CASHFLOW WKLY'!AR30)</f>
        <v>0</v>
      </c>
      <c r="K25" s="38">
        <f>SUM('CASHFLOW WKLY'!AK30,'CASHFLOW WKLY'!AM30,'CASHFLOW WKLY'!AO30,'CASHFLOW WKLY'!AQ30,'CASHFLOW WKLY'!AS30)</f>
        <v>0</v>
      </c>
      <c r="L25" s="37">
        <v>0</v>
      </c>
      <c r="M25" s="38">
        <v>0</v>
      </c>
    </row>
    <row r="26" spans="1:13" x14ac:dyDescent="0.25">
      <c r="A26" s="2" t="s">
        <v>15</v>
      </c>
      <c r="B26" s="37">
        <f>SUM('CASHFLOW WKLY'!B31,'CASHFLOW WKLY'!D31,'CASHFLOW WKLY'!F31,'CASHFLOW WKLY'!H31)</f>
        <v>7700</v>
      </c>
      <c r="C26" s="38">
        <f>SUM('CASHFLOW WKLY'!C31,'CASHFLOW WKLY'!E31,'CASHFLOW WKLY'!G31,'CASHFLOW WKLY'!I31)</f>
        <v>7700</v>
      </c>
      <c r="D26" s="37">
        <f>SUM('CASHFLOW WKLY'!K31,'CASHFLOW WKLY'!L31,'CASHFLOW WKLY'!N31,'CASHFLOW WKLY'!P31,'CASHFLOW WKLY'!R31)</f>
        <v>0</v>
      </c>
      <c r="E26" s="38">
        <f>SUM('CASHFLOW WKLY'!L31,'CASHFLOW WKLY'!M31,'CASHFLOW WKLY'!O31,'CASHFLOW WKLY'!Q31,'CASHFLOW WKLY'!S31)</f>
        <v>0</v>
      </c>
      <c r="F26" s="37">
        <f>SUM('CASHFLOW WKLY'!T31,'CASHFLOW WKLY'!V31,'CASHFLOW WKLY'!X31,'CASHFLOW WKLY'!Z31)</f>
        <v>0</v>
      </c>
      <c r="G26" s="38">
        <f>SUM('CASHFLOW WKLY'!U31,'CASHFLOW WKLY'!W31,'CASHFLOW WKLY'!Y31,'CASHFLOW WKLY'!AA31)</f>
        <v>0</v>
      </c>
      <c r="H26" s="37">
        <f>SUM('CASHFLOW WKLY'!AB31,'CASHFLOW WKLY'!AD31,'CASHFLOW WKLY'!AF31,'CASHFLOW WKLY'!AH31)</f>
        <v>0</v>
      </c>
      <c r="I26" s="38">
        <f>SUM('CASHFLOW WKLY'!AC31,'CASHFLOW WKLY'!AE31,'CASHFLOW WKLY'!AG31,'CASHFLOW WKLY'!AI31)</f>
        <v>0</v>
      </c>
      <c r="J26" s="37">
        <f>SUM('CASHFLOW WKLY'!AJ31,'CASHFLOW WKLY'!AL31,'CASHFLOW WKLY'!AN31,'CASHFLOW WKLY'!AP31,'CASHFLOW WKLY'!AR31)</f>
        <v>0</v>
      </c>
      <c r="K26" s="38">
        <f>SUM('CASHFLOW WKLY'!AK31,'CASHFLOW WKLY'!AM31,'CASHFLOW WKLY'!AO31,'CASHFLOW WKLY'!AQ31,'CASHFLOW WKLY'!AS31)</f>
        <v>0</v>
      </c>
      <c r="L26" s="37">
        <v>0</v>
      </c>
      <c r="M26" s="38">
        <v>0</v>
      </c>
    </row>
    <row r="27" spans="1:13" x14ac:dyDescent="0.25">
      <c r="A27" s="2" t="s">
        <v>14</v>
      </c>
      <c r="B27" s="37">
        <f>SUM('CASHFLOW WKLY'!B32,'CASHFLOW WKLY'!D32,'CASHFLOW WKLY'!F32,'CASHFLOW WKLY'!H32)</f>
        <v>600</v>
      </c>
      <c r="C27" s="38">
        <f>SUM('CASHFLOW WKLY'!C32,'CASHFLOW WKLY'!E32,'CASHFLOW WKLY'!G32,'CASHFLOW WKLY'!I32)</f>
        <v>600</v>
      </c>
      <c r="D27" s="37">
        <f>SUM('CASHFLOW WKLY'!K32,'CASHFLOW WKLY'!L32,'CASHFLOW WKLY'!N32,'CASHFLOW WKLY'!P32,'CASHFLOW WKLY'!R32)</f>
        <v>750</v>
      </c>
      <c r="E27" s="38">
        <f>SUM('CASHFLOW WKLY'!L32,'CASHFLOW WKLY'!M32,'CASHFLOW WKLY'!O32,'CASHFLOW WKLY'!Q32,'CASHFLOW WKLY'!S32)</f>
        <v>750</v>
      </c>
      <c r="F27" s="37">
        <f>SUM('CASHFLOW WKLY'!T32,'CASHFLOW WKLY'!V32,'CASHFLOW WKLY'!X32,'CASHFLOW WKLY'!Z32)</f>
        <v>0</v>
      </c>
      <c r="G27" s="38">
        <f>SUM('CASHFLOW WKLY'!U32,'CASHFLOW WKLY'!W32,'CASHFLOW WKLY'!Y32,'CASHFLOW WKLY'!AA32)</f>
        <v>0</v>
      </c>
      <c r="H27" s="37">
        <f>SUM('CASHFLOW WKLY'!AB32,'CASHFLOW WKLY'!AD32,'CASHFLOW WKLY'!AF32,'CASHFLOW WKLY'!AH32)</f>
        <v>0</v>
      </c>
      <c r="I27" s="38">
        <f>SUM('CASHFLOW WKLY'!AC32,'CASHFLOW WKLY'!AE32,'CASHFLOW WKLY'!AG32,'CASHFLOW WKLY'!AI32)</f>
        <v>0</v>
      </c>
      <c r="J27" s="37">
        <f>SUM('CASHFLOW WKLY'!AJ32,'CASHFLOW WKLY'!AL32,'CASHFLOW WKLY'!AN32,'CASHFLOW WKLY'!AP32,'CASHFLOW WKLY'!AR32)</f>
        <v>0</v>
      </c>
      <c r="K27" s="38">
        <f>SUM('CASHFLOW WKLY'!AK32,'CASHFLOW WKLY'!AM32,'CASHFLOW WKLY'!AO32,'CASHFLOW WKLY'!AQ32,'CASHFLOW WKLY'!AS32)</f>
        <v>0</v>
      </c>
      <c r="L27" s="37">
        <v>0</v>
      </c>
      <c r="M27" s="38">
        <v>0</v>
      </c>
    </row>
    <row r="28" spans="1:13" x14ac:dyDescent="0.25">
      <c r="A28" s="2" t="s">
        <v>12</v>
      </c>
      <c r="B28" s="37">
        <f>SUM('CASHFLOW WKLY'!B33,'CASHFLOW WKLY'!D33,'CASHFLOW WKLY'!F33,'CASHFLOW WKLY'!H33)</f>
        <v>20</v>
      </c>
      <c r="C28" s="38">
        <f>SUM('CASHFLOW WKLY'!C33,'CASHFLOW WKLY'!E33,'CASHFLOW WKLY'!G33,'CASHFLOW WKLY'!I33)</f>
        <v>20</v>
      </c>
      <c r="D28" s="37">
        <f>SUM('CASHFLOW WKLY'!K33,'CASHFLOW WKLY'!L33,'CASHFLOW WKLY'!N33,'CASHFLOW WKLY'!P33,'CASHFLOW WKLY'!R33)</f>
        <v>25</v>
      </c>
      <c r="E28" s="38">
        <f>SUM('CASHFLOW WKLY'!L33,'CASHFLOW WKLY'!M33,'CASHFLOW WKLY'!O33,'CASHFLOW WKLY'!Q33,'CASHFLOW WKLY'!S33)</f>
        <v>25</v>
      </c>
      <c r="F28" s="37">
        <v>0</v>
      </c>
      <c r="G28" s="38">
        <f>SUM('CASHFLOW WKLY'!U33,'CASHFLOW WKLY'!W33,'CASHFLOW WKLY'!Y33,'CASHFLOW WKLY'!AA33)</f>
        <v>0</v>
      </c>
      <c r="H28" s="37">
        <f>SUM('CASHFLOW WKLY'!AB33,'CASHFLOW WKLY'!AD33,'CASHFLOW WKLY'!AF33,'CASHFLOW WKLY'!AH33)</f>
        <v>0</v>
      </c>
      <c r="I28" s="38">
        <f>SUM('CASHFLOW WKLY'!AC33,'CASHFLOW WKLY'!AE33,'CASHFLOW WKLY'!AG33,'CASHFLOW WKLY'!AI33)</f>
        <v>0</v>
      </c>
      <c r="J28" s="37">
        <f>SUM('CASHFLOW WKLY'!AJ33,'CASHFLOW WKLY'!AL33,'CASHFLOW WKLY'!AN33,'CASHFLOW WKLY'!AP33,'CASHFLOW WKLY'!AR33)</f>
        <v>0</v>
      </c>
      <c r="K28" s="38">
        <f>SUM('CASHFLOW WKLY'!AK33,'CASHFLOW WKLY'!AM33,'CASHFLOW WKLY'!AO33,'CASHFLOW WKLY'!AQ33,'CASHFLOW WKLY'!AS33)</f>
        <v>0</v>
      </c>
      <c r="L28" s="37">
        <v>0</v>
      </c>
      <c r="M28" s="38">
        <v>0</v>
      </c>
    </row>
    <row r="29" spans="1:13" x14ac:dyDescent="0.25">
      <c r="A29" s="2" t="s">
        <v>10</v>
      </c>
      <c r="B29" s="37">
        <f>SUM('CASHFLOW WKLY'!B34,'CASHFLOW WKLY'!D34,'CASHFLOW WKLY'!F34,'CASHFLOW WKLY'!H34)</f>
        <v>20</v>
      </c>
      <c r="C29" s="38">
        <f>SUM('CASHFLOW WKLY'!C34,'CASHFLOW WKLY'!E34,'CASHFLOW WKLY'!G34,'CASHFLOW WKLY'!I34)</f>
        <v>20</v>
      </c>
      <c r="D29" s="37">
        <f>SUM('CASHFLOW WKLY'!K34,'CASHFLOW WKLY'!L34,'CASHFLOW WKLY'!N34,'CASHFLOW WKLY'!P34,'CASHFLOW WKLY'!R34)</f>
        <v>25</v>
      </c>
      <c r="E29" s="38">
        <f>SUM('CASHFLOW WKLY'!L34,'CASHFLOW WKLY'!M34,'CASHFLOW WKLY'!O34,'CASHFLOW WKLY'!Q34,'CASHFLOW WKLY'!S34)</f>
        <v>25</v>
      </c>
      <c r="F29" s="37">
        <f>SUM('CASHFLOW WKLY'!T34,'CASHFLOW WKLY'!V34,'CASHFLOW WKLY'!X34,'CASHFLOW WKLY'!Z34)</f>
        <v>0</v>
      </c>
      <c r="G29" s="38">
        <f>SUM('CASHFLOW WKLY'!U34,'CASHFLOW WKLY'!W34,'CASHFLOW WKLY'!Y34,'CASHFLOW WKLY'!AA34)</f>
        <v>0</v>
      </c>
      <c r="H29" s="37">
        <f>SUM('CASHFLOW WKLY'!AB34,'CASHFLOW WKLY'!AD34,'CASHFLOW WKLY'!AF34,'CASHFLOW WKLY'!AH34)</f>
        <v>0</v>
      </c>
      <c r="I29" s="38">
        <f>SUM('CASHFLOW WKLY'!AC34,'CASHFLOW WKLY'!AE34,'CASHFLOW WKLY'!AG34,'CASHFLOW WKLY'!AI34)</f>
        <v>0</v>
      </c>
      <c r="J29" s="37">
        <f>SUM('CASHFLOW WKLY'!AJ34,'CASHFLOW WKLY'!AL34,'CASHFLOW WKLY'!AN34,'CASHFLOW WKLY'!AP34,'CASHFLOW WKLY'!AR34)</f>
        <v>0</v>
      </c>
      <c r="K29" s="38">
        <f>SUM('CASHFLOW WKLY'!AK34,'CASHFLOW WKLY'!AM34,'CASHFLOW WKLY'!AO34,'CASHFLOW WKLY'!AQ34,'CASHFLOW WKLY'!AS34)</f>
        <v>0</v>
      </c>
      <c r="L29" s="37">
        <v>0</v>
      </c>
      <c r="M29" s="38">
        <v>0</v>
      </c>
    </row>
    <row r="30" spans="1:13" x14ac:dyDescent="0.25">
      <c r="A30" s="2" t="s">
        <v>62</v>
      </c>
      <c r="B30" s="37">
        <f>SUM('CASHFLOW WKLY'!B35,'CASHFLOW WKLY'!D35,'CASHFLOW WKLY'!F35,'CASHFLOW WKLY'!H35)</f>
        <v>0</v>
      </c>
      <c r="C30" s="38">
        <f>SUM('CASHFLOW WKLY'!C35,'CASHFLOW WKLY'!E35,'CASHFLOW WKLY'!G35,'CASHFLOW WKLY'!I35)</f>
        <v>0</v>
      </c>
      <c r="D30" s="37">
        <f>SUM('CASHFLOW WKLY'!K35,'CASHFLOW WKLY'!L35,'CASHFLOW WKLY'!N35,'CASHFLOW WKLY'!P35,'CASHFLOW WKLY'!R35)</f>
        <v>0</v>
      </c>
      <c r="E30" s="38">
        <f>SUM('CASHFLOW WKLY'!L35,'CASHFLOW WKLY'!M35,'CASHFLOW WKLY'!O35,'CASHFLOW WKLY'!Q35,'CASHFLOW WKLY'!S35)</f>
        <v>0</v>
      </c>
      <c r="F30" s="37">
        <f>SUM('CASHFLOW WKLY'!T35,'CASHFLOW WKLY'!V35,'CASHFLOW WKLY'!X35,'CASHFLOW WKLY'!Z35)</f>
        <v>0</v>
      </c>
      <c r="G30" s="38">
        <f>SUM('CASHFLOW WKLY'!U35,'CASHFLOW WKLY'!W35,'CASHFLOW WKLY'!Y35,'CASHFLOW WKLY'!AA35)</f>
        <v>0</v>
      </c>
      <c r="H30" s="37">
        <f>SUM('CASHFLOW WKLY'!AB35,'CASHFLOW WKLY'!AD35,'CASHFLOW WKLY'!AF35,'CASHFLOW WKLY'!AH35)</f>
        <v>0</v>
      </c>
      <c r="I30" s="38">
        <f>SUM('CASHFLOW WKLY'!AC35,'CASHFLOW WKLY'!AE35,'CASHFLOW WKLY'!AG35,'CASHFLOW WKLY'!AI35)</f>
        <v>0</v>
      </c>
      <c r="J30" s="37">
        <f>SUM('CASHFLOW WKLY'!AJ35,'CASHFLOW WKLY'!AL35,'CASHFLOW WKLY'!AN35,'CASHFLOW WKLY'!AP35,'CASHFLOW WKLY'!AR35)</f>
        <v>0</v>
      </c>
      <c r="K30" s="38">
        <f>SUM('CASHFLOW WKLY'!AK35,'CASHFLOW WKLY'!AM35,'CASHFLOW WKLY'!AO35,'CASHFLOW WKLY'!AQ35,'CASHFLOW WKLY'!AS35)</f>
        <v>0</v>
      </c>
      <c r="L30" s="37">
        <v>0</v>
      </c>
      <c r="M30" s="38">
        <v>0</v>
      </c>
    </row>
    <row r="31" spans="1:13" x14ac:dyDescent="0.25">
      <c r="A31" s="2" t="s">
        <v>9</v>
      </c>
      <c r="B31" s="37">
        <f>SUM('CASHFLOW WKLY'!B36,'CASHFLOW WKLY'!D36,'CASHFLOW WKLY'!F36,'CASHFLOW WKLY'!H36)</f>
        <v>120</v>
      </c>
      <c r="C31" s="38">
        <f>SUM('CASHFLOW WKLY'!C36,'CASHFLOW WKLY'!E36,'CASHFLOW WKLY'!G36,'CASHFLOW WKLY'!I36)</f>
        <v>120</v>
      </c>
      <c r="D31" s="37">
        <f>SUM('CASHFLOW WKLY'!K36,'CASHFLOW WKLY'!L36,'CASHFLOW WKLY'!N36,'CASHFLOW WKLY'!P36,'CASHFLOW WKLY'!R36)</f>
        <v>25</v>
      </c>
      <c r="E31" s="38">
        <f>SUM('CASHFLOW WKLY'!L36,'CASHFLOW WKLY'!M36,'CASHFLOW WKLY'!O36,'CASHFLOW WKLY'!Q36,'CASHFLOW WKLY'!S36)</f>
        <v>25</v>
      </c>
      <c r="F31" s="37">
        <f>SUM('CASHFLOW WKLY'!T36,'CASHFLOW WKLY'!V36,'CASHFLOW WKLY'!X36,'CASHFLOW WKLY'!Z36)</f>
        <v>0</v>
      </c>
      <c r="G31" s="38">
        <f>SUM('CASHFLOW WKLY'!U36,'CASHFLOW WKLY'!W36,'CASHFLOW WKLY'!Y36,'CASHFLOW WKLY'!AA36)</f>
        <v>0</v>
      </c>
      <c r="H31" s="37">
        <f>SUM('CASHFLOW WKLY'!AB36,'CASHFLOW WKLY'!AD36,'CASHFLOW WKLY'!AF36,'CASHFLOW WKLY'!AH36)</f>
        <v>0</v>
      </c>
      <c r="I31" s="38">
        <f>SUM('CASHFLOW WKLY'!AC36,'CASHFLOW WKLY'!AE36,'CASHFLOW WKLY'!AG36,'CASHFLOW WKLY'!AI36)</f>
        <v>0</v>
      </c>
      <c r="J31" s="37">
        <f>SUM('CASHFLOW WKLY'!AJ36,'CASHFLOW WKLY'!AL36,'CASHFLOW WKLY'!AN36,'CASHFLOW WKLY'!AP36,'CASHFLOW WKLY'!AR36)</f>
        <v>0</v>
      </c>
      <c r="K31" s="38">
        <f>SUM('CASHFLOW WKLY'!AK36,'CASHFLOW WKLY'!AM36,'CASHFLOW WKLY'!AO36,'CASHFLOW WKLY'!AQ36,'CASHFLOW WKLY'!AS36)</f>
        <v>0</v>
      </c>
      <c r="L31" s="37">
        <v>0</v>
      </c>
      <c r="M31" s="38">
        <v>0</v>
      </c>
    </row>
    <row r="32" spans="1:13" x14ac:dyDescent="0.25">
      <c r="A32" s="25" t="s">
        <v>23</v>
      </c>
      <c r="B32" s="56">
        <f t="shared" ref="B32:M32" si="2">SUM(B13:B31)</f>
        <v>10028.333333333334</v>
      </c>
      <c r="C32" s="56">
        <f t="shared" si="2"/>
        <v>10028.333333333334</v>
      </c>
      <c r="D32" s="56">
        <f t="shared" si="2"/>
        <v>2562.5</v>
      </c>
      <c r="E32" s="56">
        <f t="shared" si="2"/>
        <v>2562.5</v>
      </c>
      <c r="F32" s="56">
        <f t="shared" si="2"/>
        <v>0</v>
      </c>
      <c r="G32" s="56">
        <f t="shared" si="2"/>
        <v>0</v>
      </c>
      <c r="H32" s="56">
        <f t="shared" si="2"/>
        <v>0</v>
      </c>
      <c r="I32" s="56">
        <f t="shared" si="2"/>
        <v>0</v>
      </c>
      <c r="J32" s="56">
        <f t="shared" si="2"/>
        <v>0</v>
      </c>
      <c r="K32" s="56">
        <f t="shared" si="2"/>
        <v>0</v>
      </c>
      <c r="L32" s="56">
        <f t="shared" si="2"/>
        <v>0</v>
      </c>
      <c r="M32" s="56">
        <f t="shared" si="2"/>
        <v>0</v>
      </c>
    </row>
    <row r="33" spans="1:13" x14ac:dyDescent="0.25">
      <c r="A33" s="25" t="s">
        <v>24</v>
      </c>
      <c r="B33" s="56">
        <f t="shared" ref="B33:M33" si="3">B11-B32</f>
        <v>4971.6666666666661</v>
      </c>
      <c r="C33" s="56">
        <f t="shared" si="3"/>
        <v>4971.6666666666661</v>
      </c>
      <c r="D33" s="56">
        <f t="shared" si="3"/>
        <v>1187.5</v>
      </c>
      <c r="E33" s="56">
        <f t="shared" si="3"/>
        <v>1187.5</v>
      </c>
      <c r="F33" s="56">
        <f t="shared" si="3"/>
        <v>0</v>
      </c>
      <c r="G33" s="56">
        <f t="shared" si="3"/>
        <v>4000</v>
      </c>
      <c r="H33" s="56">
        <f t="shared" si="3"/>
        <v>0</v>
      </c>
      <c r="I33" s="56">
        <f t="shared" si="3"/>
        <v>1000</v>
      </c>
      <c r="J33" s="56">
        <f t="shared" si="3"/>
        <v>0</v>
      </c>
      <c r="K33" s="56">
        <f t="shared" si="3"/>
        <v>2000</v>
      </c>
      <c r="L33" s="56">
        <f t="shared" si="3"/>
        <v>0</v>
      </c>
      <c r="M33" s="56">
        <f t="shared" si="3"/>
        <v>3000</v>
      </c>
    </row>
    <row r="34" spans="1:13" x14ac:dyDescent="0.25">
      <c r="A34" s="25" t="s">
        <v>34</v>
      </c>
      <c r="B34" s="56">
        <f>B4+B33</f>
        <v>4971.6666666666661</v>
      </c>
      <c r="C34" s="56">
        <f>C4+C33</f>
        <v>4971.6666666666661</v>
      </c>
      <c r="D34" s="56">
        <f t="shared" ref="D34:M34" si="4">D4+D33</f>
        <v>6159.1666666666661</v>
      </c>
      <c r="E34" s="56">
        <f t="shared" si="4"/>
        <v>6159.1666666666661</v>
      </c>
      <c r="F34" s="56">
        <f t="shared" si="4"/>
        <v>6159.1666666666661</v>
      </c>
      <c r="G34" s="56">
        <f t="shared" si="4"/>
        <v>10159.166666666666</v>
      </c>
      <c r="H34" s="56">
        <f t="shared" si="4"/>
        <v>6159.1666666666661</v>
      </c>
      <c r="I34" s="56">
        <f t="shared" si="4"/>
        <v>11159.166666666666</v>
      </c>
      <c r="J34" s="56">
        <f t="shared" si="4"/>
        <v>6159.1666666666661</v>
      </c>
      <c r="K34" s="56">
        <f t="shared" si="4"/>
        <v>13159.166666666666</v>
      </c>
      <c r="L34" s="56">
        <f t="shared" si="4"/>
        <v>6159.1666666666661</v>
      </c>
      <c r="M34" s="56">
        <f t="shared" si="4"/>
        <v>16159.166666666666</v>
      </c>
    </row>
  </sheetData>
  <sheetProtection algorithmName="SHA-512" hashValue="VidFCBgwjxsARvSzjv6txjGBBnb7ZRdVbMwSyJTiRRL7gHPnQgtB05r3UgI0TBi/x8I/0VnSRXO1/5BJM4hmOQ==" saltValue="JfL+D7oAGdbiyPNGxp+Vzw==" spinCount="100000" sheet="1" objects="1" scenarios="1"/>
  <phoneticPr fontId="3"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2866-4547-40E5-A726-0646A9967C51}">
  <sheetPr codeName="Sheet4"/>
  <dimension ref="A1:G31"/>
  <sheetViews>
    <sheetView workbookViewId="0">
      <pane xSplit="1" ySplit="3" topLeftCell="B13" activePane="bottomRight" state="frozen"/>
      <selection pane="topRight" activeCell="B1" sqref="B1"/>
      <selection pane="bottomLeft" activeCell="A3" sqref="A3"/>
      <selection pane="bottomRight" activeCell="F23" sqref="F23"/>
    </sheetView>
  </sheetViews>
  <sheetFormatPr defaultRowHeight="15" x14ac:dyDescent="0.25"/>
  <cols>
    <col min="1" max="1" width="45.140625" customWidth="1"/>
    <col min="2" max="4" width="11.28515625" bestFit="1" customWidth="1"/>
    <col min="5" max="5" width="10.5703125" bestFit="1" customWidth="1"/>
    <col min="6" max="6" width="9.42578125" bestFit="1" customWidth="1"/>
    <col min="7" max="7" width="10.28515625" bestFit="1" customWidth="1"/>
  </cols>
  <sheetData>
    <row r="1" spans="1:7" ht="26.25" x14ac:dyDescent="0.4">
      <c r="B1" s="124" t="s">
        <v>81</v>
      </c>
      <c r="C1" s="124"/>
      <c r="D1" s="124"/>
      <c r="E1" s="124"/>
      <c r="F1" s="124"/>
      <c r="G1" s="124"/>
    </row>
    <row r="2" spans="1:7" x14ac:dyDescent="0.25">
      <c r="A2" s="18" t="s">
        <v>65</v>
      </c>
      <c r="B2" s="17" t="s">
        <v>26</v>
      </c>
      <c r="C2" s="17" t="s">
        <v>27</v>
      </c>
      <c r="D2" s="17" t="s">
        <v>28</v>
      </c>
      <c r="E2" s="17" t="s">
        <v>29</v>
      </c>
      <c r="F2" s="17" t="s">
        <v>0</v>
      </c>
      <c r="G2" s="17" t="s">
        <v>25</v>
      </c>
    </row>
    <row r="3" spans="1:7" x14ac:dyDescent="0.25">
      <c r="A3" s="20"/>
      <c r="B3" s="19" t="s">
        <v>30</v>
      </c>
      <c r="C3" s="19" t="s">
        <v>30</v>
      </c>
      <c r="D3" s="19" t="s">
        <v>30</v>
      </c>
      <c r="E3" s="19" t="s">
        <v>30</v>
      </c>
      <c r="F3" s="19" t="s">
        <v>30</v>
      </c>
      <c r="G3" s="19" t="s">
        <v>30</v>
      </c>
    </row>
    <row r="4" spans="1:7" x14ac:dyDescent="0.25">
      <c r="A4" s="23" t="s">
        <v>88</v>
      </c>
      <c r="B4" s="20"/>
      <c r="C4" s="20"/>
      <c r="D4" s="20"/>
      <c r="E4" s="20"/>
      <c r="F4" s="20"/>
      <c r="G4" s="20"/>
    </row>
    <row r="5" spans="1:7" x14ac:dyDescent="0.25">
      <c r="A5" s="24" t="s">
        <v>5</v>
      </c>
      <c r="B5" s="21">
        <f>'CASHFLOW MTHLY'!B6</f>
        <v>3000</v>
      </c>
      <c r="C5" s="21">
        <f>'CASHFLOW MTHLY'!E6</f>
        <v>3750</v>
      </c>
      <c r="D5" s="21">
        <f>'CASHFLOW MTHLY'!G6</f>
        <v>4000</v>
      </c>
      <c r="E5" s="21">
        <f>'CASHFLOW MTHLY'!I6</f>
        <v>1000</v>
      </c>
      <c r="F5" s="21">
        <f>'CASHFLOW MTHLY'!K6</f>
        <v>2000</v>
      </c>
      <c r="G5" s="21">
        <f>'CASHFLOW MTHLY'!M6</f>
        <v>3000</v>
      </c>
    </row>
    <row r="6" spans="1:7" x14ac:dyDescent="0.25">
      <c r="A6" s="24" t="s">
        <v>6</v>
      </c>
      <c r="B6" s="21">
        <f>'CASHFLOW MTHLY'!B7</f>
        <v>0</v>
      </c>
      <c r="C6" s="21">
        <f>'CASHFLOW MTHLY'!E7</f>
        <v>0</v>
      </c>
      <c r="D6" s="21">
        <f>'CASHFLOW MTHLY'!G7</f>
        <v>0</v>
      </c>
      <c r="E6" s="21">
        <f>'CASHFLOW MTHLY'!I7</f>
        <v>0</v>
      </c>
      <c r="F6" s="21">
        <f>'CASHFLOW MTHLY'!K7</f>
        <v>0</v>
      </c>
      <c r="G6" s="21">
        <f>'CASHFLOW MTHLY'!M7</f>
        <v>0</v>
      </c>
    </row>
    <row r="7" spans="1:7" x14ac:dyDescent="0.25">
      <c r="A7" s="25" t="s">
        <v>55</v>
      </c>
      <c r="B7" s="22">
        <f t="shared" ref="B7:G7" si="0">SUM(B5:B6)</f>
        <v>3000</v>
      </c>
      <c r="C7" s="22">
        <f t="shared" si="0"/>
        <v>3750</v>
      </c>
      <c r="D7" s="22">
        <f t="shared" si="0"/>
        <v>4000</v>
      </c>
      <c r="E7" s="22">
        <f t="shared" si="0"/>
        <v>1000</v>
      </c>
      <c r="F7" s="22">
        <f t="shared" si="0"/>
        <v>2000</v>
      </c>
      <c r="G7" s="22">
        <f t="shared" si="0"/>
        <v>3000</v>
      </c>
    </row>
    <row r="8" spans="1:7" x14ac:dyDescent="0.25">
      <c r="A8" s="55"/>
      <c r="B8" s="54"/>
      <c r="C8" s="54"/>
      <c r="D8" s="54"/>
      <c r="E8" s="54"/>
      <c r="F8" s="54"/>
      <c r="G8" s="54"/>
    </row>
    <row r="9" spans="1:7" x14ac:dyDescent="0.25">
      <c r="A9" s="26"/>
      <c r="B9" s="20"/>
      <c r="C9" s="20"/>
      <c r="D9" s="20"/>
      <c r="E9" s="20"/>
      <c r="F9" s="20"/>
      <c r="G9" s="20"/>
    </row>
    <row r="10" spans="1:7" x14ac:dyDescent="0.25">
      <c r="A10" s="23" t="s">
        <v>56</v>
      </c>
      <c r="B10" s="18"/>
      <c r="C10" s="18"/>
      <c r="D10" s="18"/>
      <c r="E10" s="18"/>
      <c r="F10" s="18"/>
      <c r="G10" s="18"/>
    </row>
    <row r="11" spans="1:7" x14ac:dyDescent="0.25">
      <c r="A11" s="98" t="s">
        <v>22</v>
      </c>
      <c r="B11" s="57">
        <f>'CASHFLOW MTHLY'!B13</f>
        <v>200</v>
      </c>
      <c r="C11" s="57">
        <f>'CASHFLOW MTHLY'!E13</f>
        <v>250</v>
      </c>
      <c r="D11" s="57">
        <f>'CASHFLOW MTHLY'!G13</f>
        <v>0</v>
      </c>
      <c r="E11" s="57">
        <f>'CASHFLOW MTHLY'!I13</f>
        <v>0</v>
      </c>
      <c r="F11" s="57">
        <f>'CASHFLOW MTHLY'!K13</f>
        <v>0</v>
      </c>
      <c r="G11" s="57">
        <f>'CASHFLOW MTHLY'!M13</f>
        <v>0</v>
      </c>
    </row>
    <row r="12" spans="1:7" x14ac:dyDescent="0.25">
      <c r="A12" s="99" t="s">
        <v>21</v>
      </c>
      <c r="B12" s="57">
        <f>'CASHFLOW MTHLY'!B14</f>
        <v>850</v>
      </c>
      <c r="C12" s="57">
        <f>'CASHFLOW MTHLY'!E14</f>
        <v>1062.5</v>
      </c>
      <c r="D12" s="57">
        <f>'CASHFLOW MTHLY'!G14</f>
        <v>0</v>
      </c>
      <c r="E12" s="57">
        <f>'CASHFLOW MTHLY'!I14</f>
        <v>0</v>
      </c>
      <c r="F12" s="57">
        <f>'CASHFLOW MTHLY'!K14</f>
        <v>0</v>
      </c>
      <c r="G12" s="57">
        <f>'CASHFLOW MTHLY'!M14</f>
        <v>0</v>
      </c>
    </row>
    <row r="13" spans="1:7" x14ac:dyDescent="0.25">
      <c r="A13" s="99" t="s">
        <v>16</v>
      </c>
      <c r="B13" s="57">
        <f>'CASHFLOW MTHLY'!B15</f>
        <v>0</v>
      </c>
      <c r="C13" s="57">
        <f>'CASHFLOW MTHLY'!E15</f>
        <v>0</v>
      </c>
      <c r="D13" s="57">
        <f>'CASHFLOW MTHLY'!G15</f>
        <v>0</v>
      </c>
      <c r="E13" s="57">
        <f>'CASHFLOW MTHLY'!I15</f>
        <v>0</v>
      </c>
      <c r="F13" s="57">
        <f>'CASHFLOW MTHLY'!K15</f>
        <v>0</v>
      </c>
      <c r="G13" s="57">
        <f>'CASHFLOW MTHLY'!M15</f>
        <v>0</v>
      </c>
    </row>
    <row r="14" spans="1:7" x14ac:dyDescent="0.25">
      <c r="A14" s="99" t="s">
        <v>11</v>
      </c>
      <c r="B14" s="57">
        <f>'CASHFLOW MTHLY'!B16</f>
        <v>200</v>
      </c>
      <c r="C14" s="57">
        <f>'CASHFLOW MTHLY'!E16</f>
        <v>250</v>
      </c>
      <c r="D14" s="57">
        <f>'CASHFLOW MTHLY'!G16</f>
        <v>0</v>
      </c>
      <c r="E14" s="57">
        <f>'CASHFLOW MTHLY'!I16</f>
        <v>0</v>
      </c>
      <c r="F14" s="57">
        <f>'CASHFLOW MTHLY'!K16</f>
        <v>0</v>
      </c>
      <c r="G14" s="57">
        <f>'CASHFLOW MTHLY'!M16</f>
        <v>0</v>
      </c>
    </row>
    <row r="15" spans="1:7" x14ac:dyDescent="0.25">
      <c r="A15" s="99" t="s">
        <v>61</v>
      </c>
      <c r="B15" s="57">
        <f>'CASHFLOW MTHLY'!B17</f>
        <v>0</v>
      </c>
      <c r="C15" s="57">
        <f>'CASHFLOW MTHLY'!E17</f>
        <v>0</v>
      </c>
      <c r="D15" s="57">
        <f>'CASHFLOW MTHLY'!G17</f>
        <v>0</v>
      </c>
      <c r="E15" s="57">
        <f>'CASHFLOW MTHLY'!I17</f>
        <v>0</v>
      </c>
      <c r="F15" s="57">
        <f>'CASHFLOW MTHLY'!K17</f>
        <v>0</v>
      </c>
      <c r="G15" s="57">
        <f>'CASHFLOW MTHLY'!M17</f>
        <v>0</v>
      </c>
    </row>
    <row r="16" spans="1:7" x14ac:dyDescent="0.25">
      <c r="A16" s="99" t="s">
        <v>17</v>
      </c>
      <c r="B16" s="57">
        <f>'CASHFLOW MTHLY'!B18</f>
        <v>128.33333333333334</v>
      </c>
      <c r="C16" s="57">
        <f>'CASHFLOW MTHLY'!E18</f>
        <v>0</v>
      </c>
      <c r="D16" s="57">
        <f>'CASHFLOW MTHLY'!G18</f>
        <v>0</v>
      </c>
      <c r="E16" s="57">
        <f>'CASHFLOW MTHLY'!I18</f>
        <v>0</v>
      </c>
      <c r="F16" s="57">
        <f>'CASHFLOW MTHLY'!K18</f>
        <v>0</v>
      </c>
      <c r="G16" s="57">
        <f>'CASHFLOW MTHLY'!M18</f>
        <v>0</v>
      </c>
    </row>
    <row r="17" spans="1:7" x14ac:dyDescent="0.25">
      <c r="A17" s="99" t="s">
        <v>31</v>
      </c>
      <c r="B17" s="57">
        <f>'CASHFLOW MTHLY'!B19</f>
        <v>50</v>
      </c>
      <c r="C17" s="57">
        <f>'CASHFLOW MTHLY'!E19</f>
        <v>0</v>
      </c>
      <c r="D17" s="57">
        <f>'CASHFLOW MTHLY'!G19</f>
        <v>0</v>
      </c>
      <c r="E17" s="57">
        <f>'CASHFLOW MTHLY'!I19</f>
        <v>0</v>
      </c>
      <c r="F17" s="57">
        <f>'CASHFLOW MTHLY'!K19</f>
        <v>0</v>
      </c>
      <c r="G17" s="57">
        <f>'CASHFLOW MTHLY'!M19</f>
        <v>0</v>
      </c>
    </row>
    <row r="18" spans="1:7" x14ac:dyDescent="0.25">
      <c r="A18" s="99" t="s">
        <v>13</v>
      </c>
      <c r="B18" s="57">
        <f>'CASHFLOW MTHLY'!B20</f>
        <v>100</v>
      </c>
      <c r="C18" s="57">
        <f>'CASHFLOW MTHLY'!E20</f>
        <v>125</v>
      </c>
      <c r="D18" s="57">
        <f>'CASHFLOW MTHLY'!G20</f>
        <v>0</v>
      </c>
      <c r="E18" s="57">
        <f>'CASHFLOW MTHLY'!I20</f>
        <v>0</v>
      </c>
      <c r="F18" s="57">
        <f>'CASHFLOW MTHLY'!K20</f>
        <v>0</v>
      </c>
      <c r="G18" s="57">
        <f>'CASHFLOW MTHLY'!M20</f>
        <v>0</v>
      </c>
    </row>
    <row r="19" spans="1:7" x14ac:dyDescent="0.25">
      <c r="A19" s="2" t="s">
        <v>64</v>
      </c>
      <c r="B19" s="57">
        <f>'CASHFLOW MTHLY'!B21</f>
        <v>0</v>
      </c>
      <c r="C19" s="57">
        <f>'CASHFLOW MTHLY'!E21</f>
        <v>0</v>
      </c>
      <c r="D19" s="57">
        <f>'CASHFLOW MTHLY'!G21</f>
        <v>0</v>
      </c>
      <c r="E19" s="57">
        <f>'CASHFLOW MTHLY'!I21</f>
        <v>0</v>
      </c>
      <c r="F19" s="57">
        <f>'CASHFLOW MTHLY'!K21</f>
        <v>0</v>
      </c>
      <c r="G19" s="57">
        <f>'CASHFLOW MTHLY'!M21</f>
        <v>0</v>
      </c>
    </row>
    <row r="20" spans="1:7" x14ac:dyDescent="0.25">
      <c r="A20" s="99" t="s">
        <v>18</v>
      </c>
      <c r="B20" s="57">
        <f>'CASHFLOW MTHLY'!B24</f>
        <v>0</v>
      </c>
      <c r="C20" s="57">
        <f>'CASHFLOW MTHLY'!E22</f>
        <v>0</v>
      </c>
      <c r="D20" s="57">
        <f>'CASHFLOW MTHLY'!G22</f>
        <v>0</v>
      </c>
      <c r="E20" s="57">
        <f>'CASHFLOW MTHLY'!I22</f>
        <v>0</v>
      </c>
      <c r="F20" s="57">
        <f>'CASHFLOW MTHLY'!K22</f>
        <v>0</v>
      </c>
      <c r="G20" s="57">
        <f>'CASHFLOW MTHLY'!M22</f>
        <v>0</v>
      </c>
    </row>
    <row r="21" spans="1:7" x14ac:dyDescent="0.25">
      <c r="A21" s="99" t="s">
        <v>20</v>
      </c>
      <c r="B21" s="57">
        <f>'CASHFLOW MTHLY'!B25</f>
        <v>40</v>
      </c>
      <c r="C21" s="57">
        <f>'CASHFLOW MTHLY'!E23</f>
        <v>0</v>
      </c>
      <c r="D21" s="57">
        <f>'CASHFLOW MTHLY'!G23</f>
        <v>0</v>
      </c>
      <c r="E21" s="57">
        <f>'CASHFLOW MTHLY'!I23</f>
        <v>0</v>
      </c>
      <c r="F21" s="57">
        <f>'CASHFLOW MTHLY'!K23</f>
        <v>0</v>
      </c>
      <c r="G21" s="57">
        <f>'CASHFLOW MTHLY'!M23</f>
        <v>0</v>
      </c>
    </row>
    <row r="22" spans="1:7" x14ac:dyDescent="0.25">
      <c r="A22" s="99" t="s">
        <v>14</v>
      </c>
      <c r="B22" s="57">
        <f>'CASHFLOW MTHLY'!B27</f>
        <v>600</v>
      </c>
      <c r="C22" s="57">
        <f>'CASHFLOW MTHLY'!E24</f>
        <v>0</v>
      </c>
      <c r="D22" s="57">
        <f>'CASHFLOW MTHLY'!G24</f>
        <v>0</v>
      </c>
      <c r="E22" s="57">
        <f>'CASHFLOW MTHLY'!I24</f>
        <v>0</v>
      </c>
      <c r="F22" s="57">
        <f>'CASHFLOW MTHLY'!K24</f>
        <v>0</v>
      </c>
      <c r="G22" s="57">
        <f>'CASHFLOW MTHLY'!M24</f>
        <v>0</v>
      </c>
    </row>
    <row r="23" spans="1:7" x14ac:dyDescent="0.25">
      <c r="A23" s="99" t="s">
        <v>12</v>
      </c>
      <c r="B23" s="57">
        <f>'CASHFLOW MTHLY'!B28</f>
        <v>20</v>
      </c>
      <c r="C23" s="57">
        <f>'CASHFLOW MTHLY'!E25</f>
        <v>50</v>
      </c>
      <c r="D23" s="57">
        <f>'CASHFLOW MTHLY'!G25</f>
        <v>0</v>
      </c>
      <c r="E23" s="57">
        <f>'CASHFLOW MTHLY'!I25</f>
        <v>0</v>
      </c>
      <c r="F23" s="57">
        <f>'CASHFLOW MTHLY'!K25</f>
        <v>0</v>
      </c>
      <c r="G23" s="57">
        <f>'CASHFLOW MTHLY'!M25</f>
        <v>0</v>
      </c>
    </row>
    <row r="24" spans="1:7" x14ac:dyDescent="0.25">
      <c r="A24" s="99" t="s">
        <v>10</v>
      </c>
      <c r="B24" s="57">
        <f>'CASHFLOW MTHLY'!B29</f>
        <v>20</v>
      </c>
      <c r="C24" s="57">
        <f>'CASHFLOW MTHLY'!E26</f>
        <v>0</v>
      </c>
      <c r="D24" s="57">
        <f>'CASHFLOW MTHLY'!G26</f>
        <v>0</v>
      </c>
      <c r="E24" s="57">
        <f>'CASHFLOW MTHLY'!I26</f>
        <v>0</v>
      </c>
      <c r="F24" s="57">
        <f>'CASHFLOW MTHLY'!K26</f>
        <v>0</v>
      </c>
      <c r="G24" s="57">
        <f>'CASHFLOW MTHLY'!M26</f>
        <v>0</v>
      </c>
    </row>
    <row r="25" spans="1:7" x14ac:dyDescent="0.25">
      <c r="A25" s="2" t="s">
        <v>62</v>
      </c>
      <c r="B25" s="57">
        <f>'CASHFLOW MTHLY'!B30</f>
        <v>0</v>
      </c>
      <c r="C25" s="57">
        <f>'CASHFLOW MTHLY'!E27</f>
        <v>750</v>
      </c>
      <c r="D25" s="57">
        <f>'CASHFLOW MTHLY'!G27</f>
        <v>0</v>
      </c>
      <c r="E25" s="57">
        <f>'CASHFLOW MTHLY'!I27</f>
        <v>0</v>
      </c>
      <c r="F25" s="57">
        <f>'CASHFLOW MTHLY'!K27</f>
        <v>0</v>
      </c>
      <c r="G25" s="57">
        <f>'CASHFLOW MTHLY'!M27</f>
        <v>0</v>
      </c>
    </row>
    <row r="26" spans="1:7" x14ac:dyDescent="0.25">
      <c r="A26" s="99" t="s">
        <v>9</v>
      </c>
      <c r="B26" s="57">
        <f>'CASHFLOW MTHLY'!B31</f>
        <v>120</v>
      </c>
      <c r="C26" s="57">
        <f>'CASHFLOW MTHLY'!E28</f>
        <v>25</v>
      </c>
      <c r="D26" s="57">
        <f>'CASHFLOW MTHLY'!G28</f>
        <v>0</v>
      </c>
      <c r="E26" s="57">
        <f>'CASHFLOW MTHLY'!I28</f>
        <v>0</v>
      </c>
      <c r="F26" s="57">
        <f>'CASHFLOW MTHLY'!K28</f>
        <v>0</v>
      </c>
      <c r="G26" s="57">
        <f>'CASHFLOW MTHLY'!M28</f>
        <v>0</v>
      </c>
    </row>
    <row r="27" spans="1:7" x14ac:dyDescent="0.25">
      <c r="A27" s="25" t="s">
        <v>57</v>
      </c>
      <c r="B27" s="56">
        <f t="shared" ref="B27:G27" si="1">SUM(B11:B26)</f>
        <v>2328.333333333333</v>
      </c>
      <c r="C27" s="56">
        <f t="shared" si="1"/>
        <v>2512.5</v>
      </c>
      <c r="D27" s="56">
        <f t="shared" si="1"/>
        <v>0</v>
      </c>
      <c r="E27" s="56">
        <f t="shared" si="1"/>
        <v>0</v>
      </c>
      <c r="F27" s="56">
        <f t="shared" si="1"/>
        <v>0</v>
      </c>
      <c r="G27" s="56">
        <f t="shared" si="1"/>
        <v>0</v>
      </c>
    </row>
    <row r="28" spans="1:7" x14ac:dyDescent="0.25">
      <c r="A28" s="20"/>
      <c r="B28" s="57"/>
      <c r="C28" s="57"/>
      <c r="D28" s="57"/>
      <c r="E28" s="57"/>
      <c r="F28" s="57"/>
      <c r="G28" s="57"/>
    </row>
    <row r="29" spans="1:7" x14ac:dyDescent="0.25">
      <c r="A29" s="25" t="s">
        <v>58</v>
      </c>
      <c r="B29" s="56">
        <f t="shared" ref="B29:G29" si="2">B7-B27</f>
        <v>671.66666666666697</v>
      </c>
      <c r="C29" s="56">
        <f t="shared" si="2"/>
        <v>1237.5</v>
      </c>
      <c r="D29" s="56">
        <f t="shared" si="2"/>
        <v>4000</v>
      </c>
      <c r="E29" s="56">
        <f t="shared" si="2"/>
        <v>1000</v>
      </c>
      <c r="F29" s="56">
        <f t="shared" si="2"/>
        <v>2000</v>
      </c>
      <c r="G29" s="56">
        <f t="shared" si="2"/>
        <v>3000</v>
      </c>
    </row>
    <row r="30" spans="1:7" x14ac:dyDescent="0.25">
      <c r="A30" s="25" t="s">
        <v>59</v>
      </c>
      <c r="B30" s="97">
        <v>0</v>
      </c>
      <c r="C30" s="97">
        <v>0</v>
      </c>
      <c r="D30" s="97">
        <v>0</v>
      </c>
      <c r="E30" s="97">
        <v>0</v>
      </c>
      <c r="F30" s="97">
        <v>0</v>
      </c>
      <c r="G30" s="97">
        <v>0</v>
      </c>
    </row>
    <row r="31" spans="1:7" x14ac:dyDescent="0.25">
      <c r="A31" s="25" t="s">
        <v>60</v>
      </c>
      <c r="B31" s="56">
        <f t="shared" ref="B31:G31" si="3">B29-B30</f>
        <v>671.66666666666697</v>
      </c>
      <c r="C31" s="56">
        <f t="shared" si="3"/>
        <v>1237.5</v>
      </c>
      <c r="D31" s="56">
        <f t="shared" si="3"/>
        <v>4000</v>
      </c>
      <c r="E31" s="56">
        <f t="shared" si="3"/>
        <v>1000</v>
      </c>
      <c r="F31" s="56">
        <f t="shared" si="3"/>
        <v>2000</v>
      </c>
      <c r="G31" s="56">
        <f t="shared" si="3"/>
        <v>3000</v>
      </c>
    </row>
  </sheetData>
  <sheetProtection algorithmName="SHA-512" hashValue="Yx0M5sdS21CpbomoixlWC1tTumazDDFdGf5WcD6yeDzUX1SPuhIj0xluzCZL/pflU2CCH2J6SeTGKUIcQfZw9w==" saltValue="p8Do8WupROLqjp8nb2ejaw==" spinCount="100000" sheet="1" objects="1" scenarios="1"/>
  <mergeCells count="1">
    <mergeCell ref="B1:G1"/>
  </mergeCells>
  <phoneticPr fontId="3"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11F4D-1386-4719-9D8D-39882CBEF29B}">
  <sheetPr codeName="Sheet5"/>
  <dimension ref="A1:G145"/>
  <sheetViews>
    <sheetView topLeftCell="A116" workbookViewId="0">
      <selection activeCell="H129" sqref="H129"/>
    </sheetView>
  </sheetViews>
  <sheetFormatPr defaultRowHeight="15" x14ac:dyDescent="0.25"/>
  <cols>
    <col min="1" max="1" width="13.7109375" bestFit="1" customWidth="1"/>
    <col min="2" max="2" width="15.140625" bestFit="1" customWidth="1"/>
    <col min="3" max="3" width="43.140625" bestFit="1" customWidth="1"/>
    <col min="4" max="4" width="11.28515625" bestFit="1" customWidth="1"/>
    <col min="5" max="5" width="10.5703125" bestFit="1" customWidth="1"/>
    <col min="6" max="6" width="9.42578125" bestFit="1" customWidth="1"/>
    <col min="7" max="7" width="10.28515625" bestFit="1" customWidth="1"/>
    <col min="8" max="8" width="7.85546875" bestFit="1" customWidth="1"/>
    <col min="9" max="9" width="15.140625" bestFit="1" customWidth="1"/>
    <col min="10" max="10" width="21.28515625" customWidth="1"/>
  </cols>
  <sheetData>
    <row r="1" spans="1:7" x14ac:dyDescent="0.25">
      <c r="A1" t="s">
        <v>70</v>
      </c>
      <c r="B1" s="55" t="s">
        <v>67</v>
      </c>
      <c r="C1" s="60" t="s">
        <v>68</v>
      </c>
      <c r="D1" s="55" t="s">
        <v>69</v>
      </c>
      <c r="E1" s="60"/>
      <c r="F1" s="55"/>
      <c r="G1" s="60"/>
    </row>
    <row r="2" spans="1:7" x14ac:dyDescent="0.25">
      <c r="A2" s="89" t="s">
        <v>82</v>
      </c>
      <c r="B2" t="s">
        <v>76</v>
      </c>
      <c r="C2" t="str">
        <f>'CASHFLOW MTHLY'!A6</f>
        <v>SALES(from car wash)</v>
      </c>
      <c r="D2" s="28">
        <f>'CASHFLOW MTHLY'!C6</f>
        <v>3000</v>
      </c>
    </row>
    <row r="3" spans="1:7" x14ac:dyDescent="0.25">
      <c r="A3" s="89" t="s">
        <v>82</v>
      </c>
      <c r="B3" t="s">
        <v>76</v>
      </c>
      <c r="C3" t="str">
        <f>'CASHFLOW MTHLY'!A7</f>
        <v>RECIEVABLES</v>
      </c>
      <c r="D3" s="28">
        <f>'CASHFLOW MTHLY'!C7</f>
        <v>0</v>
      </c>
    </row>
    <row r="4" spans="1:7" x14ac:dyDescent="0.25">
      <c r="A4" s="89" t="s">
        <v>82</v>
      </c>
      <c r="B4" t="s">
        <v>76</v>
      </c>
      <c r="C4" t="str">
        <f>'CASHFLOW MTHLY'!A8</f>
        <v>OTHER INCOME</v>
      </c>
      <c r="D4" s="28">
        <f>'CASHFLOW MTHLY'!C8</f>
        <v>0</v>
      </c>
    </row>
    <row r="5" spans="1:7" x14ac:dyDescent="0.25">
      <c r="A5" s="89" t="s">
        <v>82</v>
      </c>
      <c r="B5" t="s">
        <v>76</v>
      </c>
      <c r="C5" t="str">
        <f>'CASHFLOW MTHLY'!A9</f>
        <v>LOAN PROCEEDS</v>
      </c>
      <c r="D5" s="28">
        <f>'CASHFLOW MTHLY'!C9</f>
        <v>12000</v>
      </c>
    </row>
    <row r="6" spans="1:7" x14ac:dyDescent="0.25">
      <c r="A6" s="89" t="s">
        <v>82</v>
      </c>
      <c r="B6" t="s">
        <v>76</v>
      </c>
      <c r="C6" t="str">
        <f>'CASHFLOW MTHLY'!A10</f>
        <v>INVESTMENTS</v>
      </c>
      <c r="D6" s="28">
        <f>'CASHFLOW MTHLY'!C10</f>
        <v>0</v>
      </c>
    </row>
    <row r="7" spans="1:7" x14ac:dyDescent="0.25">
      <c r="A7" s="89" t="s">
        <v>82</v>
      </c>
      <c r="B7" t="s">
        <v>8</v>
      </c>
      <c r="C7" t="str">
        <f>'CASHFLOW MTHLY'!A13</f>
        <v xml:space="preserve">ADVERTISING </v>
      </c>
      <c r="D7" s="28">
        <f>'CASHFLOW MTHLY'!C13</f>
        <v>200</v>
      </c>
    </row>
    <row r="8" spans="1:7" x14ac:dyDescent="0.25">
      <c r="A8" s="89" t="s">
        <v>82</v>
      </c>
      <c r="B8" t="s">
        <v>8</v>
      </c>
      <c r="C8" t="str">
        <f>'CASHFLOW MTHLY'!A14</f>
        <v xml:space="preserve"> SALARIES</v>
      </c>
      <c r="D8" s="28">
        <f>'CASHFLOW MTHLY'!C14</f>
        <v>850</v>
      </c>
    </row>
    <row r="9" spans="1:7" x14ac:dyDescent="0.25">
      <c r="A9" s="89" t="s">
        <v>82</v>
      </c>
      <c r="B9" t="s">
        <v>8</v>
      </c>
      <c r="C9" t="str">
        <f>'CASHFLOW MTHLY'!A15</f>
        <v>BANK FEES</v>
      </c>
      <c r="D9" s="28">
        <f>'CASHFLOW MTHLY'!C15</f>
        <v>0</v>
      </c>
    </row>
    <row r="10" spans="1:7" x14ac:dyDescent="0.25">
      <c r="A10" s="89" t="s">
        <v>82</v>
      </c>
      <c r="B10" t="s">
        <v>8</v>
      </c>
      <c r="C10" t="str">
        <f>'CASHFLOW MTHLY'!A16</f>
        <v>CONSUMABLES</v>
      </c>
      <c r="D10" s="28">
        <f>'CASHFLOW MTHLY'!C16</f>
        <v>200</v>
      </c>
    </row>
    <row r="11" spans="1:7" x14ac:dyDescent="0.25">
      <c r="A11" s="89" t="s">
        <v>82</v>
      </c>
      <c r="B11" t="s">
        <v>8</v>
      </c>
      <c r="C11" t="str">
        <f>'CASHFLOW MTHLY'!A17</f>
        <v>DEBT SERVICE(Interest &amp; Principal Repayment)</v>
      </c>
      <c r="D11" s="28">
        <f>'CASHFLOW MTHLY'!C17</f>
        <v>0</v>
      </c>
    </row>
    <row r="12" spans="1:7" x14ac:dyDescent="0.25">
      <c r="A12" s="89" t="s">
        <v>82</v>
      </c>
      <c r="B12" t="s">
        <v>8</v>
      </c>
      <c r="C12" t="str">
        <f>'CASHFLOW MTHLY'!A18</f>
        <v>DEPRECIATION</v>
      </c>
      <c r="D12" s="28">
        <f>'CASHFLOW MTHLY'!C18</f>
        <v>128.33333333333334</v>
      </c>
    </row>
    <row r="13" spans="1:7" x14ac:dyDescent="0.25">
      <c r="A13" s="89" t="s">
        <v>82</v>
      </c>
      <c r="B13" t="s">
        <v>8</v>
      </c>
      <c r="C13" t="str">
        <f>'CASHFLOW MTHLY'!A19</f>
        <v>INSURANCE</v>
      </c>
      <c r="D13" s="28">
        <f>'CASHFLOW MTHLY'!C19</f>
        <v>50</v>
      </c>
    </row>
    <row r="14" spans="1:7" x14ac:dyDescent="0.25">
      <c r="A14" s="89" t="s">
        <v>82</v>
      </c>
      <c r="B14" t="s">
        <v>8</v>
      </c>
      <c r="C14" t="str">
        <f>'CASHFLOW MTHLY'!A20</f>
        <v>MISCELLANEOUS EXPENCES</v>
      </c>
      <c r="D14" s="28">
        <f>'CASHFLOW MTHLY'!C20</f>
        <v>100</v>
      </c>
    </row>
    <row r="15" spans="1:7" x14ac:dyDescent="0.25">
      <c r="A15" s="89" t="s">
        <v>82</v>
      </c>
      <c r="B15" t="s">
        <v>8</v>
      </c>
      <c r="C15" t="str">
        <f>'CASHFLOW MTHLY'!A21</f>
        <v>MACHINE $ EQUIPMENT MAINTENANCE</v>
      </c>
      <c r="D15" s="28">
        <f>'CASHFLOW MTHLY'!C21</f>
        <v>0</v>
      </c>
    </row>
    <row r="16" spans="1:7" x14ac:dyDescent="0.25">
      <c r="A16" s="89" t="s">
        <v>82</v>
      </c>
      <c r="B16" t="s">
        <v>8</v>
      </c>
      <c r="C16" t="str">
        <f>'CASHFLOW MTHLY'!A22</f>
        <v>OWNER'S DRAW</v>
      </c>
      <c r="D16" s="28">
        <f>'CASHFLOW MTHLY'!C22</f>
        <v>0</v>
      </c>
    </row>
    <row r="17" spans="1:4" x14ac:dyDescent="0.25">
      <c r="A17" s="89" t="s">
        <v>82</v>
      </c>
      <c r="B17" t="s">
        <v>8</v>
      </c>
      <c r="C17" t="str">
        <f>'CASHFLOW MTHLY'!A23</f>
        <v>PAYABLES</v>
      </c>
      <c r="D17" s="28">
        <f>'CASHFLOW MTHLY'!C23</f>
        <v>0</v>
      </c>
    </row>
    <row r="18" spans="1:4" x14ac:dyDescent="0.25">
      <c r="A18" s="89" t="s">
        <v>82</v>
      </c>
      <c r="B18" t="s">
        <v>8</v>
      </c>
      <c r="C18" t="str">
        <f>'CASHFLOW MTHLY'!A24</f>
        <v>PETROL</v>
      </c>
      <c r="D18" s="28">
        <f>'CASHFLOW MTHLY'!C24</f>
        <v>0</v>
      </c>
    </row>
    <row r="19" spans="1:4" x14ac:dyDescent="0.25">
      <c r="A19" s="89" t="s">
        <v>82</v>
      </c>
      <c r="B19" t="s">
        <v>8</v>
      </c>
      <c r="C19" t="str">
        <f>'CASHFLOW MTHLY'!A25</f>
        <v>PUBLIC UTILITIES(e.g water, electricity, etc)</v>
      </c>
      <c r="D19" s="28">
        <f>'CASHFLOW MTHLY'!C25</f>
        <v>40</v>
      </c>
    </row>
    <row r="20" spans="1:4" x14ac:dyDescent="0.25">
      <c r="A20" s="89" t="s">
        <v>82</v>
      </c>
      <c r="B20" t="s">
        <v>8</v>
      </c>
      <c r="C20" t="str">
        <f>'CASHFLOW MTHLY'!A26</f>
        <v>PURCHASE OF LONG-TERM ASSETS</v>
      </c>
      <c r="D20" s="28">
        <f>'CASHFLOW MTHLY'!C26</f>
        <v>7700</v>
      </c>
    </row>
    <row r="21" spans="1:4" x14ac:dyDescent="0.25">
      <c r="A21" s="89" t="s">
        <v>82</v>
      </c>
      <c r="B21" t="s">
        <v>8</v>
      </c>
      <c r="C21" t="str">
        <f>'CASHFLOW MTHLY'!A27</f>
        <v>STAFF RENT</v>
      </c>
      <c r="D21" s="28">
        <f>'CASHFLOW MTHLY'!C27</f>
        <v>600</v>
      </c>
    </row>
    <row r="22" spans="1:4" x14ac:dyDescent="0.25">
      <c r="A22" s="89" t="s">
        <v>82</v>
      </c>
      <c r="B22" t="s">
        <v>8</v>
      </c>
      <c r="C22" t="str">
        <f>'CASHFLOW MTHLY'!A28</f>
        <v>STATIONERY</v>
      </c>
      <c r="D22" s="28">
        <f>'CASHFLOW MTHLY'!C28</f>
        <v>20</v>
      </c>
    </row>
    <row r="23" spans="1:4" x14ac:dyDescent="0.25">
      <c r="A23" s="89" t="s">
        <v>82</v>
      </c>
      <c r="B23" t="s">
        <v>8</v>
      </c>
      <c r="C23" t="str">
        <f>'CASHFLOW MTHLY'!A29</f>
        <v xml:space="preserve">TELEPHONE </v>
      </c>
      <c r="D23" s="28">
        <f>'CASHFLOW MTHLY'!C29</f>
        <v>20</v>
      </c>
    </row>
    <row r="24" spans="1:4" x14ac:dyDescent="0.25">
      <c r="A24" s="89" t="s">
        <v>82</v>
      </c>
      <c r="B24" t="s">
        <v>8</v>
      </c>
      <c r="C24" t="str">
        <f>'CASHFLOW MTHLY'!A30</f>
        <v>VEHICLE MAINTENANCE</v>
      </c>
      <c r="D24" s="28">
        <f>'CASHFLOW MTHLY'!C30</f>
        <v>0</v>
      </c>
    </row>
    <row r="25" spans="1:4" x14ac:dyDescent="0.25">
      <c r="A25" s="89" t="s">
        <v>82</v>
      </c>
      <c r="B25" t="s">
        <v>8</v>
      </c>
      <c r="C25" t="str">
        <f>'CASHFLOW MTHLY'!A31</f>
        <v>WEB HOSTING/MAINTAINANCE</v>
      </c>
      <c r="D25" s="28">
        <f>'CASHFLOW MTHLY'!C31</f>
        <v>120</v>
      </c>
    </row>
    <row r="26" spans="1:4" x14ac:dyDescent="0.25">
      <c r="A26" s="89" t="s">
        <v>83</v>
      </c>
      <c r="B26" t="s">
        <v>76</v>
      </c>
      <c r="C26" t="str">
        <f>'CASHFLOW MTHLY'!A6</f>
        <v>SALES(from car wash)</v>
      </c>
      <c r="D26" s="28">
        <f>'CASHFLOW MTHLY'!E6</f>
        <v>3750</v>
      </c>
    </row>
    <row r="27" spans="1:4" x14ac:dyDescent="0.25">
      <c r="A27" s="89" t="s">
        <v>83</v>
      </c>
      <c r="B27" t="s">
        <v>76</v>
      </c>
      <c r="C27" t="str">
        <f>'CASHFLOW MTHLY'!A7</f>
        <v>RECIEVABLES</v>
      </c>
      <c r="D27" s="28">
        <f>'CASHFLOW MTHLY'!E7</f>
        <v>0</v>
      </c>
    </row>
    <row r="28" spans="1:4" x14ac:dyDescent="0.25">
      <c r="A28" s="89" t="s">
        <v>83</v>
      </c>
      <c r="B28" t="s">
        <v>76</v>
      </c>
      <c r="C28" t="str">
        <f>'CASHFLOW MTHLY'!A8</f>
        <v>OTHER INCOME</v>
      </c>
      <c r="D28" s="28">
        <f>'CASHFLOW MTHLY'!E8</f>
        <v>0</v>
      </c>
    </row>
    <row r="29" spans="1:4" x14ac:dyDescent="0.25">
      <c r="A29" s="89" t="s">
        <v>83</v>
      </c>
      <c r="B29" t="s">
        <v>76</v>
      </c>
      <c r="C29" t="str">
        <f>'CASHFLOW MTHLY'!A9</f>
        <v>LOAN PROCEEDS</v>
      </c>
      <c r="D29" s="28">
        <f>'CASHFLOW MTHLY'!E9</f>
        <v>0</v>
      </c>
    </row>
    <row r="30" spans="1:4" x14ac:dyDescent="0.25">
      <c r="A30" s="89" t="s">
        <v>83</v>
      </c>
      <c r="B30" t="s">
        <v>76</v>
      </c>
      <c r="C30" t="str">
        <f>'CASHFLOW MTHLY'!A10</f>
        <v>INVESTMENTS</v>
      </c>
      <c r="D30" s="28">
        <f>'CASHFLOW MTHLY'!E10</f>
        <v>0</v>
      </c>
    </row>
    <row r="31" spans="1:4" x14ac:dyDescent="0.25">
      <c r="A31" s="89" t="s">
        <v>83</v>
      </c>
      <c r="B31" t="s">
        <v>8</v>
      </c>
      <c r="C31" t="str">
        <f>'CASHFLOW MTHLY'!A13</f>
        <v xml:space="preserve">ADVERTISING </v>
      </c>
      <c r="D31" s="28">
        <f>'CASHFLOW MTHLY'!E13</f>
        <v>250</v>
      </c>
    </row>
    <row r="32" spans="1:4" x14ac:dyDescent="0.25">
      <c r="A32" s="89" t="s">
        <v>83</v>
      </c>
      <c r="B32" t="s">
        <v>8</v>
      </c>
      <c r="C32" t="str">
        <f>'CASHFLOW MTHLY'!A14</f>
        <v xml:space="preserve"> SALARIES</v>
      </c>
      <c r="D32" s="28">
        <f>'CASHFLOW MTHLY'!E14</f>
        <v>1062.5</v>
      </c>
    </row>
    <row r="33" spans="1:4" x14ac:dyDescent="0.25">
      <c r="A33" s="89" t="s">
        <v>83</v>
      </c>
      <c r="B33" t="s">
        <v>8</v>
      </c>
      <c r="C33" t="str">
        <f>'CASHFLOW MTHLY'!A15</f>
        <v>BANK FEES</v>
      </c>
      <c r="D33" s="28">
        <f>'CASHFLOW MTHLY'!E15</f>
        <v>0</v>
      </c>
    </row>
    <row r="34" spans="1:4" x14ac:dyDescent="0.25">
      <c r="A34" s="89" t="s">
        <v>83</v>
      </c>
      <c r="B34" t="s">
        <v>8</v>
      </c>
      <c r="C34" t="str">
        <f>'CASHFLOW MTHLY'!A16</f>
        <v>CONSUMABLES</v>
      </c>
      <c r="D34" s="28">
        <f>'CASHFLOW MTHLY'!E16</f>
        <v>250</v>
      </c>
    </row>
    <row r="35" spans="1:4" x14ac:dyDescent="0.25">
      <c r="A35" s="89" t="s">
        <v>83</v>
      </c>
      <c r="B35" t="s">
        <v>8</v>
      </c>
      <c r="C35" t="str">
        <f>'CASHFLOW MTHLY'!A17</f>
        <v>DEBT SERVICE(Interest &amp; Principal Repayment)</v>
      </c>
      <c r="D35" s="28">
        <f>'CASHFLOW MTHLY'!E17</f>
        <v>0</v>
      </c>
    </row>
    <row r="36" spans="1:4" x14ac:dyDescent="0.25">
      <c r="A36" s="89" t="s">
        <v>83</v>
      </c>
      <c r="B36" t="s">
        <v>8</v>
      </c>
      <c r="C36" t="str">
        <f>'CASHFLOW MTHLY'!A18</f>
        <v>DEPRECIATION</v>
      </c>
      <c r="D36" s="28">
        <f>'CASHFLOW MTHLY'!E18</f>
        <v>0</v>
      </c>
    </row>
    <row r="37" spans="1:4" x14ac:dyDescent="0.25">
      <c r="A37" s="89" t="s">
        <v>83</v>
      </c>
      <c r="B37" t="s">
        <v>8</v>
      </c>
      <c r="C37" t="str">
        <f>'CASHFLOW MTHLY'!A19</f>
        <v>INSURANCE</v>
      </c>
      <c r="D37" s="28">
        <f>'CASHFLOW MTHLY'!E19</f>
        <v>0</v>
      </c>
    </row>
    <row r="38" spans="1:4" x14ac:dyDescent="0.25">
      <c r="A38" s="89" t="s">
        <v>83</v>
      </c>
      <c r="B38" t="s">
        <v>8</v>
      </c>
      <c r="C38" t="str">
        <f>'CASHFLOW MTHLY'!A20</f>
        <v>MISCELLANEOUS EXPENCES</v>
      </c>
      <c r="D38" s="28">
        <f>'CASHFLOW MTHLY'!E20</f>
        <v>125</v>
      </c>
    </row>
    <row r="39" spans="1:4" x14ac:dyDescent="0.25">
      <c r="A39" s="89" t="s">
        <v>83</v>
      </c>
      <c r="B39" t="s">
        <v>8</v>
      </c>
      <c r="C39" t="str">
        <f>'CASHFLOW MTHLY'!A21</f>
        <v>MACHINE $ EQUIPMENT MAINTENANCE</v>
      </c>
      <c r="D39" s="28">
        <f>'CASHFLOW MTHLY'!E21</f>
        <v>0</v>
      </c>
    </row>
    <row r="40" spans="1:4" x14ac:dyDescent="0.25">
      <c r="A40" s="89" t="s">
        <v>83</v>
      </c>
      <c r="B40" t="s">
        <v>8</v>
      </c>
      <c r="C40" t="str">
        <f>'CASHFLOW MTHLY'!A22</f>
        <v>OWNER'S DRAW</v>
      </c>
      <c r="D40" s="28">
        <f>'CASHFLOW MTHLY'!E22</f>
        <v>0</v>
      </c>
    </row>
    <row r="41" spans="1:4" x14ac:dyDescent="0.25">
      <c r="A41" s="89" t="s">
        <v>83</v>
      </c>
      <c r="B41" t="s">
        <v>8</v>
      </c>
      <c r="C41" t="str">
        <f>'CASHFLOW MTHLY'!A23</f>
        <v>PAYABLES</v>
      </c>
      <c r="D41" s="28">
        <f>'CASHFLOW MTHLY'!E23</f>
        <v>0</v>
      </c>
    </row>
    <row r="42" spans="1:4" x14ac:dyDescent="0.25">
      <c r="A42" s="89" t="s">
        <v>83</v>
      </c>
      <c r="B42" t="s">
        <v>8</v>
      </c>
      <c r="C42" t="str">
        <f>'CASHFLOW MTHLY'!A24</f>
        <v>PETROL</v>
      </c>
      <c r="D42" s="28">
        <f>'CASHFLOW MTHLY'!E24</f>
        <v>0</v>
      </c>
    </row>
    <row r="43" spans="1:4" x14ac:dyDescent="0.25">
      <c r="A43" s="89" t="s">
        <v>83</v>
      </c>
      <c r="B43" t="s">
        <v>8</v>
      </c>
      <c r="C43" t="str">
        <f>'CASHFLOW MTHLY'!A25</f>
        <v>PUBLIC UTILITIES(e.g water, electricity, etc)</v>
      </c>
      <c r="D43" s="28">
        <f>'CASHFLOW MTHLY'!E25</f>
        <v>50</v>
      </c>
    </row>
    <row r="44" spans="1:4" x14ac:dyDescent="0.25">
      <c r="A44" s="89" t="s">
        <v>83</v>
      </c>
      <c r="B44" t="s">
        <v>8</v>
      </c>
      <c r="C44" t="str">
        <f>'CASHFLOW MTHLY'!A26</f>
        <v>PURCHASE OF LONG-TERM ASSETS</v>
      </c>
      <c r="D44" s="28">
        <f>'CASHFLOW MTHLY'!E26</f>
        <v>0</v>
      </c>
    </row>
    <row r="45" spans="1:4" x14ac:dyDescent="0.25">
      <c r="A45" s="89" t="s">
        <v>83</v>
      </c>
      <c r="B45" t="s">
        <v>8</v>
      </c>
      <c r="C45" t="str">
        <f>'CASHFLOW MTHLY'!A27</f>
        <v>STAFF RENT</v>
      </c>
      <c r="D45" s="28">
        <f>'CASHFLOW MTHLY'!E27</f>
        <v>750</v>
      </c>
    </row>
    <row r="46" spans="1:4" x14ac:dyDescent="0.25">
      <c r="A46" s="89" t="s">
        <v>83</v>
      </c>
      <c r="B46" t="s">
        <v>8</v>
      </c>
      <c r="C46" t="str">
        <f>'CASHFLOW MTHLY'!A28</f>
        <v>STATIONERY</v>
      </c>
      <c r="D46" s="28">
        <f>'CASHFLOW MTHLY'!E28</f>
        <v>25</v>
      </c>
    </row>
    <row r="47" spans="1:4" x14ac:dyDescent="0.25">
      <c r="A47" s="89" t="s">
        <v>83</v>
      </c>
      <c r="B47" t="s">
        <v>8</v>
      </c>
      <c r="C47" t="str">
        <f>'CASHFLOW MTHLY'!A29</f>
        <v xml:space="preserve">TELEPHONE </v>
      </c>
      <c r="D47" s="28">
        <f>'CASHFLOW MTHLY'!E29</f>
        <v>25</v>
      </c>
    </row>
    <row r="48" spans="1:4" x14ac:dyDescent="0.25">
      <c r="A48" s="89" t="s">
        <v>83</v>
      </c>
      <c r="B48" t="s">
        <v>8</v>
      </c>
      <c r="C48" t="str">
        <f>'CASHFLOW MTHLY'!A30</f>
        <v>VEHICLE MAINTENANCE</v>
      </c>
      <c r="D48" s="28">
        <f>'CASHFLOW MTHLY'!E30</f>
        <v>0</v>
      </c>
    </row>
    <row r="49" spans="1:4" x14ac:dyDescent="0.25">
      <c r="A49" s="89" t="s">
        <v>83</v>
      </c>
      <c r="B49" t="s">
        <v>8</v>
      </c>
      <c r="C49" t="str">
        <f>'CASHFLOW MTHLY'!A31</f>
        <v>WEB HOSTING/MAINTAINANCE</v>
      </c>
      <c r="D49" s="28">
        <f>'CASHFLOW MTHLY'!E31</f>
        <v>25</v>
      </c>
    </row>
    <row r="50" spans="1:4" x14ac:dyDescent="0.25">
      <c r="A50" s="89" t="s">
        <v>84</v>
      </c>
      <c r="B50" t="s">
        <v>76</v>
      </c>
      <c r="C50" t="str">
        <f>'CASHFLOW MTHLY'!A6</f>
        <v>SALES(from car wash)</v>
      </c>
      <c r="D50" s="28">
        <f>'CASHFLOW MTHLY'!G6</f>
        <v>4000</v>
      </c>
    </row>
    <row r="51" spans="1:4" x14ac:dyDescent="0.25">
      <c r="A51" s="89" t="s">
        <v>84</v>
      </c>
      <c r="B51" t="s">
        <v>76</v>
      </c>
      <c r="C51" t="str">
        <f>'CASHFLOW MTHLY'!A7</f>
        <v>RECIEVABLES</v>
      </c>
      <c r="D51" s="28">
        <f>'CASHFLOW MTHLY'!G7</f>
        <v>0</v>
      </c>
    </row>
    <row r="52" spans="1:4" x14ac:dyDescent="0.25">
      <c r="A52" s="89" t="s">
        <v>84</v>
      </c>
      <c r="B52" t="s">
        <v>76</v>
      </c>
      <c r="C52" t="str">
        <f>'CASHFLOW MTHLY'!A8</f>
        <v>OTHER INCOME</v>
      </c>
      <c r="D52" s="28">
        <f>'CASHFLOW MTHLY'!G8</f>
        <v>0</v>
      </c>
    </row>
    <row r="53" spans="1:4" x14ac:dyDescent="0.25">
      <c r="A53" s="89" t="s">
        <v>84</v>
      </c>
      <c r="B53" t="s">
        <v>76</v>
      </c>
      <c r="C53" t="str">
        <f>'CASHFLOW MTHLY'!A9</f>
        <v>LOAN PROCEEDS</v>
      </c>
      <c r="D53" s="28">
        <f>'CASHFLOW MTHLY'!G9</f>
        <v>0</v>
      </c>
    </row>
    <row r="54" spans="1:4" x14ac:dyDescent="0.25">
      <c r="A54" s="89" t="s">
        <v>84</v>
      </c>
      <c r="B54" t="s">
        <v>76</v>
      </c>
      <c r="C54" t="str">
        <f>'CASHFLOW MTHLY'!A10</f>
        <v>INVESTMENTS</v>
      </c>
      <c r="D54" s="28">
        <f>'CASHFLOW MTHLY'!G10</f>
        <v>0</v>
      </c>
    </row>
    <row r="55" spans="1:4" x14ac:dyDescent="0.25">
      <c r="A55" s="89" t="s">
        <v>84</v>
      </c>
      <c r="B55" t="s">
        <v>8</v>
      </c>
      <c r="C55" t="str">
        <f>'CASHFLOW MTHLY'!A13</f>
        <v xml:space="preserve">ADVERTISING </v>
      </c>
      <c r="D55" s="28">
        <f>'CASHFLOW MTHLY'!G13</f>
        <v>0</v>
      </c>
    </row>
    <row r="56" spans="1:4" x14ac:dyDescent="0.25">
      <c r="A56" s="89" t="s">
        <v>84</v>
      </c>
      <c r="B56" t="s">
        <v>8</v>
      </c>
      <c r="C56" t="str">
        <f>'CASHFLOW MTHLY'!A14</f>
        <v xml:space="preserve"> SALARIES</v>
      </c>
      <c r="D56" s="28">
        <f>'CASHFLOW MTHLY'!G14</f>
        <v>0</v>
      </c>
    </row>
    <row r="57" spans="1:4" x14ac:dyDescent="0.25">
      <c r="A57" s="89" t="s">
        <v>84</v>
      </c>
      <c r="B57" t="s">
        <v>8</v>
      </c>
      <c r="C57" t="str">
        <f>'CASHFLOW MTHLY'!A15</f>
        <v>BANK FEES</v>
      </c>
      <c r="D57" s="28">
        <f>'CASHFLOW MTHLY'!G15</f>
        <v>0</v>
      </c>
    </row>
    <row r="58" spans="1:4" x14ac:dyDescent="0.25">
      <c r="A58" s="89" t="s">
        <v>84</v>
      </c>
      <c r="B58" t="s">
        <v>8</v>
      </c>
      <c r="C58" t="str">
        <f>'CASHFLOW MTHLY'!A16</f>
        <v>CONSUMABLES</v>
      </c>
      <c r="D58" s="28">
        <f>'CASHFLOW MTHLY'!G16</f>
        <v>0</v>
      </c>
    </row>
    <row r="59" spans="1:4" x14ac:dyDescent="0.25">
      <c r="A59" s="89" t="s">
        <v>84</v>
      </c>
      <c r="B59" t="s">
        <v>8</v>
      </c>
      <c r="C59" t="str">
        <f>'CASHFLOW MTHLY'!A17</f>
        <v>DEBT SERVICE(Interest &amp; Principal Repayment)</v>
      </c>
      <c r="D59" s="28">
        <f>'CASHFLOW MTHLY'!G17</f>
        <v>0</v>
      </c>
    </row>
    <row r="60" spans="1:4" x14ac:dyDescent="0.25">
      <c r="A60" s="89" t="s">
        <v>84</v>
      </c>
      <c r="B60" t="s">
        <v>8</v>
      </c>
      <c r="C60" t="str">
        <f>'CASHFLOW MTHLY'!A18</f>
        <v>DEPRECIATION</v>
      </c>
      <c r="D60" s="28">
        <f>'CASHFLOW MTHLY'!G18</f>
        <v>0</v>
      </c>
    </row>
    <row r="61" spans="1:4" x14ac:dyDescent="0.25">
      <c r="A61" s="89" t="s">
        <v>84</v>
      </c>
      <c r="B61" t="s">
        <v>8</v>
      </c>
      <c r="C61" t="str">
        <f>'CASHFLOW MTHLY'!A19</f>
        <v>INSURANCE</v>
      </c>
      <c r="D61" s="28">
        <f>'CASHFLOW MTHLY'!G19</f>
        <v>0</v>
      </c>
    </row>
    <row r="62" spans="1:4" x14ac:dyDescent="0.25">
      <c r="A62" s="89" t="s">
        <v>84</v>
      </c>
      <c r="B62" t="s">
        <v>8</v>
      </c>
      <c r="C62" t="str">
        <f>'CASHFLOW MTHLY'!A20</f>
        <v>MISCELLANEOUS EXPENCES</v>
      </c>
      <c r="D62" s="28">
        <f>'CASHFLOW MTHLY'!G20</f>
        <v>0</v>
      </c>
    </row>
    <row r="63" spans="1:4" x14ac:dyDescent="0.25">
      <c r="A63" s="89" t="s">
        <v>84</v>
      </c>
      <c r="B63" t="s">
        <v>8</v>
      </c>
      <c r="C63" t="str">
        <f>'CASHFLOW MTHLY'!A21</f>
        <v>MACHINE $ EQUIPMENT MAINTENANCE</v>
      </c>
      <c r="D63" s="28">
        <f>'CASHFLOW MTHLY'!G21</f>
        <v>0</v>
      </c>
    </row>
    <row r="64" spans="1:4" x14ac:dyDescent="0.25">
      <c r="A64" s="89" t="s">
        <v>84</v>
      </c>
      <c r="B64" t="s">
        <v>8</v>
      </c>
      <c r="C64" t="str">
        <f>'CASHFLOW MTHLY'!A22</f>
        <v>OWNER'S DRAW</v>
      </c>
      <c r="D64" s="28">
        <f>'CASHFLOW MTHLY'!G22</f>
        <v>0</v>
      </c>
    </row>
    <row r="65" spans="1:4" x14ac:dyDescent="0.25">
      <c r="A65" s="89" t="s">
        <v>84</v>
      </c>
      <c r="B65" t="s">
        <v>8</v>
      </c>
      <c r="C65" t="str">
        <f>'CASHFLOW MTHLY'!A23</f>
        <v>PAYABLES</v>
      </c>
      <c r="D65" s="28">
        <f>'CASHFLOW MTHLY'!G23</f>
        <v>0</v>
      </c>
    </row>
    <row r="66" spans="1:4" x14ac:dyDescent="0.25">
      <c r="A66" s="89" t="s">
        <v>84</v>
      </c>
      <c r="B66" t="s">
        <v>8</v>
      </c>
      <c r="C66" t="str">
        <f>'CASHFLOW MTHLY'!A24</f>
        <v>PETROL</v>
      </c>
      <c r="D66" s="28">
        <f>'CASHFLOW MTHLY'!G24</f>
        <v>0</v>
      </c>
    </row>
    <row r="67" spans="1:4" x14ac:dyDescent="0.25">
      <c r="A67" s="89" t="s">
        <v>84</v>
      </c>
      <c r="B67" t="s">
        <v>8</v>
      </c>
      <c r="C67" t="str">
        <f>'CASHFLOW MTHLY'!A25</f>
        <v>PUBLIC UTILITIES(e.g water, electricity, etc)</v>
      </c>
      <c r="D67" s="28">
        <f>'CASHFLOW MTHLY'!G25</f>
        <v>0</v>
      </c>
    </row>
    <row r="68" spans="1:4" x14ac:dyDescent="0.25">
      <c r="A68" s="89" t="s">
        <v>84</v>
      </c>
      <c r="B68" t="s">
        <v>8</v>
      </c>
      <c r="C68" t="str">
        <f>'CASHFLOW MTHLY'!A26</f>
        <v>PURCHASE OF LONG-TERM ASSETS</v>
      </c>
      <c r="D68" s="28">
        <f>'CASHFLOW MTHLY'!G26</f>
        <v>0</v>
      </c>
    </row>
    <row r="69" spans="1:4" x14ac:dyDescent="0.25">
      <c r="A69" s="89" t="s">
        <v>84</v>
      </c>
      <c r="B69" t="s">
        <v>8</v>
      </c>
      <c r="C69" t="str">
        <f>'CASHFLOW MTHLY'!A27</f>
        <v>STAFF RENT</v>
      </c>
      <c r="D69" s="28">
        <f>'CASHFLOW MTHLY'!G27</f>
        <v>0</v>
      </c>
    </row>
    <row r="70" spans="1:4" x14ac:dyDescent="0.25">
      <c r="A70" s="89" t="s">
        <v>84</v>
      </c>
      <c r="B70" t="s">
        <v>8</v>
      </c>
      <c r="C70" t="str">
        <f>'CASHFLOW MTHLY'!A28</f>
        <v>STATIONERY</v>
      </c>
      <c r="D70" s="28">
        <f>'CASHFLOW MTHLY'!G28</f>
        <v>0</v>
      </c>
    </row>
    <row r="71" spans="1:4" x14ac:dyDescent="0.25">
      <c r="A71" s="89" t="s">
        <v>84</v>
      </c>
      <c r="B71" t="s">
        <v>8</v>
      </c>
      <c r="C71" t="str">
        <f>'CASHFLOW MTHLY'!A29</f>
        <v xml:space="preserve">TELEPHONE </v>
      </c>
      <c r="D71" s="28">
        <f>'CASHFLOW MTHLY'!G29</f>
        <v>0</v>
      </c>
    </row>
    <row r="72" spans="1:4" x14ac:dyDescent="0.25">
      <c r="A72" s="89" t="s">
        <v>84</v>
      </c>
      <c r="B72" t="s">
        <v>8</v>
      </c>
      <c r="C72" t="str">
        <f>'CASHFLOW MTHLY'!A30</f>
        <v>VEHICLE MAINTENANCE</v>
      </c>
      <c r="D72" s="28">
        <f>'CASHFLOW MTHLY'!G30</f>
        <v>0</v>
      </c>
    </row>
    <row r="73" spans="1:4" x14ac:dyDescent="0.25">
      <c r="A73" s="89" t="s">
        <v>84</v>
      </c>
      <c r="B73" t="s">
        <v>8</v>
      </c>
      <c r="C73" t="str">
        <f>'CASHFLOW MTHLY'!A31</f>
        <v>WEB HOSTING/MAINTAINANCE</v>
      </c>
      <c r="D73" s="28">
        <f>'CASHFLOW MTHLY'!G31</f>
        <v>0</v>
      </c>
    </row>
    <row r="74" spans="1:4" x14ac:dyDescent="0.25">
      <c r="A74" s="89" t="s">
        <v>85</v>
      </c>
      <c r="B74" t="s">
        <v>76</v>
      </c>
      <c r="C74" t="str">
        <f>'CASHFLOW MTHLY'!A6</f>
        <v>SALES(from car wash)</v>
      </c>
      <c r="D74" s="28">
        <f>'CASHFLOW MTHLY'!I6</f>
        <v>1000</v>
      </c>
    </row>
    <row r="75" spans="1:4" x14ac:dyDescent="0.25">
      <c r="A75" s="89" t="s">
        <v>85</v>
      </c>
      <c r="B75" t="s">
        <v>76</v>
      </c>
      <c r="C75" t="str">
        <f>'CASHFLOW MTHLY'!A7</f>
        <v>RECIEVABLES</v>
      </c>
      <c r="D75" s="28">
        <f>'CASHFLOW MTHLY'!I7</f>
        <v>0</v>
      </c>
    </row>
    <row r="76" spans="1:4" x14ac:dyDescent="0.25">
      <c r="A76" s="89" t="s">
        <v>85</v>
      </c>
      <c r="B76" t="s">
        <v>76</v>
      </c>
      <c r="C76" t="str">
        <f>'CASHFLOW MTHLY'!A8</f>
        <v>OTHER INCOME</v>
      </c>
      <c r="D76" s="28">
        <f>'CASHFLOW MTHLY'!I8</f>
        <v>0</v>
      </c>
    </row>
    <row r="77" spans="1:4" x14ac:dyDescent="0.25">
      <c r="A77" s="89" t="s">
        <v>85</v>
      </c>
      <c r="B77" t="s">
        <v>76</v>
      </c>
      <c r="C77" t="str">
        <f>'CASHFLOW MTHLY'!A9</f>
        <v>LOAN PROCEEDS</v>
      </c>
      <c r="D77" s="28">
        <f>'CASHFLOW MTHLY'!I9</f>
        <v>0</v>
      </c>
    </row>
    <row r="78" spans="1:4" x14ac:dyDescent="0.25">
      <c r="A78" s="89" t="s">
        <v>85</v>
      </c>
      <c r="B78" t="s">
        <v>76</v>
      </c>
      <c r="C78" t="str">
        <f>'CASHFLOW MTHLY'!A10</f>
        <v>INVESTMENTS</v>
      </c>
      <c r="D78" s="28">
        <f>'CASHFLOW MTHLY'!I10</f>
        <v>0</v>
      </c>
    </row>
    <row r="79" spans="1:4" x14ac:dyDescent="0.25">
      <c r="A79" s="89" t="s">
        <v>85</v>
      </c>
      <c r="B79" t="s">
        <v>8</v>
      </c>
      <c r="C79" t="str">
        <f>'CASHFLOW MTHLY'!A13</f>
        <v xml:space="preserve">ADVERTISING </v>
      </c>
      <c r="D79" s="28">
        <f>'CASHFLOW MTHLY'!I13</f>
        <v>0</v>
      </c>
    </row>
    <row r="80" spans="1:4" x14ac:dyDescent="0.25">
      <c r="A80" s="89" t="s">
        <v>85</v>
      </c>
      <c r="B80" t="s">
        <v>8</v>
      </c>
      <c r="C80" t="str">
        <f>'CASHFLOW MTHLY'!A14</f>
        <v xml:space="preserve"> SALARIES</v>
      </c>
      <c r="D80" s="28">
        <f>'CASHFLOW MTHLY'!I14</f>
        <v>0</v>
      </c>
    </row>
    <row r="81" spans="1:4" x14ac:dyDescent="0.25">
      <c r="A81" s="89" t="s">
        <v>85</v>
      </c>
      <c r="B81" t="s">
        <v>8</v>
      </c>
      <c r="C81" t="str">
        <f>'CASHFLOW MTHLY'!A15</f>
        <v>BANK FEES</v>
      </c>
      <c r="D81" s="28">
        <f>'CASHFLOW MTHLY'!I15</f>
        <v>0</v>
      </c>
    </row>
    <row r="82" spans="1:4" x14ac:dyDescent="0.25">
      <c r="A82" s="89" t="s">
        <v>85</v>
      </c>
      <c r="B82" t="s">
        <v>8</v>
      </c>
      <c r="C82" t="str">
        <f>'CASHFLOW MTHLY'!A16</f>
        <v>CONSUMABLES</v>
      </c>
      <c r="D82" s="28">
        <f>'CASHFLOW MTHLY'!I16</f>
        <v>0</v>
      </c>
    </row>
    <row r="83" spans="1:4" x14ac:dyDescent="0.25">
      <c r="A83" s="89" t="s">
        <v>85</v>
      </c>
      <c r="B83" t="s">
        <v>8</v>
      </c>
      <c r="C83" t="str">
        <f>'CASHFLOW MTHLY'!A17</f>
        <v>DEBT SERVICE(Interest &amp; Principal Repayment)</v>
      </c>
      <c r="D83" s="28">
        <f>'CASHFLOW MTHLY'!I17</f>
        <v>0</v>
      </c>
    </row>
    <row r="84" spans="1:4" x14ac:dyDescent="0.25">
      <c r="A84" s="89" t="s">
        <v>85</v>
      </c>
      <c r="B84" t="s">
        <v>8</v>
      </c>
      <c r="C84" t="str">
        <f>'CASHFLOW MTHLY'!A18</f>
        <v>DEPRECIATION</v>
      </c>
      <c r="D84" s="28">
        <f>'CASHFLOW MTHLY'!I18</f>
        <v>0</v>
      </c>
    </row>
    <row r="85" spans="1:4" x14ac:dyDescent="0.25">
      <c r="A85" s="89" t="s">
        <v>85</v>
      </c>
      <c r="B85" t="s">
        <v>8</v>
      </c>
      <c r="C85" t="str">
        <f>'CASHFLOW MTHLY'!A19</f>
        <v>INSURANCE</v>
      </c>
      <c r="D85" s="28">
        <f>'CASHFLOW MTHLY'!I19</f>
        <v>0</v>
      </c>
    </row>
    <row r="86" spans="1:4" x14ac:dyDescent="0.25">
      <c r="A86" s="89" t="s">
        <v>85</v>
      </c>
      <c r="B86" t="s">
        <v>8</v>
      </c>
      <c r="C86" t="str">
        <f>'CASHFLOW MTHLY'!A20</f>
        <v>MISCELLANEOUS EXPENCES</v>
      </c>
      <c r="D86" s="28">
        <f>'CASHFLOW MTHLY'!I20</f>
        <v>0</v>
      </c>
    </row>
    <row r="87" spans="1:4" x14ac:dyDescent="0.25">
      <c r="A87" s="89" t="s">
        <v>85</v>
      </c>
      <c r="B87" t="s">
        <v>8</v>
      </c>
      <c r="C87" t="str">
        <f>'CASHFLOW MTHLY'!A21</f>
        <v>MACHINE $ EQUIPMENT MAINTENANCE</v>
      </c>
      <c r="D87" s="28">
        <f>'CASHFLOW MTHLY'!I21</f>
        <v>0</v>
      </c>
    </row>
    <row r="88" spans="1:4" x14ac:dyDescent="0.25">
      <c r="A88" s="89" t="s">
        <v>85</v>
      </c>
      <c r="B88" t="s">
        <v>8</v>
      </c>
      <c r="C88" t="str">
        <f>'CASHFLOW MTHLY'!A22</f>
        <v>OWNER'S DRAW</v>
      </c>
      <c r="D88" s="28">
        <f>'CASHFLOW MTHLY'!I22</f>
        <v>0</v>
      </c>
    </row>
    <row r="89" spans="1:4" x14ac:dyDescent="0.25">
      <c r="A89" s="89" t="s">
        <v>85</v>
      </c>
      <c r="B89" t="s">
        <v>8</v>
      </c>
      <c r="C89" t="str">
        <f>'CASHFLOW MTHLY'!A23</f>
        <v>PAYABLES</v>
      </c>
      <c r="D89" s="28">
        <f>'CASHFLOW MTHLY'!I23</f>
        <v>0</v>
      </c>
    </row>
    <row r="90" spans="1:4" x14ac:dyDescent="0.25">
      <c r="A90" s="89" t="s">
        <v>85</v>
      </c>
      <c r="B90" t="s">
        <v>8</v>
      </c>
      <c r="C90" t="str">
        <f>'CASHFLOW MTHLY'!A24</f>
        <v>PETROL</v>
      </c>
      <c r="D90" s="28">
        <f>'CASHFLOW MTHLY'!I24</f>
        <v>0</v>
      </c>
    </row>
    <row r="91" spans="1:4" x14ac:dyDescent="0.25">
      <c r="A91" s="89" t="s">
        <v>85</v>
      </c>
      <c r="B91" t="s">
        <v>8</v>
      </c>
      <c r="C91" t="str">
        <f>'CASHFLOW MTHLY'!A25</f>
        <v>PUBLIC UTILITIES(e.g water, electricity, etc)</v>
      </c>
      <c r="D91" s="28">
        <f>'CASHFLOW MTHLY'!I25</f>
        <v>0</v>
      </c>
    </row>
    <row r="92" spans="1:4" x14ac:dyDescent="0.25">
      <c r="A92" s="89" t="s">
        <v>85</v>
      </c>
      <c r="B92" t="s">
        <v>8</v>
      </c>
      <c r="C92" t="str">
        <f>'CASHFLOW MTHLY'!A26</f>
        <v>PURCHASE OF LONG-TERM ASSETS</v>
      </c>
      <c r="D92" s="28">
        <f>'CASHFLOW MTHLY'!I26</f>
        <v>0</v>
      </c>
    </row>
    <row r="93" spans="1:4" x14ac:dyDescent="0.25">
      <c r="A93" s="89" t="s">
        <v>85</v>
      </c>
      <c r="B93" t="s">
        <v>8</v>
      </c>
      <c r="C93" t="str">
        <f>'CASHFLOW MTHLY'!A27</f>
        <v>STAFF RENT</v>
      </c>
      <c r="D93" s="28">
        <f>'CASHFLOW MTHLY'!I27</f>
        <v>0</v>
      </c>
    </row>
    <row r="94" spans="1:4" x14ac:dyDescent="0.25">
      <c r="A94" s="89" t="s">
        <v>85</v>
      </c>
      <c r="B94" t="s">
        <v>8</v>
      </c>
      <c r="C94" t="str">
        <f>'CASHFLOW MTHLY'!A28</f>
        <v>STATIONERY</v>
      </c>
      <c r="D94" s="28">
        <f>'CASHFLOW MTHLY'!I28</f>
        <v>0</v>
      </c>
    </row>
    <row r="95" spans="1:4" x14ac:dyDescent="0.25">
      <c r="A95" s="89" t="s">
        <v>85</v>
      </c>
      <c r="B95" t="s">
        <v>8</v>
      </c>
      <c r="C95" t="str">
        <f>'CASHFLOW MTHLY'!A29</f>
        <v xml:space="preserve">TELEPHONE </v>
      </c>
      <c r="D95" s="28">
        <f>'CASHFLOW MTHLY'!I29</f>
        <v>0</v>
      </c>
    </row>
    <row r="96" spans="1:4" x14ac:dyDescent="0.25">
      <c r="A96" s="89" t="s">
        <v>85</v>
      </c>
      <c r="B96" t="s">
        <v>8</v>
      </c>
      <c r="C96" t="str">
        <f>'CASHFLOW MTHLY'!A30</f>
        <v>VEHICLE MAINTENANCE</v>
      </c>
      <c r="D96" s="28">
        <f>'CASHFLOW MTHLY'!I30</f>
        <v>0</v>
      </c>
    </row>
    <row r="97" spans="1:4" x14ac:dyDescent="0.25">
      <c r="A97" s="89" t="s">
        <v>85</v>
      </c>
      <c r="B97" t="s">
        <v>8</v>
      </c>
      <c r="C97" t="str">
        <f>'CASHFLOW MTHLY'!A31</f>
        <v>WEB HOSTING/MAINTAINANCE</v>
      </c>
      <c r="D97" s="28">
        <f>'CASHFLOW MTHLY'!I31</f>
        <v>0</v>
      </c>
    </row>
    <row r="98" spans="1:4" x14ac:dyDescent="0.25">
      <c r="A98" s="89" t="s">
        <v>86</v>
      </c>
      <c r="B98" t="s">
        <v>76</v>
      </c>
      <c r="C98" t="str">
        <f>'CASHFLOW MTHLY'!A6</f>
        <v>SALES(from car wash)</v>
      </c>
      <c r="D98" s="28">
        <f>'CASHFLOW MTHLY'!K6</f>
        <v>2000</v>
      </c>
    </row>
    <row r="99" spans="1:4" x14ac:dyDescent="0.25">
      <c r="A99" s="89" t="s">
        <v>86</v>
      </c>
      <c r="B99" t="s">
        <v>76</v>
      </c>
      <c r="C99" t="str">
        <f>'CASHFLOW MTHLY'!A7</f>
        <v>RECIEVABLES</v>
      </c>
      <c r="D99" s="28">
        <f>'CASHFLOW MTHLY'!K7</f>
        <v>0</v>
      </c>
    </row>
    <row r="100" spans="1:4" x14ac:dyDescent="0.25">
      <c r="A100" s="89" t="s">
        <v>86</v>
      </c>
      <c r="B100" t="s">
        <v>76</v>
      </c>
      <c r="C100" t="str">
        <f>'CASHFLOW MTHLY'!A8</f>
        <v>OTHER INCOME</v>
      </c>
      <c r="D100" s="28">
        <f>'CASHFLOW MTHLY'!K8</f>
        <v>0</v>
      </c>
    </row>
    <row r="101" spans="1:4" x14ac:dyDescent="0.25">
      <c r="A101" s="89" t="s">
        <v>86</v>
      </c>
      <c r="B101" t="s">
        <v>76</v>
      </c>
      <c r="C101" t="str">
        <f>'CASHFLOW MTHLY'!A9</f>
        <v>LOAN PROCEEDS</v>
      </c>
      <c r="D101" s="28">
        <f>'CASHFLOW MTHLY'!K9</f>
        <v>0</v>
      </c>
    </row>
    <row r="102" spans="1:4" x14ac:dyDescent="0.25">
      <c r="A102" s="89" t="s">
        <v>86</v>
      </c>
      <c r="B102" t="s">
        <v>76</v>
      </c>
      <c r="C102" t="str">
        <f>'CASHFLOW MTHLY'!A10</f>
        <v>INVESTMENTS</v>
      </c>
      <c r="D102" s="28">
        <f>'CASHFLOW MTHLY'!K10</f>
        <v>0</v>
      </c>
    </row>
    <row r="103" spans="1:4" x14ac:dyDescent="0.25">
      <c r="A103" s="89" t="s">
        <v>86</v>
      </c>
      <c r="B103" t="s">
        <v>8</v>
      </c>
      <c r="C103" t="str">
        <f>'CASHFLOW MTHLY'!A13</f>
        <v xml:space="preserve">ADVERTISING </v>
      </c>
      <c r="D103" s="28">
        <f>'CASHFLOW MTHLY'!K13</f>
        <v>0</v>
      </c>
    </row>
    <row r="104" spans="1:4" x14ac:dyDescent="0.25">
      <c r="A104" s="89" t="s">
        <v>86</v>
      </c>
      <c r="B104" t="s">
        <v>8</v>
      </c>
      <c r="C104" t="str">
        <f>'CASHFLOW MTHLY'!A14</f>
        <v xml:space="preserve"> SALARIES</v>
      </c>
      <c r="D104" s="28">
        <f>'CASHFLOW MTHLY'!K14</f>
        <v>0</v>
      </c>
    </row>
    <row r="105" spans="1:4" x14ac:dyDescent="0.25">
      <c r="A105" s="89" t="s">
        <v>86</v>
      </c>
      <c r="B105" t="s">
        <v>8</v>
      </c>
      <c r="C105" t="str">
        <f>'CASHFLOW MTHLY'!A15</f>
        <v>BANK FEES</v>
      </c>
      <c r="D105" s="28">
        <f>'CASHFLOW MTHLY'!K15</f>
        <v>0</v>
      </c>
    </row>
    <row r="106" spans="1:4" x14ac:dyDescent="0.25">
      <c r="A106" s="89" t="s">
        <v>86</v>
      </c>
      <c r="B106" t="s">
        <v>8</v>
      </c>
      <c r="C106" t="str">
        <f>'CASHFLOW MTHLY'!A16</f>
        <v>CONSUMABLES</v>
      </c>
      <c r="D106" s="28">
        <f>'CASHFLOW MTHLY'!K16</f>
        <v>0</v>
      </c>
    </row>
    <row r="107" spans="1:4" x14ac:dyDescent="0.25">
      <c r="A107" s="89" t="s">
        <v>86</v>
      </c>
      <c r="B107" t="s">
        <v>8</v>
      </c>
      <c r="C107" t="str">
        <f>'CASHFLOW MTHLY'!A17</f>
        <v>DEBT SERVICE(Interest &amp; Principal Repayment)</v>
      </c>
      <c r="D107" s="28">
        <f>'CASHFLOW MTHLY'!K17</f>
        <v>0</v>
      </c>
    </row>
    <row r="108" spans="1:4" x14ac:dyDescent="0.25">
      <c r="A108" s="89" t="s">
        <v>86</v>
      </c>
      <c r="B108" t="s">
        <v>8</v>
      </c>
      <c r="C108" t="str">
        <f>'CASHFLOW MTHLY'!A18</f>
        <v>DEPRECIATION</v>
      </c>
      <c r="D108" s="28">
        <f>'CASHFLOW MTHLY'!K18</f>
        <v>0</v>
      </c>
    </row>
    <row r="109" spans="1:4" x14ac:dyDescent="0.25">
      <c r="A109" s="89" t="s">
        <v>86</v>
      </c>
      <c r="B109" t="s">
        <v>8</v>
      </c>
      <c r="C109" t="str">
        <f>'CASHFLOW MTHLY'!A19</f>
        <v>INSURANCE</v>
      </c>
      <c r="D109" s="28">
        <f>'CASHFLOW MTHLY'!K19</f>
        <v>0</v>
      </c>
    </row>
    <row r="110" spans="1:4" x14ac:dyDescent="0.25">
      <c r="A110" s="89" t="s">
        <v>86</v>
      </c>
      <c r="B110" t="s">
        <v>8</v>
      </c>
      <c r="C110" t="str">
        <f>'CASHFLOW MTHLY'!A20</f>
        <v>MISCELLANEOUS EXPENCES</v>
      </c>
      <c r="D110" s="28">
        <f>'CASHFLOW MTHLY'!K20</f>
        <v>0</v>
      </c>
    </row>
    <row r="111" spans="1:4" x14ac:dyDescent="0.25">
      <c r="A111" s="89" t="s">
        <v>86</v>
      </c>
      <c r="B111" t="s">
        <v>8</v>
      </c>
      <c r="C111" t="str">
        <f>'CASHFLOW MTHLY'!A21</f>
        <v>MACHINE $ EQUIPMENT MAINTENANCE</v>
      </c>
      <c r="D111" s="28">
        <f>'CASHFLOW MTHLY'!K21</f>
        <v>0</v>
      </c>
    </row>
    <row r="112" spans="1:4" x14ac:dyDescent="0.25">
      <c r="A112" s="89" t="s">
        <v>86</v>
      </c>
      <c r="B112" t="s">
        <v>8</v>
      </c>
      <c r="C112" t="str">
        <f>'CASHFLOW MTHLY'!A22</f>
        <v>OWNER'S DRAW</v>
      </c>
      <c r="D112" s="28">
        <f>'CASHFLOW MTHLY'!K22</f>
        <v>0</v>
      </c>
    </row>
    <row r="113" spans="1:4" x14ac:dyDescent="0.25">
      <c r="A113" s="89" t="s">
        <v>86</v>
      </c>
      <c r="B113" t="s">
        <v>8</v>
      </c>
      <c r="C113" t="str">
        <f>'CASHFLOW MTHLY'!A23</f>
        <v>PAYABLES</v>
      </c>
      <c r="D113" s="28">
        <f>'CASHFLOW MTHLY'!K23</f>
        <v>0</v>
      </c>
    </row>
    <row r="114" spans="1:4" x14ac:dyDescent="0.25">
      <c r="A114" s="89" t="s">
        <v>86</v>
      </c>
      <c r="B114" t="s">
        <v>8</v>
      </c>
      <c r="C114" t="str">
        <f>'CASHFLOW MTHLY'!A24</f>
        <v>PETROL</v>
      </c>
      <c r="D114" s="28">
        <f>'CASHFLOW MTHLY'!K24</f>
        <v>0</v>
      </c>
    </row>
    <row r="115" spans="1:4" x14ac:dyDescent="0.25">
      <c r="A115" s="89" t="s">
        <v>86</v>
      </c>
      <c r="B115" t="s">
        <v>8</v>
      </c>
      <c r="C115" t="str">
        <f>'CASHFLOW MTHLY'!A25</f>
        <v>PUBLIC UTILITIES(e.g water, electricity, etc)</v>
      </c>
      <c r="D115" s="28">
        <f>'CASHFLOW MTHLY'!K25</f>
        <v>0</v>
      </c>
    </row>
    <row r="116" spans="1:4" x14ac:dyDescent="0.25">
      <c r="A116" s="89" t="s">
        <v>86</v>
      </c>
      <c r="B116" t="s">
        <v>8</v>
      </c>
      <c r="C116" t="str">
        <f>'CASHFLOW MTHLY'!A26</f>
        <v>PURCHASE OF LONG-TERM ASSETS</v>
      </c>
      <c r="D116" s="28">
        <f>'CASHFLOW MTHLY'!K26</f>
        <v>0</v>
      </c>
    </row>
    <row r="117" spans="1:4" x14ac:dyDescent="0.25">
      <c r="A117" s="89" t="s">
        <v>86</v>
      </c>
      <c r="B117" t="s">
        <v>8</v>
      </c>
      <c r="C117" t="str">
        <f>'CASHFLOW MTHLY'!A27</f>
        <v>STAFF RENT</v>
      </c>
      <c r="D117" s="28">
        <f>'CASHFLOW MTHLY'!K27</f>
        <v>0</v>
      </c>
    </row>
    <row r="118" spans="1:4" x14ac:dyDescent="0.25">
      <c r="A118" s="89" t="s">
        <v>86</v>
      </c>
      <c r="B118" t="s">
        <v>8</v>
      </c>
      <c r="C118" t="str">
        <f>'CASHFLOW MTHLY'!A28</f>
        <v>STATIONERY</v>
      </c>
      <c r="D118" s="28">
        <f>'CASHFLOW MTHLY'!K28</f>
        <v>0</v>
      </c>
    </row>
    <row r="119" spans="1:4" x14ac:dyDescent="0.25">
      <c r="A119" s="89" t="s">
        <v>86</v>
      </c>
      <c r="B119" t="s">
        <v>8</v>
      </c>
      <c r="C119" t="str">
        <f>'CASHFLOW MTHLY'!A29</f>
        <v xml:space="preserve">TELEPHONE </v>
      </c>
      <c r="D119" s="28">
        <f>'CASHFLOW MTHLY'!K29</f>
        <v>0</v>
      </c>
    </row>
    <row r="120" spans="1:4" x14ac:dyDescent="0.25">
      <c r="A120" s="89" t="s">
        <v>86</v>
      </c>
      <c r="B120" t="s">
        <v>8</v>
      </c>
      <c r="C120" t="str">
        <f>'CASHFLOW MTHLY'!A30</f>
        <v>VEHICLE MAINTENANCE</v>
      </c>
      <c r="D120" s="28">
        <f>'CASHFLOW MTHLY'!K30</f>
        <v>0</v>
      </c>
    </row>
    <row r="121" spans="1:4" x14ac:dyDescent="0.25">
      <c r="A121" s="89" t="s">
        <v>86</v>
      </c>
      <c r="B121" t="s">
        <v>8</v>
      </c>
      <c r="C121" t="str">
        <f>'CASHFLOW MTHLY'!A31</f>
        <v>WEB HOSTING/MAINTAINANCE</v>
      </c>
      <c r="D121" s="28">
        <f>'CASHFLOW MTHLY'!K31</f>
        <v>0</v>
      </c>
    </row>
    <row r="122" spans="1:4" x14ac:dyDescent="0.25">
      <c r="A122" s="89" t="s">
        <v>87</v>
      </c>
      <c r="B122" t="s">
        <v>76</v>
      </c>
      <c r="C122" t="str">
        <f>'CASHFLOW MTHLY'!A6</f>
        <v>SALES(from car wash)</v>
      </c>
      <c r="D122" s="28">
        <f>'CASHFLOW MTHLY'!M6</f>
        <v>3000</v>
      </c>
    </row>
    <row r="123" spans="1:4" x14ac:dyDescent="0.25">
      <c r="A123" s="89" t="s">
        <v>87</v>
      </c>
      <c r="B123" t="s">
        <v>76</v>
      </c>
      <c r="C123" t="str">
        <f>'CASHFLOW MTHLY'!A7</f>
        <v>RECIEVABLES</v>
      </c>
      <c r="D123" s="28">
        <f>'CASHFLOW MTHLY'!M7</f>
        <v>0</v>
      </c>
    </row>
    <row r="124" spans="1:4" x14ac:dyDescent="0.25">
      <c r="A124" s="89" t="s">
        <v>87</v>
      </c>
      <c r="B124" t="s">
        <v>76</v>
      </c>
      <c r="C124" t="str">
        <f>'CASHFLOW MTHLY'!A8</f>
        <v>OTHER INCOME</v>
      </c>
      <c r="D124" s="28">
        <f>'CASHFLOW MTHLY'!M8</f>
        <v>0</v>
      </c>
    </row>
    <row r="125" spans="1:4" x14ac:dyDescent="0.25">
      <c r="A125" s="89" t="s">
        <v>87</v>
      </c>
      <c r="B125" t="s">
        <v>76</v>
      </c>
      <c r="C125" t="str">
        <f>'CASHFLOW MTHLY'!A9</f>
        <v>LOAN PROCEEDS</v>
      </c>
      <c r="D125" s="28">
        <f>'CASHFLOW MTHLY'!M9</f>
        <v>0</v>
      </c>
    </row>
    <row r="126" spans="1:4" x14ac:dyDescent="0.25">
      <c r="A126" s="89" t="s">
        <v>87</v>
      </c>
      <c r="B126" t="s">
        <v>76</v>
      </c>
      <c r="C126" t="str">
        <f>'CASHFLOW MTHLY'!A10</f>
        <v>INVESTMENTS</v>
      </c>
      <c r="D126" s="28">
        <f>'CASHFLOW MTHLY'!M10</f>
        <v>0</v>
      </c>
    </row>
    <row r="127" spans="1:4" x14ac:dyDescent="0.25">
      <c r="A127" s="89" t="s">
        <v>87</v>
      </c>
      <c r="B127" t="s">
        <v>8</v>
      </c>
      <c r="C127" t="str">
        <f>'CASHFLOW MTHLY'!A13</f>
        <v xml:space="preserve">ADVERTISING </v>
      </c>
      <c r="D127" s="28">
        <f>'CASHFLOW MTHLY'!M13</f>
        <v>0</v>
      </c>
    </row>
    <row r="128" spans="1:4" x14ac:dyDescent="0.25">
      <c r="A128" s="89" t="s">
        <v>87</v>
      </c>
      <c r="B128" t="s">
        <v>8</v>
      </c>
      <c r="C128" t="str">
        <f>'CASHFLOW MTHLY'!A14</f>
        <v xml:space="preserve"> SALARIES</v>
      </c>
      <c r="D128" s="28">
        <f>'CASHFLOW MTHLY'!M14</f>
        <v>0</v>
      </c>
    </row>
    <row r="129" spans="1:4" x14ac:dyDescent="0.25">
      <c r="A129" s="89" t="s">
        <v>87</v>
      </c>
      <c r="B129" t="s">
        <v>8</v>
      </c>
      <c r="C129" t="str">
        <f>'CASHFLOW MTHLY'!A15</f>
        <v>BANK FEES</v>
      </c>
      <c r="D129" s="28">
        <f>'CASHFLOW MTHLY'!M15</f>
        <v>0</v>
      </c>
    </row>
    <row r="130" spans="1:4" x14ac:dyDescent="0.25">
      <c r="A130" s="89" t="s">
        <v>87</v>
      </c>
      <c r="B130" t="s">
        <v>8</v>
      </c>
      <c r="C130" t="str">
        <f>'CASHFLOW MTHLY'!A16</f>
        <v>CONSUMABLES</v>
      </c>
      <c r="D130" s="28">
        <f>'CASHFLOW MTHLY'!M16</f>
        <v>0</v>
      </c>
    </row>
    <row r="131" spans="1:4" x14ac:dyDescent="0.25">
      <c r="A131" s="89" t="s">
        <v>87</v>
      </c>
      <c r="B131" t="s">
        <v>8</v>
      </c>
      <c r="C131" t="str">
        <f>'CASHFLOW MTHLY'!A17</f>
        <v>DEBT SERVICE(Interest &amp; Principal Repayment)</v>
      </c>
      <c r="D131" s="28">
        <f>'CASHFLOW MTHLY'!M17</f>
        <v>0</v>
      </c>
    </row>
    <row r="132" spans="1:4" x14ac:dyDescent="0.25">
      <c r="A132" s="89" t="s">
        <v>87</v>
      </c>
      <c r="B132" t="s">
        <v>8</v>
      </c>
      <c r="C132" t="str">
        <f>'CASHFLOW MTHLY'!A18</f>
        <v>DEPRECIATION</v>
      </c>
      <c r="D132" s="28">
        <f>'CASHFLOW MTHLY'!M18</f>
        <v>0</v>
      </c>
    </row>
    <row r="133" spans="1:4" x14ac:dyDescent="0.25">
      <c r="A133" s="89" t="s">
        <v>87</v>
      </c>
      <c r="B133" t="s">
        <v>8</v>
      </c>
      <c r="C133" t="str">
        <f>'CASHFLOW MTHLY'!A19</f>
        <v>INSURANCE</v>
      </c>
      <c r="D133" s="28">
        <f>'CASHFLOW MTHLY'!M19</f>
        <v>0</v>
      </c>
    </row>
    <row r="134" spans="1:4" x14ac:dyDescent="0.25">
      <c r="A134" s="89" t="s">
        <v>87</v>
      </c>
      <c r="B134" t="s">
        <v>8</v>
      </c>
      <c r="C134" t="str">
        <f>'CASHFLOW MTHLY'!A20</f>
        <v>MISCELLANEOUS EXPENCES</v>
      </c>
      <c r="D134" s="28">
        <f>'CASHFLOW MTHLY'!M20</f>
        <v>0</v>
      </c>
    </row>
    <row r="135" spans="1:4" x14ac:dyDescent="0.25">
      <c r="A135" s="89" t="s">
        <v>87</v>
      </c>
      <c r="B135" t="s">
        <v>8</v>
      </c>
      <c r="C135" t="str">
        <f>'CASHFLOW MTHLY'!A21</f>
        <v>MACHINE $ EQUIPMENT MAINTENANCE</v>
      </c>
      <c r="D135" s="28">
        <f>'CASHFLOW MTHLY'!M21</f>
        <v>0</v>
      </c>
    </row>
    <row r="136" spans="1:4" x14ac:dyDescent="0.25">
      <c r="A136" s="89" t="s">
        <v>87</v>
      </c>
      <c r="B136" t="s">
        <v>8</v>
      </c>
      <c r="C136" t="str">
        <f>'CASHFLOW MTHLY'!A22</f>
        <v>OWNER'S DRAW</v>
      </c>
      <c r="D136" s="28">
        <f>'CASHFLOW MTHLY'!M22</f>
        <v>0</v>
      </c>
    </row>
    <row r="137" spans="1:4" x14ac:dyDescent="0.25">
      <c r="A137" s="89" t="s">
        <v>87</v>
      </c>
      <c r="B137" t="s">
        <v>8</v>
      </c>
      <c r="C137" t="str">
        <f>'CASHFLOW MTHLY'!A23</f>
        <v>PAYABLES</v>
      </c>
      <c r="D137" s="28">
        <f>'CASHFLOW MTHLY'!M23</f>
        <v>0</v>
      </c>
    </row>
    <row r="138" spans="1:4" x14ac:dyDescent="0.25">
      <c r="A138" s="89" t="s">
        <v>87</v>
      </c>
      <c r="B138" t="s">
        <v>8</v>
      </c>
      <c r="C138" t="str">
        <f>'CASHFLOW MTHLY'!A24</f>
        <v>PETROL</v>
      </c>
      <c r="D138" s="28">
        <f>'CASHFLOW MTHLY'!M24</f>
        <v>0</v>
      </c>
    </row>
    <row r="139" spans="1:4" x14ac:dyDescent="0.25">
      <c r="A139" s="89" t="s">
        <v>87</v>
      </c>
      <c r="B139" t="s">
        <v>8</v>
      </c>
      <c r="C139" t="str">
        <f>'CASHFLOW MTHLY'!A25</f>
        <v>PUBLIC UTILITIES(e.g water, electricity, etc)</v>
      </c>
      <c r="D139" s="28">
        <f>'CASHFLOW MTHLY'!M25</f>
        <v>0</v>
      </c>
    </row>
    <row r="140" spans="1:4" x14ac:dyDescent="0.25">
      <c r="A140" s="89" t="s">
        <v>87</v>
      </c>
      <c r="B140" t="s">
        <v>8</v>
      </c>
      <c r="C140" t="str">
        <f>'CASHFLOW MTHLY'!A26</f>
        <v>PURCHASE OF LONG-TERM ASSETS</v>
      </c>
      <c r="D140" s="28">
        <f>'CASHFLOW MTHLY'!M26</f>
        <v>0</v>
      </c>
    </row>
    <row r="141" spans="1:4" x14ac:dyDescent="0.25">
      <c r="A141" s="89" t="s">
        <v>87</v>
      </c>
      <c r="B141" t="s">
        <v>8</v>
      </c>
      <c r="C141" t="str">
        <f>'CASHFLOW MTHLY'!A27</f>
        <v>STAFF RENT</v>
      </c>
      <c r="D141" s="28">
        <f>'CASHFLOW MTHLY'!M27</f>
        <v>0</v>
      </c>
    </row>
    <row r="142" spans="1:4" x14ac:dyDescent="0.25">
      <c r="A142" s="89" t="s">
        <v>87</v>
      </c>
      <c r="B142" t="s">
        <v>8</v>
      </c>
      <c r="C142" t="str">
        <f>'CASHFLOW MTHLY'!A28</f>
        <v>STATIONERY</v>
      </c>
      <c r="D142" s="28">
        <f>'CASHFLOW MTHLY'!M28</f>
        <v>0</v>
      </c>
    </row>
    <row r="143" spans="1:4" x14ac:dyDescent="0.25">
      <c r="A143" s="89" t="s">
        <v>87</v>
      </c>
      <c r="B143" t="s">
        <v>8</v>
      </c>
      <c r="C143" t="str">
        <f>'CASHFLOW MTHLY'!A29</f>
        <v xml:space="preserve">TELEPHONE </v>
      </c>
      <c r="D143" s="28">
        <f>'CASHFLOW MTHLY'!M29</f>
        <v>0</v>
      </c>
    </row>
    <row r="144" spans="1:4" x14ac:dyDescent="0.25">
      <c r="A144" s="89" t="s">
        <v>87</v>
      </c>
      <c r="B144" t="s">
        <v>8</v>
      </c>
      <c r="C144" t="str">
        <f>'CASHFLOW MTHLY'!A30</f>
        <v>VEHICLE MAINTENANCE</v>
      </c>
      <c r="D144" s="28">
        <f>'CASHFLOW MTHLY'!M30</f>
        <v>0</v>
      </c>
    </row>
    <row r="145" spans="1:4" x14ac:dyDescent="0.25">
      <c r="A145" s="89" t="s">
        <v>87</v>
      </c>
      <c r="B145" t="s">
        <v>8</v>
      </c>
      <c r="C145" t="str">
        <f>'CASHFLOW MTHLY'!A31</f>
        <v>WEB HOSTING/MAINTAINANCE</v>
      </c>
      <c r="D145" s="28">
        <f>'CASHFLOW MTHLY'!M31</f>
        <v>0</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2383-3D2E-40E6-AABA-8BFE0C0E2CDD}">
  <sheetPr codeName="Sheet6"/>
  <dimension ref="A1:AK23"/>
  <sheetViews>
    <sheetView topLeftCell="A13" workbookViewId="0">
      <selection activeCell="B24" sqref="B24"/>
    </sheetView>
  </sheetViews>
  <sheetFormatPr defaultRowHeight="15" x14ac:dyDescent="0.25"/>
  <cols>
    <col min="1" max="1" width="17.42578125" bestFit="1" customWidth="1"/>
    <col min="2" max="2" width="14.85546875" bestFit="1" customWidth="1"/>
    <col min="3" max="3" width="16.5703125" bestFit="1" customWidth="1"/>
    <col min="4" max="4" width="3.5703125" customWidth="1"/>
    <col min="5" max="5" width="12.5703125" bestFit="1" customWidth="1"/>
    <col min="6" max="6" width="14.85546875" bestFit="1" customWidth="1"/>
    <col min="7" max="8" width="16.5703125" customWidth="1"/>
    <col min="9" max="9" width="9.28515625" customWidth="1"/>
    <col min="10" max="10" width="20.140625" bestFit="1" customWidth="1"/>
    <col min="11" max="11" width="15.7109375" bestFit="1" customWidth="1"/>
    <col min="12" max="12" width="3.5703125" customWidth="1"/>
    <col min="13" max="14" width="15.7109375" customWidth="1"/>
    <col min="15" max="15" width="12.7109375" customWidth="1"/>
    <col min="16" max="16" width="43.140625" bestFit="1" customWidth="1"/>
    <col min="17" max="17" width="17.42578125" bestFit="1" customWidth="1"/>
    <col min="18" max="18" width="4.42578125" customWidth="1"/>
    <col min="19" max="19" width="43.140625" bestFit="1" customWidth="1"/>
    <col min="20" max="20" width="12" bestFit="1" customWidth="1"/>
    <col min="21" max="36" width="43.140625" bestFit="1" customWidth="1"/>
    <col min="37" max="37" width="12" bestFit="1" customWidth="1"/>
  </cols>
  <sheetData>
    <row r="1" spans="1:37" x14ac:dyDescent="0.25">
      <c r="J1" s="65" t="s">
        <v>67</v>
      </c>
      <c r="K1" s="66" t="s">
        <v>76</v>
      </c>
      <c r="P1" s="65" t="s">
        <v>67</v>
      </c>
      <c r="Q1" s="66" t="s">
        <v>8</v>
      </c>
    </row>
    <row r="3" spans="1:37" s="28" customFormat="1" x14ac:dyDescent="0.25">
      <c r="A3" s="68" t="s">
        <v>77</v>
      </c>
      <c r="B3" s="68" t="s">
        <v>67</v>
      </c>
      <c r="C3" s="69"/>
      <c r="I3"/>
      <c r="J3" s="59" t="s">
        <v>77</v>
      </c>
      <c r="K3" s="64"/>
      <c r="L3"/>
      <c r="M3"/>
      <c r="N3"/>
      <c r="O3"/>
      <c r="P3" s="59" t="s">
        <v>77</v>
      </c>
      <c r="Q3" s="64"/>
      <c r="R3"/>
      <c r="S3"/>
      <c r="T3"/>
      <c r="U3"/>
      <c r="V3"/>
      <c r="W3"/>
      <c r="X3"/>
      <c r="Y3"/>
      <c r="Z3"/>
      <c r="AA3"/>
      <c r="AB3"/>
      <c r="AC3"/>
      <c r="AD3"/>
      <c r="AE3"/>
      <c r="AF3"/>
      <c r="AG3"/>
      <c r="AH3"/>
      <c r="AI3"/>
      <c r="AJ3"/>
      <c r="AK3"/>
    </row>
    <row r="4" spans="1:37" s="28" customFormat="1" x14ac:dyDescent="0.25">
      <c r="A4" s="68" t="s">
        <v>70</v>
      </c>
      <c r="B4" s="70" t="s">
        <v>76</v>
      </c>
      <c r="C4" s="71" t="s">
        <v>8</v>
      </c>
      <c r="E4" s="28" t="s">
        <v>70</v>
      </c>
      <c r="F4" s="28" t="s">
        <v>76</v>
      </c>
      <c r="G4" s="28" t="s">
        <v>8</v>
      </c>
      <c r="H4" s="28" t="s">
        <v>80</v>
      </c>
      <c r="I4"/>
      <c r="J4" s="59" t="s">
        <v>68</v>
      </c>
      <c r="K4" s="64" t="s">
        <v>78</v>
      </c>
      <c r="L4"/>
      <c r="M4" t="s">
        <v>68</v>
      </c>
      <c r="N4" t="s">
        <v>79</v>
      </c>
      <c r="O4"/>
      <c r="P4" s="59" t="s">
        <v>68</v>
      </c>
      <c r="Q4" s="64" t="s">
        <v>78</v>
      </c>
      <c r="R4"/>
      <c r="S4" t="s">
        <v>68</v>
      </c>
      <c r="T4" t="s">
        <v>79</v>
      </c>
      <c r="U4"/>
      <c r="V4"/>
      <c r="W4"/>
      <c r="X4"/>
      <c r="Y4"/>
      <c r="Z4"/>
      <c r="AA4"/>
      <c r="AB4"/>
      <c r="AC4"/>
      <c r="AD4"/>
      <c r="AE4"/>
      <c r="AF4"/>
      <c r="AG4"/>
      <c r="AH4"/>
      <c r="AI4"/>
      <c r="AJ4"/>
      <c r="AK4"/>
    </row>
    <row r="5" spans="1:37" s="28" customFormat="1" x14ac:dyDescent="0.25">
      <c r="A5" s="58" t="s">
        <v>82</v>
      </c>
      <c r="B5" s="70">
        <v>15000</v>
      </c>
      <c r="C5" s="71">
        <v>10028.333333333334</v>
      </c>
      <c r="E5" s="28" t="str">
        <f t="shared" ref="E5:E10" si="0">A5</f>
        <v>SEP-24</v>
      </c>
      <c r="F5" s="28">
        <f t="shared" ref="F5:F10" si="1">B5</f>
        <v>15000</v>
      </c>
      <c r="G5" s="28">
        <f t="shared" ref="G5:G10" si="2">C5</f>
        <v>10028.333333333334</v>
      </c>
      <c r="H5" s="28">
        <f>F5-G5</f>
        <v>4971.6666666666661</v>
      </c>
      <c r="I5"/>
      <c r="J5" s="58" t="s">
        <v>5</v>
      </c>
      <c r="K5" s="64">
        <v>16750</v>
      </c>
      <c r="L5"/>
      <c r="M5" t="str">
        <f t="shared" ref="M5:N9" si="3">J5</f>
        <v>SALES(from car wash)</v>
      </c>
      <c r="N5">
        <f t="shared" si="3"/>
        <v>16750</v>
      </c>
      <c r="O5"/>
      <c r="P5" s="58" t="s">
        <v>21</v>
      </c>
      <c r="Q5" s="73">
        <v>1912.5</v>
      </c>
      <c r="S5" t="str">
        <f>P5</f>
        <v xml:space="preserve"> SALARIES</v>
      </c>
      <c r="T5" s="28">
        <f t="shared" ref="T5:T23" si="4">Q5</f>
        <v>1912.5</v>
      </c>
      <c r="U5"/>
      <c r="V5"/>
      <c r="W5"/>
      <c r="X5"/>
      <c r="Y5"/>
      <c r="Z5"/>
      <c r="AA5"/>
      <c r="AB5"/>
      <c r="AC5"/>
      <c r="AD5"/>
      <c r="AE5"/>
      <c r="AF5"/>
      <c r="AG5"/>
      <c r="AH5"/>
      <c r="AI5"/>
      <c r="AJ5"/>
      <c r="AK5"/>
    </row>
    <row r="6" spans="1:37" s="28" customFormat="1" x14ac:dyDescent="0.25">
      <c r="A6" s="67" t="s">
        <v>83</v>
      </c>
      <c r="B6" s="87">
        <v>3750</v>
      </c>
      <c r="C6" s="88">
        <v>2562.5</v>
      </c>
      <c r="E6" s="28" t="str">
        <f t="shared" si="0"/>
        <v>OCT-24</v>
      </c>
      <c r="F6" s="28">
        <f t="shared" si="1"/>
        <v>3750</v>
      </c>
      <c r="G6" s="28">
        <f t="shared" si="2"/>
        <v>2562.5</v>
      </c>
      <c r="H6" s="28">
        <f>F6-G6+H5</f>
        <v>6159.1666666666661</v>
      </c>
      <c r="I6"/>
      <c r="J6" s="67" t="s">
        <v>35</v>
      </c>
      <c r="K6" s="85">
        <v>0</v>
      </c>
      <c r="L6"/>
      <c r="M6" t="str">
        <f t="shared" si="3"/>
        <v>RECIEVABLES</v>
      </c>
      <c r="N6">
        <f t="shared" si="3"/>
        <v>0</v>
      </c>
      <c r="O6"/>
      <c r="P6" s="67" t="s">
        <v>22</v>
      </c>
      <c r="Q6" s="74">
        <v>450</v>
      </c>
      <c r="S6" t="str">
        <f t="shared" ref="S6:S23" si="5">P6</f>
        <v xml:space="preserve">ADVERTISING </v>
      </c>
      <c r="T6" s="28">
        <f t="shared" si="4"/>
        <v>450</v>
      </c>
      <c r="U6"/>
      <c r="V6"/>
      <c r="W6"/>
      <c r="X6"/>
      <c r="Y6"/>
      <c r="Z6"/>
      <c r="AA6"/>
      <c r="AB6"/>
      <c r="AC6"/>
      <c r="AD6"/>
      <c r="AE6"/>
      <c r="AF6"/>
      <c r="AG6"/>
      <c r="AH6"/>
      <c r="AI6"/>
      <c r="AJ6"/>
      <c r="AK6"/>
    </row>
    <row r="7" spans="1:37" s="28" customFormat="1" x14ac:dyDescent="0.25">
      <c r="A7" s="67" t="s">
        <v>84</v>
      </c>
      <c r="B7" s="87">
        <v>4000</v>
      </c>
      <c r="C7" s="88">
        <v>0</v>
      </c>
      <c r="E7" s="28" t="str">
        <f t="shared" si="0"/>
        <v>NOV-24</v>
      </c>
      <c r="F7" s="28">
        <f t="shared" si="1"/>
        <v>4000</v>
      </c>
      <c r="G7" s="28">
        <f t="shared" si="2"/>
        <v>0</v>
      </c>
      <c r="H7" s="28">
        <f t="shared" ref="H7:H10" si="6">F7-G7+H6</f>
        <v>10159.166666666666</v>
      </c>
      <c r="I7"/>
      <c r="J7" s="67" t="s">
        <v>6</v>
      </c>
      <c r="K7" s="85">
        <v>0</v>
      </c>
      <c r="L7"/>
      <c r="M7" t="str">
        <f t="shared" si="3"/>
        <v>OTHER INCOME</v>
      </c>
      <c r="N7">
        <f t="shared" si="3"/>
        <v>0</v>
      </c>
      <c r="O7"/>
      <c r="P7" s="67" t="s">
        <v>16</v>
      </c>
      <c r="Q7" s="74">
        <v>0</v>
      </c>
      <c r="S7" t="str">
        <f t="shared" si="5"/>
        <v>BANK FEES</v>
      </c>
      <c r="T7" s="28">
        <f t="shared" si="4"/>
        <v>0</v>
      </c>
      <c r="U7"/>
      <c r="V7"/>
      <c r="W7"/>
      <c r="X7"/>
      <c r="Y7"/>
      <c r="Z7"/>
      <c r="AA7"/>
      <c r="AB7"/>
      <c r="AC7"/>
      <c r="AD7"/>
      <c r="AE7"/>
      <c r="AF7"/>
      <c r="AG7"/>
      <c r="AH7"/>
      <c r="AI7"/>
      <c r="AJ7"/>
      <c r="AK7"/>
    </row>
    <row r="8" spans="1:37" s="28" customFormat="1" x14ac:dyDescent="0.25">
      <c r="A8" s="67" t="s">
        <v>85</v>
      </c>
      <c r="B8" s="87">
        <v>1000</v>
      </c>
      <c r="C8" s="88">
        <v>0</v>
      </c>
      <c r="E8" s="28" t="str">
        <f t="shared" si="0"/>
        <v>DEC-24</v>
      </c>
      <c r="F8" s="28">
        <f t="shared" si="1"/>
        <v>1000</v>
      </c>
      <c r="G8" s="28">
        <f t="shared" si="2"/>
        <v>0</v>
      </c>
      <c r="H8" s="28">
        <f t="shared" si="6"/>
        <v>11159.166666666666</v>
      </c>
      <c r="I8"/>
      <c r="J8" s="67" t="s">
        <v>32</v>
      </c>
      <c r="K8" s="85">
        <v>12000</v>
      </c>
      <c r="L8"/>
      <c r="M8" t="str">
        <f t="shared" si="3"/>
        <v>LOAN PROCEEDS</v>
      </c>
      <c r="N8">
        <f t="shared" si="3"/>
        <v>12000</v>
      </c>
      <c r="O8"/>
      <c r="P8" s="67" t="s">
        <v>11</v>
      </c>
      <c r="Q8" s="74">
        <v>450</v>
      </c>
      <c r="S8" t="str">
        <f t="shared" si="5"/>
        <v>CONSUMABLES</v>
      </c>
      <c r="T8" s="28">
        <f t="shared" si="4"/>
        <v>450</v>
      </c>
      <c r="U8"/>
      <c r="V8"/>
      <c r="W8"/>
      <c r="X8"/>
      <c r="Y8"/>
      <c r="Z8"/>
      <c r="AA8"/>
      <c r="AB8"/>
      <c r="AC8"/>
      <c r="AD8"/>
      <c r="AE8"/>
      <c r="AF8"/>
      <c r="AG8"/>
      <c r="AH8"/>
      <c r="AI8"/>
      <c r="AJ8"/>
      <c r="AK8"/>
    </row>
    <row r="9" spans="1:37" s="28" customFormat="1" x14ac:dyDescent="0.25">
      <c r="A9" s="67" t="s">
        <v>86</v>
      </c>
      <c r="B9" s="87">
        <v>2000</v>
      </c>
      <c r="C9" s="88">
        <v>0</v>
      </c>
      <c r="E9" s="28" t="str">
        <f t="shared" si="0"/>
        <v>JAN-25</v>
      </c>
      <c r="F9" s="28">
        <f t="shared" si="1"/>
        <v>2000</v>
      </c>
      <c r="G9" s="28">
        <f t="shared" si="2"/>
        <v>0</v>
      </c>
      <c r="H9" s="28">
        <f t="shared" si="6"/>
        <v>13159.166666666666</v>
      </c>
      <c r="I9"/>
      <c r="J9" s="72" t="s">
        <v>33</v>
      </c>
      <c r="K9" s="86">
        <v>0</v>
      </c>
      <c r="L9"/>
      <c r="M9" t="str">
        <f t="shared" si="3"/>
        <v>INVESTMENTS</v>
      </c>
      <c r="N9">
        <f t="shared" si="3"/>
        <v>0</v>
      </c>
      <c r="O9"/>
      <c r="P9" s="67" t="s">
        <v>19</v>
      </c>
      <c r="Q9" s="74">
        <v>0</v>
      </c>
      <c r="S9" t="str">
        <f t="shared" si="5"/>
        <v>DEBT SERVICE(Interest &amp; Principal Repayment)</v>
      </c>
      <c r="T9" s="28">
        <f t="shared" si="4"/>
        <v>0</v>
      </c>
      <c r="U9"/>
      <c r="V9"/>
      <c r="W9"/>
      <c r="X9"/>
      <c r="Y9"/>
      <c r="Z9"/>
      <c r="AA9"/>
      <c r="AB9"/>
      <c r="AC9"/>
      <c r="AD9"/>
      <c r="AE9"/>
      <c r="AF9"/>
      <c r="AG9"/>
      <c r="AH9"/>
      <c r="AI9"/>
      <c r="AJ9"/>
      <c r="AK9"/>
    </row>
    <row r="10" spans="1:37" s="28" customFormat="1" x14ac:dyDescent="0.25">
      <c r="A10" s="72" t="s">
        <v>87</v>
      </c>
      <c r="B10" s="83">
        <v>3000</v>
      </c>
      <c r="C10" s="84">
        <v>0</v>
      </c>
      <c r="E10" s="28" t="str">
        <f t="shared" si="0"/>
        <v>FEB-25</v>
      </c>
      <c r="F10" s="28">
        <f t="shared" si="1"/>
        <v>3000</v>
      </c>
      <c r="G10" s="28">
        <f t="shared" si="2"/>
        <v>0</v>
      </c>
      <c r="H10" s="28">
        <f t="shared" si="6"/>
        <v>16159.166666666666</v>
      </c>
      <c r="I10"/>
      <c r="J10"/>
      <c r="K10"/>
      <c r="L10"/>
      <c r="M10"/>
      <c r="N10"/>
      <c r="O10"/>
      <c r="P10" s="67" t="s">
        <v>17</v>
      </c>
      <c r="Q10" s="74">
        <v>128.33333333333334</v>
      </c>
      <c r="S10" t="str">
        <f t="shared" si="5"/>
        <v>DEPRECIATION</v>
      </c>
      <c r="T10" s="28">
        <f t="shared" si="4"/>
        <v>128.33333333333334</v>
      </c>
      <c r="U10"/>
      <c r="V10"/>
      <c r="W10"/>
      <c r="X10"/>
      <c r="Y10"/>
      <c r="Z10"/>
      <c r="AA10"/>
      <c r="AB10"/>
      <c r="AC10"/>
      <c r="AD10"/>
      <c r="AE10"/>
      <c r="AF10"/>
      <c r="AG10"/>
      <c r="AH10"/>
      <c r="AI10"/>
      <c r="AJ10"/>
      <c r="AK10"/>
    </row>
    <row r="11" spans="1:37" s="28" customFormat="1" x14ac:dyDescent="0.25">
      <c r="A11"/>
      <c r="B11"/>
      <c r="C11"/>
      <c r="D11"/>
      <c r="E11"/>
      <c r="F11"/>
      <c r="G11"/>
      <c r="H11"/>
      <c r="I11"/>
      <c r="J11"/>
      <c r="K11"/>
      <c r="L11"/>
      <c r="M11"/>
      <c r="N11"/>
      <c r="O11"/>
      <c r="P11" s="67" t="s">
        <v>31</v>
      </c>
      <c r="Q11" s="74">
        <v>50</v>
      </c>
      <c r="S11" t="str">
        <f t="shared" si="5"/>
        <v>INSURANCE</v>
      </c>
      <c r="T11" s="28">
        <f t="shared" si="4"/>
        <v>50</v>
      </c>
      <c r="U11"/>
      <c r="V11"/>
      <c r="W11"/>
      <c r="X11"/>
      <c r="Y11"/>
      <c r="Z11"/>
      <c r="AA11"/>
      <c r="AB11"/>
      <c r="AC11"/>
      <c r="AD11"/>
      <c r="AE11"/>
      <c r="AF11"/>
      <c r="AG11"/>
      <c r="AH11"/>
      <c r="AI11"/>
      <c r="AJ11"/>
      <c r="AK11"/>
    </row>
    <row r="12" spans="1:37" x14ac:dyDescent="0.25">
      <c r="P12" s="67" t="s">
        <v>64</v>
      </c>
      <c r="Q12" s="74">
        <v>0</v>
      </c>
      <c r="R12" s="28"/>
      <c r="S12" t="str">
        <f t="shared" si="5"/>
        <v>MACHINE $ EQUIPMENT MAINTENANCE</v>
      </c>
      <c r="T12" s="28">
        <f t="shared" si="4"/>
        <v>0</v>
      </c>
    </row>
    <row r="13" spans="1:37" x14ac:dyDescent="0.25">
      <c r="P13" s="67" t="s">
        <v>13</v>
      </c>
      <c r="Q13" s="74">
        <v>225</v>
      </c>
      <c r="R13" s="28"/>
      <c r="S13" t="str">
        <f t="shared" si="5"/>
        <v>MISCELLANEOUS EXPENCES</v>
      </c>
      <c r="T13" s="28">
        <f t="shared" si="4"/>
        <v>225</v>
      </c>
    </row>
    <row r="14" spans="1:37" x14ac:dyDescent="0.25">
      <c r="P14" s="67" t="s">
        <v>37</v>
      </c>
      <c r="Q14" s="74">
        <v>0</v>
      </c>
      <c r="R14" s="28"/>
      <c r="S14" t="str">
        <f t="shared" si="5"/>
        <v>OWNER'S DRAW</v>
      </c>
      <c r="T14" s="28">
        <f t="shared" si="4"/>
        <v>0</v>
      </c>
    </row>
    <row r="15" spans="1:37" x14ac:dyDescent="0.25">
      <c r="P15" s="67" t="s">
        <v>36</v>
      </c>
      <c r="Q15" s="74">
        <v>0</v>
      </c>
      <c r="R15" s="28"/>
      <c r="S15" t="str">
        <f t="shared" si="5"/>
        <v>PAYABLES</v>
      </c>
      <c r="T15" s="28">
        <f t="shared" si="4"/>
        <v>0</v>
      </c>
    </row>
    <row r="16" spans="1:37" x14ac:dyDescent="0.25">
      <c r="P16" s="67" t="s">
        <v>18</v>
      </c>
      <c r="Q16" s="74">
        <v>0</v>
      </c>
      <c r="R16" s="28"/>
      <c r="S16" t="str">
        <f t="shared" si="5"/>
        <v>PETROL</v>
      </c>
      <c r="T16" s="28">
        <f t="shared" si="4"/>
        <v>0</v>
      </c>
    </row>
    <row r="17" spans="16:20" x14ac:dyDescent="0.25">
      <c r="P17" s="67" t="s">
        <v>20</v>
      </c>
      <c r="Q17" s="74">
        <v>90</v>
      </c>
      <c r="R17" s="28"/>
      <c r="S17" t="str">
        <f t="shared" si="5"/>
        <v>PUBLIC UTILITIES(e.g water, electricity, etc)</v>
      </c>
      <c r="T17" s="28">
        <f t="shared" si="4"/>
        <v>90</v>
      </c>
    </row>
    <row r="18" spans="16:20" x14ac:dyDescent="0.25">
      <c r="P18" s="67" t="s">
        <v>15</v>
      </c>
      <c r="Q18" s="74">
        <v>7700</v>
      </c>
      <c r="R18" s="28"/>
      <c r="S18" t="str">
        <f t="shared" si="5"/>
        <v>PURCHASE OF LONG-TERM ASSETS</v>
      </c>
      <c r="T18" s="28">
        <f t="shared" si="4"/>
        <v>7700</v>
      </c>
    </row>
    <row r="19" spans="16:20" x14ac:dyDescent="0.25">
      <c r="P19" s="67" t="s">
        <v>14</v>
      </c>
      <c r="Q19" s="74">
        <v>1350</v>
      </c>
      <c r="R19" s="28"/>
      <c r="S19" t="str">
        <f t="shared" si="5"/>
        <v>STAFF RENT</v>
      </c>
      <c r="T19" s="28">
        <f t="shared" si="4"/>
        <v>1350</v>
      </c>
    </row>
    <row r="20" spans="16:20" x14ac:dyDescent="0.25">
      <c r="P20" s="67" t="s">
        <v>12</v>
      </c>
      <c r="Q20" s="74">
        <v>45</v>
      </c>
      <c r="R20" s="28"/>
      <c r="S20" t="str">
        <f t="shared" si="5"/>
        <v>STATIONERY</v>
      </c>
      <c r="T20" s="28">
        <f t="shared" si="4"/>
        <v>45</v>
      </c>
    </row>
    <row r="21" spans="16:20" x14ac:dyDescent="0.25">
      <c r="P21" s="67" t="s">
        <v>10</v>
      </c>
      <c r="Q21" s="74">
        <v>45</v>
      </c>
      <c r="R21" s="28"/>
      <c r="S21" t="str">
        <f t="shared" si="5"/>
        <v xml:space="preserve">TELEPHONE </v>
      </c>
      <c r="T21" s="28">
        <f t="shared" si="4"/>
        <v>45</v>
      </c>
    </row>
    <row r="22" spans="16:20" x14ac:dyDescent="0.25">
      <c r="P22" s="67" t="s">
        <v>62</v>
      </c>
      <c r="Q22" s="74">
        <v>0</v>
      </c>
      <c r="R22" s="28"/>
      <c r="S22" t="str">
        <f t="shared" si="5"/>
        <v>VEHICLE MAINTENANCE</v>
      </c>
      <c r="T22" s="28">
        <f t="shared" si="4"/>
        <v>0</v>
      </c>
    </row>
    <row r="23" spans="16:20" x14ac:dyDescent="0.25">
      <c r="P23" s="72" t="s">
        <v>9</v>
      </c>
      <c r="Q23" s="75">
        <v>145</v>
      </c>
      <c r="R23" s="28"/>
      <c r="S23" t="str">
        <f t="shared" si="5"/>
        <v>WEB HOSTING/MAINTAINANCE</v>
      </c>
      <c r="T23" s="28">
        <f t="shared" si="4"/>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5418-A5F9-4C57-8ACB-95314DCDC887}">
  <sheetPr codeName="Sheet7"/>
  <dimension ref="A1"/>
  <sheetViews>
    <sheetView showGridLines="0" zoomScale="80" zoomScaleNormal="80" workbookViewId="0">
      <selection activeCell="U27" sqref="U27"/>
    </sheetView>
  </sheetViews>
  <sheetFormatPr defaultRowHeight="15" x14ac:dyDescent="0.25"/>
  <cols>
    <col min="1" max="1" width="2.7109375" customWidth="1"/>
    <col min="5" max="5" width="9.140625" customWidth="1"/>
    <col min="6" max="6" width="2.7109375" customWidth="1"/>
    <col min="10" max="10" width="8.28515625" customWidth="1"/>
    <col min="11" max="11" width="2.7109375" customWidth="1"/>
    <col min="18" max="18" width="2.7109375" customWidth="1"/>
    <col min="21" max="21" width="2.7109375" customWidth="1"/>
    <col min="24" max="24" width="9.140625" customWidth="1"/>
    <col min="27" max="27" width="2.7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41AC6-698D-41F2-8E3D-87668E796037}">
  <sheetPr codeName="Sheet8"/>
  <dimension ref="A1:I270"/>
  <sheetViews>
    <sheetView topLeftCell="A109" workbookViewId="0">
      <selection activeCell="A111" sqref="A111:D111"/>
    </sheetView>
  </sheetViews>
  <sheetFormatPr defaultRowHeight="15" x14ac:dyDescent="0.25"/>
  <cols>
    <col min="1" max="1" width="13.7109375" bestFit="1" customWidth="1"/>
    <col min="2" max="2" width="18.5703125" bestFit="1" customWidth="1"/>
    <col min="3" max="3" width="43.140625" bestFit="1" customWidth="1"/>
    <col min="4" max="4" width="11.28515625" bestFit="1" customWidth="1"/>
    <col min="5" max="5" width="10.5703125" bestFit="1" customWidth="1"/>
    <col min="6" max="6" width="9.42578125" bestFit="1" customWidth="1"/>
    <col min="7" max="7" width="10.28515625" bestFit="1" customWidth="1"/>
  </cols>
  <sheetData>
    <row r="1" spans="1:9" x14ac:dyDescent="0.25">
      <c r="A1" t="s">
        <v>70</v>
      </c>
      <c r="B1" s="55" t="s">
        <v>67</v>
      </c>
      <c r="C1" s="60" t="s">
        <v>68</v>
      </c>
      <c r="D1" s="55" t="s">
        <v>69</v>
      </c>
      <c r="E1" s="60"/>
      <c r="F1" s="55"/>
      <c r="G1" s="60"/>
      <c r="H1" s="55"/>
      <c r="I1" s="60"/>
    </row>
    <row r="2" spans="1:9" x14ac:dyDescent="0.25">
      <c r="A2" s="89" t="s">
        <v>82</v>
      </c>
      <c r="B2" t="s">
        <v>88</v>
      </c>
      <c r="C2" t="str">
        <f>'PROFIT &amp; LOSS'!A5</f>
        <v>SALES(from car wash)</v>
      </c>
      <c r="D2" s="28">
        <f>'PROFIT &amp; LOSS'!B5</f>
        <v>3000</v>
      </c>
    </row>
    <row r="3" spans="1:9" x14ac:dyDescent="0.25">
      <c r="A3" s="89" t="s">
        <v>82</v>
      </c>
      <c r="B3" t="s">
        <v>88</v>
      </c>
      <c r="C3" t="str">
        <f>'PROFIT &amp; LOSS'!A6</f>
        <v>OTHER INCOME</v>
      </c>
      <c r="D3" s="28">
        <f>'PROFIT &amp; LOSS'!B6</f>
        <v>0</v>
      </c>
    </row>
    <row r="4" spans="1:9" x14ac:dyDescent="0.25">
      <c r="A4" s="89" t="s">
        <v>82</v>
      </c>
      <c r="B4" t="s">
        <v>56</v>
      </c>
      <c r="C4" t="str">
        <f>'PROFIT &amp; LOSS'!A11</f>
        <v xml:space="preserve">ADVERTISING </v>
      </c>
      <c r="D4" s="28">
        <f>'PROFIT &amp; LOSS'!B11</f>
        <v>200</v>
      </c>
    </row>
    <row r="5" spans="1:9" x14ac:dyDescent="0.25">
      <c r="A5" s="89" t="s">
        <v>82</v>
      </c>
      <c r="B5" t="s">
        <v>56</v>
      </c>
      <c r="C5" t="str">
        <f>'PROFIT &amp; LOSS'!A12</f>
        <v xml:space="preserve"> SALARIES</v>
      </c>
      <c r="D5" s="28">
        <f>'PROFIT &amp; LOSS'!B12</f>
        <v>850</v>
      </c>
    </row>
    <row r="6" spans="1:9" x14ac:dyDescent="0.25">
      <c r="A6" s="89" t="s">
        <v>82</v>
      </c>
      <c r="B6" t="s">
        <v>56</v>
      </c>
      <c r="C6" t="str">
        <f>'PROFIT &amp; LOSS'!A13</f>
        <v>BANK FEES</v>
      </c>
      <c r="D6" s="28">
        <f>'PROFIT &amp; LOSS'!B13</f>
        <v>0</v>
      </c>
    </row>
    <row r="7" spans="1:9" x14ac:dyDescent="0.25">
      <c r="A7" s="89" t="s">
        <v>82</v>
      </c>
      <c r="B7" t="s">
        <v>56</v>
      </c>
      <c r="C7" t="str">
        <f>'PROFIT &amp; LOSS'!A14</f>
        <v>CONSUMABLES</v>
      </c>
      <c r="D7" s="28">
        <f>'PROFIT &amp; LOSS'!B14</f>
        <v>200</v>
      </c>
    </row>
    <row r="8" spans="1:9" x14ac:dyDescent="0.25">
      <c r="A8" s="89" t="s">
        <v>82</v>
      </c>
      <c r="B8" t="s">
        <v>56</v>
      </c>
      <c r="C8" t="str">
        <f>'PROFIT &amp; LOSS'!A15</f>
        <v xml:space="preserve">INTEREST </v>
      </c>
      <c r="D8" s="28">
        <f>'PROFIT &amp; LOSS'!B15</f>
        <v>0</v>
      </c>
    </row>
    <row r="9" spans="1:9" x14ac:dyDescent="0.25">
      <c r="A9" s="89" t="s">
        <v>82</v>
      </c>
      <c r="B9" t="s">
        <v>56</v>
      </c>
      <c r="C9" t="str">
        <f>'PROFIT &amp; LOSS'!A16</f>
        <v>DEPRECIATION</v>
      </c>
      <c r="D9" s="28">
        <f>'PROFIT &amp; LOSS'!B16</f>
        <v>128.33333333333334</v>
      </c>
    </row>
    <row r="10" spans="1:9" x14ac:dyDescent="0.25">
      <c r="A10" s="89" t="s">
        <v>82</v>
      </c>
      <c r="B10" t="s">
        <v>56</v>
      </c>
      <c r="C10" t="str">
        <f>'PROFIT &amp; LOSS'!A17</f>
        <v>INSURANCE</v>
      </c>
      <c r="D10" s="28">
        <f>'PROFIT &amp; LOSS'!B17</f>
        <v>50</v>
      </c>
    </row>
    <row r="11" spans="1:9" x14ac:dyDescent="0.25">
      <c r="A11" s="89" t="s">
        <v>82</v>
      </c>
      <c r="B11" t="s">
        <v>56</v>
      </c>
      <c r="C11" t="str">
        <f>'PROFIT &amp; LOSS'!A18</f>
        <v>MISCELLANEOUS EXPENCES</v>
      </c>
      <c r="D11" s="28">
        <f>'PROFIT &amp; LOSS'!B18</f>
        <v>100</v>
      </c>
    </row>
    <row r="12" spans="1:9" x14ac:dyDescent="0.25">
      <c r="A12" s="89" t="s">
        <v>82</v>
      </c>
      <c r="B12" t="s">
        <v>56</v>
      </c>
      <c r="C12" t="str">
        <f>'PROFIT &amp; LOSS'!A19</f>
        <v>MACHINE $ EQUIPMENT MAINTENANCE</v>
      </c>
      <c r="D12" s="28">
        <f>'PROFIT &amp; LOSS'!B19</f>
        <v>0</v>
      </c>
    </row>
    <row r="13" spans="1:9" x14ac:dyDescent="0.25">
      <c r="A13" s="89" t="s">
        <v>82</v>
      </c>
      <c r="B13" t="s">
        <v>56</v>
      </c>
      <c r="C13" t="str">
        <f>'PROFIT &amp; LOSS'!A20</f>
        <v>PETROL</v>
      </c>
      <c r="D13" s="28">
        <f>'PROFIT &amp; LOSS'!B20</f>
        <v>0</v>
      </c>
    </row>
    <row r="14" spans="1:9" x14ac:dyDescent="0.25">
      <c r="A14" s="89" t="s">
        <v>82</v>
      </c>
      <c r="B14" t="s">
        <v>56</v>
      </c>
      <c r="C14" t="str">
        <f>'PROFIT &amp; LOSS'!A21</f>
        <v>PUBLIC UTILITIES(e.g water, electricity, etc)</v>
      </c>
      <c r="D14" s="28">
        <f>'PROFIT &amp; LOSS'!B21</f>
        <v>40</v>
      </c>
    </row>
    <row r="15" spans="1:9" x14ac:dyDescent="0.25">
      <c r="A15" s="89" t="s">
        <v>82</v>
      </c>
      <c r="B15" t="s">
        <v>56</v>
      </c>
      <c r="C15" t="str">
        <f>'PROFIT &amp; LOSS'!A22</f>
        <v>STAFF RENT</v>
      </c>
      <c r="D15" s="28">
        <f>'PROFIT &amp; LOSS'!B22</f>
        <v>600</v>
      </c>
    </row>
    <row r="16" spans="1:9" x14ac:dyDescent="0.25">
      <c r="A16" s="89" t="s">
        <v>82</v>
      </c>
      <c r="B16" t="s">
        <v>56</v>
      </c>
      <c r="C16" t="str">
        <f>'PROFIT &amp; LOSS'!A23</f>
        <v>STATIONERY</v>
      </c>
      <c r="D16" s="28">
        <f>'PROFIT &amp; LOSS'!B23</f>
        <v>20</v>
      </c>
    </row>
    <row r="17" spans="1:4" x14ac:dyDescent="0.25">
      <c r="A17" s="89" t="s">
        <v>82</v>
      </c>
      <c r="B17" t="s">
        <v>56</v>
      </c>
      <c r="C17" t="str">
        <f>'PROFIT &amp; LOSS'!A24</f>
        <v xml:space="preserve">TELEPHONE </v>
      </c>
      <c r="D17" s="28">
        <f>'PROFIT &amp; LOSS'!B24</f>
        <v>20</v>
      </c>
    </row>
    <row r="18" spans="1:4" x14ac:dyDescent="0.25">
      <c r="A18" s="89" t="s">
        <v>82</v>
      </c>
      <c r="B18" t="s">
        <v>56</v>
      </c>
      <c r="C18" t="str">
        <f>'PROFIT &amp; LOSS'!A25</f>
        <v>VEHICLE MAINTENANCE</v>
      </c>
      <c r="D18" s="28">
        <f>'PROFIT &amp; LOSS'!B25</f>
        <v>0</v>
      </c>
    </row>
    <row r="19" spans="1:4" x14ac:dyDescent="0.25">
      <c r="A19" s="89" t="s">
        <v>82</v>
      </c>
      <c r="B19" t="s">
        <v>56</v>
      </c>
      <c r="C19" t="str">
        <f>'PROFIT &amp; LOSS'!A26</f>
        <v>WEB HOSTING/MAINTAINANCE</v>
      </c>
      <c r="D19" s="28">
        <f>'PROFIT &amp; LOSS'!B26</f>
        <v>120</v>
      </c>
    </row>
    <row r="20" spans="1:4" x14ac:dyDescent="0.25">
      <c r="A20" s="89" t="s">
        <v>83</v>
      </c>
      <c r="B20" t="s">
        <v>88</v>
      </c>
      <c r="C20" t="str">
        <f>'PROFIT &amp; LOSS'!A5</f>
        <v>SALES(from car wash)</v>
      </c>
      <c r="D20" s="28">
        <f>'PROFIT &amp; LOSS'!C5</f>
        <v>3750</v>
      </c>
    </row>
    <row r="21" spans="1:4" x14ac:dyDescent="0.25">
      <c r="A21" s="89" t="s">
        <v>83</v>
      </c>
      <c r="B21" t="s">
        <v>88</v>
      </c>
      <c r="C21" t="str">
        <f>'PROFIT &amp; LOSS'!A6</f>
        <v>OTHER INCOME</v>
      </c>
      <c r="D21" s="28">
        <f>'PROFIT &amp; LOSS'!C6</f>
        <v>0</v>
      </c>
    </row>
    <row r="22" spans="1:4" x14ac:dyDescent="0.25">
      <c r="A22" s="89" t="s">
        <v>83</v>
      </c>
      <c r="B22" t="s">
        <v>56</v>
      </c>
      <c r="C22" t="str">
        <f>'PROFIT &amp; LOSS'!A11</f>
        <v xml:space="preserve">ADVERTISING </v>
      </c>
      <c r="D22" s="28">
        <f>'PROFIT &amp; LOSS'!C11</f>
        <v>250</v>
      </c>
    </row>
    <row r="23" spans="1:4" x14ac:dyDescent="0.25">
      <c r="A23" s="89" t="s">
        <v>83</v>
      </c>
      <c r="B23" t="s">
        <v>56</v>
      </c>
      <c r="C23" t="str">
        <f>'PROFIT &amp; LOSS'!A12</f>
        <v xml:space="preserve"> SALARIES</v>
      </c>
      <c r="D23" s="28">
        <f>'PROFIT &amp; LOSS'!C12</f>
        <v>1062.5</v>
      </c>
    </row>
    <row r="24" spans="1:4" x14ac:dyDescent="0.25">
      <c r="A24" s="89" t="s">
        <v>83</v>
      </c>
      <c r="B24" t="s">
        <v>56</v>
      </c>
      <c r="C24" t="str">
        <f>'PROFIT &amp; LOSS'!A13</f>
        <v>BANK FEES</v>
      </c>
      <c r="D24" s="28">
        <f>'PROFIT &amp; LOSS'!C13</f>
        <v>0</v>
      </c>
    </row>
    <row r="25" spans="1:4" x14ac:dyDescent="0.25">
      <c r="A25" s="89" t="s">
        <v>83</v>
      </c>
      <c r="B25" t="s">
        <v>56</v>
      </c>
      <c r="C25" t="str">
        <f>'PROFIT &amp; LOSS'!A14</f>
        <v>CONSUMABLES</v>
      </c>
      <c r="D25" s="28">
        <f>'PROFIT &amp; LOSS'!C14</f>
        <v>250</v>
      </c>
    </row>
    <row r="26" spans="1:4" x14ac:dyDescent="0.25">
      <c r="A26" s="89" t="s">
        <v>83</v>
      </c>
      <c r="B26" t="s">
        <v>56</v>
      </c>
      <c r="C26" t="str">
        <f>'PROFIT &amp; LOSS'!A15</f>
        <v xml:space="preserve">INTEREST </v>
      </c>
      <c r="D26" s="28">
        <f>'PROFIT &amp; LOSS'!C15</f>
        <v>0</v>
      </c>
    </row>
    <row r="27" spans="1:4" x14ac:dyDescent="0.25">
      <c r="A27" s="89" t="s">
        <v>83</v>
      </c>
      <c r="B27" t="s">
        <v>56</v>
      </c>
      <c r="C27" t="str">
        <f>'PROFIT &amp; LOSS'!A16</f>
        <v>DEPRECIATION</v>
      </c>
      <c r="D27" s="28">
        <f>'PROFIT &amp; LOSS'!C16</f>
        <v>0</v>
      </c>
    </row>
    <row r="28" spans="1:4" x14ac:dyDescent="0.25">
      <c r="A28" s="89" t="s">
        <v>83</v>
      </c>
      <c r="B28" t="s">
        <v>56</v>
      </c>
      <c r="C28" t="str">
        <f>'PROFIT &amp; LOSS'!A17</f>
        <v>INSURANCE</v>
      </c>
      <c r="D28" s="28">
        <f>'PROFIT &amp; LOSS'!C17</f>
        <v>0</v>
      </c>
    </row>
    <row r="29" spans="1:4" x14ac:dyDescent="0.25">
      <c r="A29" s="89" t="s">
        <v>83</v>
      </c>
      <c r="B29" t="s">
        <v>56</v>
      </c>
      <c r="C29" t="str">
        <f>'PROFIT &amp; LOSS'!A18</f>
        <v>MISCELLANEOUS EXPENCES</v>
      </c>
      <c r="D29" s="28">
        <f>'PROFIT &amp; LOSS'!C18</f>
        <v>125</v>
      </c>
    </row>
    <row r="30" spans="1:4" x14ac:dyDescent="0.25">
      <c r="A30" s="89" t="s">
        <v>83</v>
      </c>
      <c r="B30" t="s">
        <v>56</v>
      </c>
      <c r="C30" t="str">
        <f>'PROFIT &amp; LOSS'!A19</f>
        <v>MACHINE $ EQUIPMENT MAINTENANCE</v>
      </c>
      <c r="D30" s="28">
        <f>'PROFIT &amp; LOSS'!C19</f>
        <v>0</v>
      </c>
    </row>
    <row r="31" spans="1:4" x14ac:dyDescent="0.25">
      <c r="A31" s="89" t="s">
        <v>83</v>
      </c>
      <c r="B31" t="s">
        <v>56</v>
      </c>
      <c r="C31" t="str">
        <f>'PROFIT &amp; LOSS'!A20</f>
        <v>PETROL</v>
      </c>
      <c r="D31" s="28">
        <f>'PROFIT &amp; LOSS'!C20</f>
        <v>0</v>
      </c>
    </row>
    <row r="32" spans="1:4" x14ac:dyDescent="0.25">
      <c r="A32" s="89" t="s">
        <v>83</v>
      </c>
      <c r="B32" t="s">
        <v>56</v>
      </c>
      <c r="C32" t="str">
        <f>'PROFIT &amp; LOSS'!A21</f>
        <v>PUBLIC UTILITIES(e.g water, electricity, etc)</v>
      </c>
      <c r="D32" s="28">
        <f>'PROFIT &amp; LOSS'!C21</f>
        <v>0</v>
      </c>
    </row>
    <row r="33" spans="1:4" x14ac:dyDescent="0.25">
      <c r="A33" s="89" t="s">
        <v>83</v>
      </c>
      <c r="B33" t="s">
        <v>56</v>
      </c>
      <c r="C33" t="str">
        <f>'PROFIT &amp; LOSS'!A22</f>
        <v>STAFF RENT</v>
      </c>
      <c r="D33" s="28">
        <f>'PROFIT &amp; LOSS'!C22</f>
        <v>0</v>
      </c>
    </row>
    <row r="34" spans="1:4" x14ac:dyDescent="0.25">
      <c r="A34" s="89" t="s">
        <v>83</v>
      </c>
      <c r="B34" t="s">
        <v>56</v>
      </c>
      <c r="C34" t="str">
        <f>'PROFIT &amp; LOSS'!A23</f>
        <v>STATIONERY</v>
      </c>
      <c r="D34" s="28">
        <f>'PROFIT &amp; LOSS'!C23</f>
        <v>50</v>
      </c>
    </row>
    <row r="35" spans="1:4" x14ac:dyDescent="0.25">
      <c r="A35" s="89" t="s">
        <v>83</v>
      </c>
      <c r="B35" t="s">
        <v>56</v>
      </c>
      <c r="C35" t="str">
        <f>'PROFIT &amp; LOSS'!A24</f>
        <v xml:space="preserve">TELEPHONE </v>
      </c>
      <c r="D35" s="28">
        <f>'PROFIT &amp; LOSS'!C24</f>
        <v>0</v>
      </c>
    </row>
    <row r="36" spans="1:4" x14ac:dyDescent="0.25">
      <c r="A36" s="89" t="s">
        <v>83</v>
      </c>
      <c r="B36" t="s">
        <v>56</v>
      </c>
      <c r="C36" t="str">
        <f>'PROFIT &amp; LOSS'!A25</f>
        <v>VEHICLE MAINTENANCE</v>
      </c>
      <c r="D36" s="28">
        <f>'PROFIT &amp; LOSS'!C25</f>
        <v>750</v>
      </c>
    </row>
    <row r="37" spans="1:4" x14ac:dyDescent="0.25">
      <c r="A37" s="89" t="s">
        <v>83</v>
      </c>
      <c r="B37" t="s">
        <v>56</v>
      </c>
      <c r="C37" t="str">
        <f>'PROFIT &amp; LOSS'!A26</f>
        <v>WEB HOSTING/MAINTAINANCE</v>
      </c>
      <c r="D37" s="28">
        <f>'PROFIT &amp; LOSS'!C26</f>
        <v>25</v>
      </c>
    </row>
    <row r="38" spans="1:4" x14ac:dyDescent="0.25">
      <c r="A38" s="89" t="s">
        <v>84</v>
      </c>
      <c r="B38" t="s">
        <v>88</v>
      </c>
      <c r="C38" t="str">
        <f>'PROFIT &amp; LOSS'!A5</f>
        <v>SALES(from car wash)</v>
      </c>
      <c r="D38" s="28">
        <f>'PROFIT &amp; LOSS'!D5</f>
        <v>4000</v>
      </c>
    </row>
    <row r="39" spans="1:4" x14ac:dyDescent="0.25">
      <c r="A39" s="89" t="s">
        <v>84</v>
      </c>
      <c r="B39" t="s">
        <v>88</v>
      </c>
      <c r="C39" t="str">
        <f>'PROFIT &amp; LOSS'!A6</f>
        <v>OTHER INCOME</v>
      </c>
      <c r="D39" s="28">
        <f>'PROFIT &amp; LOSS'!D6</f>
        <v>0</v>
      </c>
    </row>
    <row r="40" spans="1:4" x14ac:dyDescent="0.25">
      <c r="A40" s="89" t="s">
        <v>84</v>
      </c>
      <c r="B40" t="s">
        <v>56</v>
      </c>
      <c r="C40" t="str">
        <f>'PROFIT &amp; LOSS'!A11</f>
        <v xml:space="preserve">ADVERTISING </v>
      </c>
      <c r="D40" s="28">
        <f>'PROFIT &amp; LOSS'!D11</f>
        <v>0</v>
      </c>
    </row>
    <row r="41" spans="1:4" x14ac:dyDescent="0.25">
      <c r="A41" s="89" t="s">
        <v>84</v>
      </c>
      <c r="B41" t="s">
        <v>56</v>
      </c>
      <c r="C41" t="str">
        <f>'PROFIT &amp; LOSS'!A12</f>
        <v xml:space="preserve"> SALARIES</v>
      </c>
      <c r="D41" s="28">
        <f>'PROFIT &amp; LOSS'!D12</f>
        <v>0</v>
      </c>
    </row>
    <row r="42" spans="1:4" x14ac:dyDescent="0.25">
      <c r="A42" s="89" t="s">
        <v>84</v>
      </c>
      <c r="B42" t="s">
        <v>56</v>
      </c>
      <c r="C42" t="str">
        <f>'PROFIT &amp; LOSS'!A13</f>
        <v>BANK FEES</v>
      </c>
      <c r="D42" s="28">
        <f>'PROFIT &amp; LOSS'!D13</f>
        <v>0</v>
      </c>
    </row>
    <row r="43" spans="1:4" x14ac:dyDescent="0.25">
      <c r="A43" s="89" t="s">
        <v>84</v>
      </c>
      <c r="B43" t="s">
        <v>56</v>
      </c>
      <c r="C43" t="str">
        <f>'PROFIT &amp; LOSS'!A14</f>
        <v>CONSUMABLES</v>
      </c>
      <c r="D43" s="28">
        <f>'PROFIT &amp; LOSS'!D14</f>
        <v>0</v>
      </c>
    </row>
    <row r="44" spans="1:4" x14ac:dyDescent="0.25">
      <c r="A44" s="89" t="s">
        <v>84</v>
      </c>
      <c r="B44" t="s">
        <v>56</v>
      </c>
      <c r="C44" t="str">
        <f>'PROFIT &amp; LOSS'!A15</f>
        <v xml:space="preserve">INTEREST </v>
      </c>
      <c r="D44" s="28">
        <f>'PROFIT &amp; LOSS'!D15</f>
        <v>0</v>
      </c>
    </row>
    <row r="45" spans="1:4" x14ac:dyDescent="0.25">
      <c r="A45" s="89" t="s">
        <v>84</v>
      </c>
      <c r="B45" t="s">
        <v>56</v>
      </c>
      <c r="C45" t="str">
        <f>'PROFIT &amp; LOSS'!A16</f>
        <v>DEPRECIATION</v>
      </c>
      <c r="D45" s="28">
        <f>'PROFIT &amp; LOSS'!D16</f>
        <v>0</v>
      </c>
    </row>
    <row r="46" spans="1:4" x14ac:dyDescent="0.25">
      <c r="A46" s="89" t="s">
        <v>84</v>
      </c>
      <c r="B46" t="s">
        <v>56</v>
      </c>
      <c r="C46" t="str">
        <f>'PROFIT &amp; LOSS'!A17</f>
        <v>INSURANCE</v>
      </c>
      <c r="D46" s="28">
        <f>'PROFIT &amp; LOSS'!D17</f>
        <v>0</v>
      </c>
    </row>
    <row r="47" spans="1:4" x14ac:dyDescent="0.25">
      <c r="A47" s="89" t="s">
        <v>84</v>
      </c>
      <c r="B47" t="s">
        <v>56</v>
      </c>
      <c r="C47" t="str">
        <f>'PROFIT &amp; LOSS'!A18</f>
        <v>MISCELLANEOUS EXPENCES</v>
      </c>
      <c r="D47" s="28">
        <f>'PROFIT &amp; LOSS'!D18</f>
        <v>0</v>
      </c>
    </row>
    <row r="48" spans="1:4" x14ac:dyDescent="0.25">
      <c r="A48" s="89" t="s">
        <v>84</v>
      </c>
      <c r="B48" t="s">
        <v>56</v>
      </c>
      <c r="C48" t="str">
        <f>'PROFIT &amp; LOSS'!A19</f>
        <v>MACHINE $ EQUIPMENT MAINTENANCE</v>
      </c>
      <c r="D48" s="28">
        <f>'PROFIT &amp; LOSS'!D19</f>
        <v>0</v>
      </c>
    </row>
    <row r="49" spans="1:4" x14ac:dyDescent="0.25">
      <c r="A49" s="89" t="s">
        <v>84</v>
      </c>
      <c r="B49" t="s">
        <v>56</v>
      </c>
      <c r="C49" t="str">
        <f>'PROFIT &amp; LOSS'!A20</f>
        <v>PETROL</v>
      </c>
      <c r="D49" s="28">
        <f>'PROFIT &amp; LOSS'!D20</f>
        <v>0</v>
      </c>
    </row>
    <row r="50" spans="1:4" x14ac:dyDescent="0.25">
      <c r="A50" s="89" t="s">
        <v>84</v>
      </c>
      <c r="B50" t="s">
        <v>56</v>
      </c>
      <c r="C50" t="str">
        <f>'PROFIT &amp; LOSS'!A21</f>
        <v>PUBLIC UTILITIES(e.g water, electricity, etc)</v>
      </c>
      <c r="D50" s="28">
        <f>'PROFIT &amp; LOSS'!D21</f>
        <v>0</v>
      </c>
    </row>
    <row r="51" spans="1:4" x14ac:dyDescent="0.25">
      <c r="A51" s="89" t="s">
        <v>84</v>
      </c>
      <c r="B51" t="s">
        <v>56</v>
      </c>
      <c r="C51" t="str">
        <f>'PROFIT &amp; LOSS'!A22</f>
        <v>STAFF RENT</v>
      </c>
      <c r="D51" s="28">
        <f>'PROFIT &amp; LOSS'!D22</f>
        <v>0</v>
      </c>
    </row>
    <row r="52" spans="1:4" x14ac:dyDescent="0.25">
      <c r="A52" s="89" t="s">
        <v>84</v>
      </c>
      <c r="B52" t="s">
        <v>56</v>
      </c>
      <c r="C52" t="str">
        <f>'PROFIT &amp; LOSS'!A23</f>
        <v>STATIONERY</v>
      </c>
      <c r="D52" s="28">
        <f>'PROFIT &amp; LOSS'!D23</f>
        <v>0</v>
      </c>
    </row>
    <row r="53" spans="1:4" x14ac:dyDescent="0.25">
      <c r="A53" s="89" t="s">
        <v>84</v>
      </c>
      <c r="B53" t="s">
        <v>56</v>
      </c>
      <c r="C53" t="str">
        <f>'PROFIT &amp; LOSS'!A24</f>
        <v xml:space="preserve">TELEPHONE </v>
      </c>
      <c r="D53" s="28">
        <f>'PROFIT &amp; LOSS'!D24</f>
        <v>0</v>
      </c>
    </row>
    <row r="54" spans="1:4" x14ac:dyDescent="0.25">
      <c r="A54" s="89" t="s">
        <v>84</v>
      </c>
      <c r="B54" t="s">
        <v>56</v>
      </c>
      <c r="C54" t="str">
        <f>'PROFIT &amp; LOSS'!A25</f>
        <v>VEHICLE MAINTENANCE</v>
      </c>
      <c r="D54" s="28">
        <f>'PROFIT &amp; LOSS'!D25</f>
        <v>0</v>
      </c>
    </row>
    <row r="55" spans="1:4" x14ac:dyDescent="0.25">
      <c r="A55" s="89" t="s">
        <v>84</v>
      </c>
      <c r="B55" t="s">
        <v>56</v>
      </c>
      <c r="C55" t="str">
        <f>'PROFIT &amp; LOSS'!A26</f>
        <v>WEB HOSTING/MAINTAINANCE</v>
      </c>
      <c r="D55" s="28">
        <f>'PROFIT &amp; LOSS'!D26</f>
        <v>0</v>
      </c>
    </row>
    <row r="56" spans="1:4" x14ac:dyDescent="0.25">
      <c r="A56" s="89" t="s">
        <v>85</v>
      </c>
      <c r="B56" t="s">
        <v>88</v>
      </c>
      <c r="C56" t="str">
        <f>'PROFIT &amp; LOSS'!A5</f>
        <v>SALES(from car wash)</v>
      </c>
      <c r="D56" s="28">
        <f>'PROFIT &amp; LOSS'!E5</f>
        <v>1000</v>
      </c>
    </row>
    <row r="57" spans="1:4" x14ac:dyDescent="0.25">
      <c r="A57" s="89" t="s">
        <v>85</v>
      </c>
      <c r="B57" t="s">
        <v>88</v>
      </c>
      <c r="C57" t="str">
        <f>'PROFIT &amp; LOSS'!A6</f>
        <v>OTHER INCOME</v>
      </c>
      <c r="D57" s="28">
        <f>'PROFIT &amp; LOSS'!E6</f>
        <v>0</v>
      </c>
    </row>
    <row r="58" spans="1:4" x14ac:dyDescent="0.25">
      <c r="A58" s="89" t="s">
        <v>85</v>
      </c>
      <c r="B58" t="s">
        <v>56</v>
      </c>
      <c r="C58" t="str">
        <f>'PROFIT &amp; LOSS'!A11</f>
        <v xml:space="preserve">ADVERTISING </v>
      </c>
      <c r="D58" s="28">
        <f>'PROFIT &amp; LOSS'!E11</f>
        <v>0</v>
      </c>
    </row>
    <row r="59" spans="1:4" x14ac:dyDescent="0.25">
      <c r="A59" s="89" t="s">
        <v>85</v>
      </c>
      <c r="B59" t="s">
        <v>56</v>
      </c>
      <c r="C59" t="str">
        <f>'PROFIT &amp; LOSS'!A12</f>
        <v xml:space="preserve"> SALARIES</v>
      </c>
      <c r="D59" s="28">
        <f>'PROFIT &amp; LOSS'!E12</f>
        <v>0</v>
      </c>
    </row>
    <row r="60" spans="1:4" x14ac:dyDescent="0.25">
      <c r="A60" s="89" t="s">
        <v>85</v>
      </c>
      <c r="B60" t="s">
        <v>56</v>
      </c>
      <c r="C60" t="str">
        <f>'PROFIT &amp; LOSS'!A13</f>
        <v>BANK FEES</v>
      </c>
      <c r="D60" s="28">
        <f>'PROFIT &amp; LOSS'!E13</f>
        <v>0</v>
      </c>
    </row>
    <row r="61" spans="1:4" x14ac:dyDescent="0.25">
      <c r="A61" s="89" t="s">
        <v>85</v>
      </c>
      <c r="B61" t="s">
        <v>56</v>
      </c>
      <c r="C61" t="str">
        <f>'PROFIT &amp; LOSS'!A14</f>
        <v>CONSUMABLES</v>
      </c>
      <c r="D61" s="28">
        <f>'PROFIT &amp; LOSS'!E14</f>
        <v>0</v>
      </c>
    </row>
    <row r="62" spans="1:4" x14ac:dyDescent="0.25">
      <c r="A62" s="89" t="s">
        <v>85</v>
      </c>
      <c r="B62" t="s">
        <v>56</v>
      </c>
      <c r="C62" t="str">
        <f>'PROFIT &amp; LOSS'!A15</f>
        <v xml:space="preserve">INTEREST </v>
      </c>
      <c r="D62" s="28">
        <f>'PROFIT &amp; LOSS'!E15</f>
        <v>0</v>
      </c>
    </row>
    <row r="63" spans="1:4" x14ac:dyDescent="0.25">
      <c r="A63" s="89" t="s">
        <v>85</v>
      </c>
      <c r="B63" t="s">
        <v>56</v>
      </c>
      <c r="C63" t="str">
        <f>'PROFIT &amp; LOSS'!A16</f>
        <v>DEPRECIATION</v>
      </c>
      <c r="D63" s="28">
        <f>'PROFIT &amp; LOSS'!E16</f>
        <v>0</v>
      </c>
    </row>
    <row r="64" spans="1:4" x14ac:dyDescent="0.25">
      <c r="A64" s="89" t="s">
        <v>85</v>
      </c>
      <c r="B64" t="s">
        <v>56</v>
      </c>
      <c r="C64" t="str">
        <f>'PROFIT &amp; LOSS'!A17</f>
        <v>INSURANCE</v>
      </c>
      <c r="D64" s="28">
        <f>'PROFIT &amp; LOSS'!E17</f>
        <v>0</v>
      </c>
    </row>
    <row r="65" spans="1:4" x14ac:dyDescent="0.25">
      <c r="A65" s="89" t="s">
        <v>85</v>
      </c>
      <c r="B65" t="s">
        <v>56</v>
      </c>
      <c r="C65" t="str">
        <f>'PROFIT &amp; LOSS'!A18</f>
        <v>MISCELLANEOUS EXPENCES</v>
      </c>
      <c r="D65" s="28">
        <f>'PROFIT &amp; LOSS'!E18</f>
        <v>0</v>
      </c>
    </row>
    <row r="66" spans="1:4" x14ac:dyDescent="0.25">
      <c r="A66" s="89" t="s">
        <v>85</v>
      </c>
      <c r="B66" t="s">
        <v>56</v>
      </c>
      <c r="C66" t="str">
        <f>'PROFIT &amp; LOSS'!A19</f>
        <v>MACHINE $ EQUIPMENT MAINTENANCE</v>
      </c>
      <c r="D66" s="28">
        <f>'PROFIT &amp; LOSS'!E19</f>
        <v>0</v>
      </c>
    </row>
    <row r="67" spans="1:4" x14ac:dyDescent="0.25">
      <c r="A67" s="89" t="s">
        <v>85</v>
      </c>
      <c r="B67" t="s">
        <v>56</v>
      </c>
      <c r="C67" t="str">
        <f>'PROFIT &amp; LOSS'!A20</f>
        <v>PETROL</v>
      </c>
      <c r="D67" s="28">
        <f>'PROFIT &amp; LOSS'!E20</f>
        <v>0</v>
      </c>
    </row>
    <row r="68" spans="1:4" x14ac:dyDescent="0.25">
      <c r="A68" s="89" t="s">
        <v>85</v>
      </c>
      <c r="B68" t="s">
        <v>56</v>
      </c>
      <c r="C68" t="str">
        <f>'PROFIT &amp; LOSS'!A21</f>
        <v>PUBLIC UTILITIES(e.g water, electricity, etc)</v>
      </c>
      <c r="D68" s="28">
        <f>'PROFIT &amp; LOSS'!E21</f>
        <v>0</v>
      </c>
    </row>
    <row r="69" spans="1:4" x14ac:dyDescent="0.25">
      <c r="A69" s="89" t="s">
        <v>85</v>
      </c>
      <c r="B69" t="s">
        <v>56</v>
      </c>
      <c r="C69" t="str">
        <f>'PROFIT &amp; LOSS'!A22</f>
        <v>STAFF RENT</v>
      </c>
      <c r="D69" s="28">
        <f>'PROFIT &amp; LOSS'!E22</f>
        <v>0</v>
      </c>
    </row>
    <row r="70" spans="1:4" x14ac:dyDescent="0.25">
      <c r="A70" s="89" t="s">
        <v>85</v>
      </c>
      <c r="B70" t="s">
        <v>56</v>
      </c>
      <c r="C70" t="str">
        <f>'PROFIT &amp; LOSS'!A23</f>
        <v>STATIONERY</v>
      </c>
      <c r="D70" s="28">
        <f>'PROFIT &amp; LOSS'!E23</f>
        <v>0</v>
      </c>
    </row>
    <row r="71" spans="1:4" x14ac:dyDescent="0.25">
      <c r="A71" s="89" t="s">
        <v>85</v>
      </c>
      <c r="B71" t="s">
        <v>56</v>
      </c>
      <c r="C71" t="str">
        <f>'PROFIT &amp; LOSS'!A24</f>
        <v xml:space="preserve">TELEPHONE </v>
      </c>
      <c r="D71" s="28">
        <f>'PROFIT &amp; LOSS'!E24</f>
        <v>0</v>
      </c>
    </row>
    <row r="72" spans="1:4" x14ac:dyDescent="0.25">
      <c r="A72" s="89" t="s">
        <v>85</v>
      </c>
      <c r="B72" t="s">
        <v>56</v>
      </c>
      <c r="C72" t="str">
        <f>'PROFIT &amp; LOSS'!A25</f>
        <v>VEHICLE MAINTENANCE</v>
      </c>
      <c r="D72" s="28">
        <f>'PROFIT &amp; LOSS'!E25</f>
        <v>0</v>
      </c>
    </row>
    <row r="73" spans="1:4" x14ac:dyDescent="0.25">
      <c r="A73" s="89" t="s">
        <v>85</v>
      </c>
      <c r="B73" t="s">
        <v>56</v>
      </c>
      <c r="C73" t="str">
        <f>'PROFIT &amp; LOSS'!A26</f>
        <v>WEB HOSTING/MAINTAINANCE</v>
      </c>
      <c r="D73" s="28">
        <f>'PROFIT &amp; LOSS'!E26</f>
        <v>0</v>
      </c>
    </row>
    <row r="74" spans="1:4" x14ac:dyDescent="0.25">
      <c r="A74" s="89" t="s">
        <v>86</v>
      </c>
      <c r="B74" t="s">
        <v>88</v>
      </c>
      <c r="C74" t="str">
        <f>'PROFIT &amp; LOSS'!A5</f>
        <v>SALES(from car wash)</v>
      </c>
      <c r="D74" s="28">
        <f>'PROFIT &amp; LOSS'!F5</f>
        <v>2000</v>
      </c>
    </row>
    <row r="75" spans="1:4" x14ac:dyDescent="0.25">
      <c r="A75" s="89" t="s">
        <v>86</v>
      </c>
      <c r="B75" t="s">
        <v>88</v>
      </c>
      <c r="C75" t="str">
        <f>'PROFIT &amp; LOSS'!A6</f>
        <v>OTHER INCOME</v>
      </c>
      <c r="D75" s="28">
        <f>'PROFIT &amp; LOSS'!F6</f>
        <v>0</v>
      </c>
    </row>
    <row r="76" spans="1:4" x14ac:dyDescent="0.25">
      <c r="A76" s="89" t="s">
        <v>86</v>
      </c>
      <c r="B76" t="s">
        <v>56</v>
      </c>
      <c r="C76" t="str">
        <f>'PROFIT &amp; LOSS'!A11</f>
        <v xml:space="preserve">ADVERTISING </v>
      </c>
      <c r="D76" s="28">
        <f>'PROFIT &amp; LOSS'!F11</f>
        <v>0</v>
      </c>
    </row>
    <row r="77" spans="1:4" x14ac:dyDescent="0.25">
      <c r="A77" s="89" t="s">
        <v>86</v>
      </c>
      <c r="B77" t="s">
        <v>56</v>
      </c>
      <c r="C77" t="str">
        <f>'PROFIT &amp; LOSS'!A12</f>
        <v xml:space="preserve"> SALARIES</v>
      </c>
      <c r="D77" s="28">
        <f>'PROFIT &amp; LOSS'!F12</f>
        <v>0</v>
      </c>
    </row>
    <row r="78" spans="1:4" x14ac:dyDescent="0.25">
      <c r="A78" s="89" t="s">
        <v>86</v>
      </c>
      <c r="B78" t="s">
        <v>56</v>
      </c>
      <c r="C78" t="str">
        <f>'PROFIT &amp; LOSS'!A13</f>
        <v>BANK FEES</v>
      </c>
      <c r="D78" s="28">
        <f>'PROFIT &amp; LOSS'!F13</f>
        <v>0</v>
      </c>
    </row>
    <row r="79" spans="1:4" x14ac:dyDescent="0.25">
      <c r="A79" s="89" t="s">
        <v>86</v>
      </c>
      <c r="B79" t="s">
        <v>56</v>
      </c>
      <c r="C79" t="str">
        <f>'PROFIT &amp; LOSS'!A14</f>
        <v>CONSUMABLES</v>
      </c>
      <c r="D79" s="28">
        <f>'PROFIT &amp; LOSS'!F14</f>
        <v>0</v>
      </c>
    </row>
    <row r="80" spans="1:4" x14ac:dyDescent="0.25">
      <c r="A80" s="89" t="s">
        <v>86</v>
      </c>
      <c r="B80" t="s">
        <v>56</v>
      </c>
      <c r="C80" t="str">
        <f>'PROFIT &amp; LOSS'!A15</f>
        <v xml:space="preserve">INTEREST </v>
      </c>
      <c r="D80" s="28">
        <f>'PROFIT &amp; LOSS'!F15</f>
        <v>0</v>
      </c>
    </row>
    <row r="81" spans="1:4" x14ac:dyDescent="0.25">
      <c r="A81" s="89" t="s">
        <v>86</v>
      </c>
      <c r="B81" t="s">
        <v>56</v>
      </c>
      <c r="C81" t="str">
        <f>'PROFIT &amp; LOSS'!A16</f>
        <v>DEPRECIATION</v>
      </c>
      <c r="D81" s="28">
        <f>'PROFIT &amp; LOSS'!F16</f>
        <v>0</v>
      </c>
    </row>
    <row r="82" spans="1:4" x14ac:dyDescent="0.25">
      <c r="A82" s="89" t="s">
        <v>86</v>
      </c>
      <c r="B82" t="s">
        <v>56</v>
      </c>
      <c r="C82" t="str">
        <f>'PROFIT &amp; LOSS'!A17</f>
        <v>INSURANCE</v>
      </c>
      <c r="D82" s="28">
        <f>'PROFIT &amp; LOSS'!F17</f>
        <v>0</v>
      </c>
    </row>
    <row r="83" spans="1:4" x14ac:dyDescent="0.25">
      <c r="A83" s="89" t="s">
        <v>86</v>
      </c>
      <c r="B83" t="s">
        <v>56</v>
      </c>
      <c r="C83" t="str">
        <f>'PROFIT &amp; LOSS'!A18</f>
        <v>MISCELLANEOUS EXPENCES</v>
      </c>
      <c r="D83" s="28">
        <f>'PROFIT &amp; LOSS'!F18</f>
        <v>0</v>
      </c>
    </row>
    <row r="84" spans="1:4" x14ac:dyDescent="0.25">
      <c r="A84" s="89" t="s">
        <v>86</v>
      </c>
      <c r="B84" t="s">
        <v>56</v>
      </c>
      <c r="C84" t="str">
        <f>'PROFIT &amp; LOSS'!A19</f>
        <v>MACHINE $ EQUIPMENT MAINTENANCE</v>
      </c>
      <c r="D84" s="28">
        <f>'PROFIT &amp; LOSS'!F19</f>
        <v>0</v>
      </c>
    </row>
    <row r="85" spans="1:4" x14ac:dyDescent="0.25">
      <c r="A85" s="89" t="s">
        <v>86</v>
      </c>
      <c r="B85" t="s">
        <v>56</v>
      </c>
      <c r="C85" t="str">
        <f>'PROFIT &amp; LOSS'!A20</f>
        <v>PETROL</v>
      </c>
      <c r="D85" s="28">
        <f>'PROFIT &amp; LOSS'!F20</f>
        <v>0</v>
      </c>
    </row>
    <row r="86" spans="1:4" x14ac:dyDescent="0.25">
      <c r="A86" s="89" t="s">
        <v>86</v>
      </c>
      <c r="B86" t="s">
        <v>56</v>
      </c>
      <c r="C86" t="str">
        <f>'PROFIT &amp; LOSS'!A21</f>
        <v>PUBLIC UTILITIES(e.g water, electricity, etc)</v>
      </c>
      <c r="D86" s="28">
        <f>'PROFIT &amp; LOSS'!F21</f>
        <v>0</v>
      </c>
    </row>
    <row r="87" spans="1:4" x14ac:dyDescent="0.25">
      <c r="A87" s="89" t="s">
        <v>86</v>
      </c>
      <c r="B87" t="s">
        <v>56</v>
      </c>
      <c r="C87" t="str">
        <f>'PROFIT &amp; LOSS'!A22</f>
        <v>STAFF RENT</v>
      </c>
      <c r="D87" s="28">
        <f>'PROFIT &amp; LOSS'!F22</f>
        <v>0</v>
      </c>
    </row>
    <row r="88" spans="1:4" x14ac:dyDescent="0.25">
      <c r="A88" s="89" t="s">
        <v>86</v>
      </c>
      <c r="B88" t="s">
        <v>56</v>
      </c>
      <c r="C88" t="str">
        <f>'PROFIT &amp; LOSS'!A23</f>
        <v>STATIONERY</v>
      </c>
      <c r="D88" s="28">
        <f>'PROFIT &amp; LOSS'!F23</f>
        <v>0</v>
      </c>
    </row>
    <row r="89" spans="1:4" x14ac:dyDescent="0.25">
      <c r="A89" s="89" t="s">
        <v>86</v>
      </c>
      <c r="B89" t="s">
        <v>56</v>
      </c>
      <c r="C89" t="str">
        <f>'PROFIT &amp; LOSS'!A24</f>
        <v xml:space="preserve">TELEPHONE </v>
      </c>
      <c r="D89" s="28">
        <f>'PROFIT &amp; LOSS'!F24</f>
        <v>0</v>
      </c>
    </row>
    <row r="90" spans="1:4" x14ac:dyDescent="0.25">
      <c r="A90" s="89" t="s">
        <v>86</v>
      </c>
      <c r="B90" t="s">
        <v>56</v>
      </c>
      <c r="C90" t="str">
        <f>'PROFIT &amp; LOSS'!A25</f>
        <v>VEHICLE MAINTENANCE</v>
      </c>
      <c r="D90" s="28">
        <f>'PROFIT &amp; LOSS'!F25</f>
        <v>0</v>
      </c>
    </row>
    <row r="91" spans="1:4" x14ac:dyDescent="0.25">
      <c r="A91" s="89" t="s">
        <v>86</v>
      </c>
      <c r="B91" t="s">
        <v>56</v>
      </c>
      <c r="C91" t="str">
        <f>'PROFIT &amp; LOSS'!A26</f>
        <v>WEB HOSTING/MAINTAINANCE</v>
      </c>
      <c r="D91" s="28">
        <f>'PROFIT &amp; LOSS'!F26</f>
        <v>0</v>
      </c>
    </row>
    <row r="92" spans="1:4" x14ac:dyDescent="0.25">
      <c r="A92" s="89" t="s">
        <v>87</v>
      </c>
      <c r="B92" t="s">
        <v>88</v>
      </c>
      <c r="C92" t="str">
        <f>'PROFIT &amp; LOSS'!A5</f>
        <v>SALES(from car wash)</v>
      </c>
      <c r="D92" s="28">
        <f>'PROFIT &amp; LOSS'!G5</f>
        <v>3000</v>
      </c>
    </row>
    <row r="93" spans="1:4" x14ac:dyDescent="0.25">
      <c r="A93" s="89" t="s">
        <v>87</v>
      </c>
      <c r="B93" t="s">
        <v>88</v>
      </c>
      <c r="C93" t="str">
        <f>'PROFIT &amp; LOSS'!A6</f>
        <v>OTHER INCOME</v>
      </c>
      <c r="D93" s="28">
        <f>'PROFIT &amp; LOSS'!G6</f>
        <v>0</v>
      </c>
    </row>
    <row r="94" spans="1:4" x14ac:dyDescent="0.25">
      <c r="A94" s="89" t="s">
        <v>87</v>
      </c>
      <c r="B94" t="s">
        <v>56</v>
      </c>
      <c r="C94" t="str">
        <f>'PROFIT &amp; LOSS'!A11</f>
        <v xml:space="preserve">ADVERTISING </v>
      </c>
      <c r="D94" s="28">
        <f>'PROFIT &amp; LOSS'!G11</f>
        <v>0</v>
      </c>
    </row>
    <row r="95" spans="1:4" x14ac:dyDescent="0.25">
      <c r="A95" s="89" t="s">
        <v>87</v>
      </c>
      <c r="B95" t="s">
        <v>56</v>
      </c>
      <c r="C95" t="str">
        <f>'PROFIT &amp; LOSS'!A12</f>
        <v xml:space="preserve"> SALARIES</v>
      </c>
      <c r="D95" s="28">
        <f>'PROFIT &amp; LOSS'!G12</f>
        <v>0</v>
      </c>
    </row>
    <row r="96" spans="1:4" x14ac:dyDescent="0.25">
      <c r="A96" s="89" t="s">
        <v>87</v>
      </c>
      <c r="B96" t="s">
        <v>56</v>
      </c>
      <c r="C96" t="str">
        <f>'PROFIT &amp; LOSS'!A13</f>
        <v>BANK FEES</v>
      </c>
      <c r="D96" s="28">
        <f>'PROFIT &amp; LOSS'!G13</f>
        <v>0</v>
      </c>
    </row>
    <row r="97" spans="1:4" x14ac:dyDescent="0.25">
      <c r="A97" s="89" t="s">
        <v>87</v>
      </c>
      <c r="B97" t="s">
        <v>56</v>
      </c>
      <c r="C97" t="str">
        <f>'PROFIT &amp; LOSS'!A14</f>
        <v>CONSUMABLES</v>
      </c>
      <c r="D97" s="28">
        <f>'PROFIT &amp; LOSS'!G14</f>
        <v>0</v>
      </c>
    </row>
    <row r="98" spans="1:4" x14ac:dyDescent="0.25">
      <c r="A98" s="89" t="s">
        <v>87</v>
      </c>
      <c r="B98" t="s">
        <v>56</v>
      </c>
      <c r="C98" t="str">
        <f>'PROFIT &amp; LOSS'!A15</f>
        <v xml:space="preserve">INTEREST </v>
      </c>
      <c r="D98" s="28">
        <f>'PROFIT &amp; LOSS'!G15</f>
        <v>0</v>
      </c>
    </row>
    <row r="99" spans="1:4" x14ac:dyDescent="0.25">
      <c r="A99" s="89" t="s">
        <v>87</v>
      </c>
      <c r="B99" t="s">
        <v>56</v>
      </c>
      <c r="C99" t="str">
        <f>'PROFIT &amp; LOSS'!A16</f>
        <v>DEPRECIATION</v>
      </c>
      <c r="D99" s="28">
        <f>'PROFIT &amp; LOSS'!G16</f>
        <v>0</v>
      </c>
    </row>
    <row r="100" spans="1:4" x14ac:dyDescent="0.25">
      <c r="A100" s="89" t="s">
        <v>87</v>
      </c>
      <c r="B100" t="s">
        <v>56</v>
      </c>
      <c r="C100" t="str">
        <f>'PROFIT &amp; LOSS'!A17</f>
        <v>INSURANCE</v>
      </c>
      <c r="D100" s="28">
        <f>'PROFIT &amp; LOSS'!G17</f>
        <v>0</v>
      </c>
    </row>
    <row r="101" spans="1:4" x14ac:dyDescent="0.25">
      <c r="A101" s="89" t="s">
        <v>87</v>
      </c>
      <c r="B101" t="s">
        <v>56</v>
      </c>
      <c r="C101" t="str">
        <f>'PROFIT &amp; LOSS'!A18</f>
        <v>MISCELLANEOUS EXPENCES</v>
      </c>
      <c r="D101" s="28">
        <f>'PROFIT &amp; LOSS'!G18</f>
        <v>0</v>
      </c>
    </row>
    <row r="102" spans="1:4" x14ac:dyDescent="0.25">
      <c r="A102" s="89" t="s">
        <v>87</v>
      </c>
      <c r="B102" t="s">
        <v>56</v>
      </c>
      <c r="C102" t="str">
        <f>'PROFIT &amp; LOSS'!A19</f>
        <v>MACHINE $ EQUIPMENT MAINTENANCE</v>
      </c>
      <c r="D102" s="28">
        <f>'PROFIT &amp; LOSS'!G19</f>
        <v>0</v>
      </c>
    </row>
    <row r="103" spans="1:4" x14ac:dyDescent="0.25">
      <c r="A103" s="89" t="s">
        <v>87</v>
      </c>
      <c r="B103" t="s">
        <v>56</v>
      </c>
      <c r="C103" t="str">
        <f>'PROFIT &amp; LOSS'!A20</f>
        <v>PETROL</v>
      </c>
      <c r="D103" s="28">
        <f>'PROFIT &amp; LOSS'!G20</f>
        <v>0</v>
      </c>
    </row>
    <row r="104" spans="1:4" x14ac:dyDescent="0.25">
      <c r="A104" s="89" t="s">
        <v>87</v>
      </c>
      <c r="B104" t="s">
        <v>56</v>
      </c>
      <c r="C104" t="str">
        <f>'PROFIT &amp; LOSS'!A21</f>
        <v>PUBLIC UTILITIES(e.g water, electricity, etc)</v>
      </c>
      <c r="D104" s="28">
        <f>'PROFIT &amp; LOSS'!G21</f>
        <v>0</v>
      </c>
    </row>
    <row r="105" spans="1:4" x14ac:dyDescent="0.25">
      <c r="A105" s="89" t="s">
        <v>87</v>
      </c>
      <c r="B105" t="s">
        <v>56</v>
      </c>
      <c r="C105" t="str">
        <f>'PROFIT &amp; LOSS'!A22</f>
        <v>STAFF RENT</v>
      </c>
      <c r="D105" s="28">
        <f>'PROFIT &amp; LOSS'!G22</f>
        <v>0</v>
      </c>
    </row>
    <row r="106" spans="1:4" x14ac:dyDescent="0.25">
      <c r="A106" s="89" t="s">
        <v>87</v>
      </c>
      <c r="B106" t="s">
        <v>56</v>
      </c>
      <c r="C106" t="str">
        <f>'PROFIT &amp; LOSS'!A23</f>
        <v>STATIONERY</v>
      </c>
      <c r="D106" s="28">
        <f>'PROFIT &amp; LOSS'!G23</f>
        <v>0</v>
      </c>
    </row>
    <row r="107" spans="1:4" x14ac:dyDescent="0.25">
      <c r="A107" s="89" t="s">
        <v>87</v>
      </c>
      <c r="B107" t="s">
        <v>56</v>
      </c>
      <c r="C107" t="str">
        <f>'PROFIT &amp; LOSS'!A24</f>
        <v xml:space="preserve">TELEPHONE </v>
      </c>
      <c r="D107" s="28">
        <f>'PROFIT &amp; LOSS'!G24</f>
        <v>0</v>
      </c>
    </row>
    <row r="108" spans="1:4" x14ac:dyDescent="0.25">
      <c r="A108" s="89" t="s">
        <v>87</v>
      </c>
      <c r="B108" t="s">
        <v>56</v>
      </c>
      <c r="C108" t="str">
        <f>'PROFIT &amp; LOSS'!A25</f>
        <v>VEHICLE MAINTENANCE</v>
      </c>
      <c r="D108" s="28">
        <f>'PROFIT &amp; LOSS'!G25</f>
        <v>0</v>
      </c>
    </row>
    <row r="109" spans="1:4" x14ac:dyDescent="0.25">
      <c r="A109" s="89" t="s">
        <v>87</v>
      </c>
      <c r="B109" t="s">
        <v>56</v>
      </c>
      <c r="C109" t="str">
        <f>'PROFIT &amp; LOSS'!A26</f>
        <v>WEB HOSTING/MAINTAINANCE</v>
      </c>
      <c r="D109" s="28">
        <f>'PROFIT &amp; LOSS'!G26</f>
        <v>0</v>
      </c>
    </row>
    <row r="110" spans="1:4" x14ac:dyDescent="0.25">
      <c r="A110" s="89"/>
      <c r="D110" s="28"/>
    </row>
    <row r="111" spans="1:4" x14ac:dyDescent="0.25">
      <c r="A111" t="s">
        <v>70</v>
      </c>
      <c r="B111" s="55" t="s">
        <v>67</v>
      </c>
      <c r="C111" s="60" t="s">
        <v>68</v>
      </c>
      <c r="D111" s="55" t="s">
        <v>69</v>
      </c>
    </row>
    <row r="112" spans="1:4" x14ac:dyDescent="0.25">
      <c r="A112" s="89" t="s">
        <v>82</v>
      </c>
      <c r="B112" t="s">
        <v>58</v>
      </c>
      <c r="C112" s="28" t="str">
        <f>'PROFIT &amp; LOSS'!$A$29</f>
        <v>PROFIT BEFORE TAX</v>
      </c>
      <c r="D112" s="28">
        <f>'PROFIT &amp; LOSS'!B29</f>
        <v>671.66666666666697</v>
      </c>
    </row>
    <row r="113" spans="1:9" x14ac:dyDescent="0.25">
      <c r="A113" s="89" t="s">
        <v>82</v>
      </c>
      <c r="B113" t="s">
        <v>59</v>
      </c>
      <c r="C113" s="28" t="str">
        <f>'PROFIT &amp; LOSS'!$A$30</f>
        <v>TAXATION</v>
      </c>
      <c r="D113" s="28">
        <f>'PROFIT &amp; LOSS'!B30</f>
        <v>0</v>
      </c>
    </row>
    <row r="114" spans="1:9" x14ac:dyDescent="0.25">
      <c r="A114" s="89" t="s">
        <v>82</v>
      </c>
      <c r="B114" t="s">
        <v>60</v>
      </c>
      <c r="C114" s="28" t="str">
        <f>'PROFIT &amp; LOSS'!$A$31</f>
        <v>PROFIT AFTER TAX</v>
      </c>
      <c r="D114" s="28">
        <f>'PROFIT &amp; LOSS'!B31</f>
        <v>671.66666666666697</v>
      </c>
    </row>
    <row r="115" spans="1:9" x14ac:dyDescent="0.25">
      <c r="A115" s="89" t="s">
        <v>83</v>
      </c>
      <c r="B115" t="s">
        <v>58</v>
      </c>
      <c r="C115" s="28" t="str">
        <f>'PROFIT &amp; LOSS'!$A$29</f>
        <v>PROFIT BEFORE TAX</v>
      </c>
      <c r="D115" s="28">
        <f>'PROFIT &amp; LOSS'!C29</f>
        <v>1237.5</v>
      </c>
    </row>
    <row r="116" spans="1:9" x14ac:dyDescent="0.25">
      <c r="A116" s="89" t="s">
        <v>83</v>
      </c>
      <c r="B116" t="s">
        <v>59</v>
      </c>
      <c r="C116" s="28" t="str">
        <f>'PROFIT &amp; LOSS'!$A$30</f>
        <v>TAXATION</v>
      </c>
      <c r="D116" s="28">
        <f>'PROFIT &amp; LOSS'!C30</f>
        <v>0</v>
      </c>
    </row>
    <row r="117" spans="1:9" x14ac:dyDescent="0.25">
      <c r="A117" s="89" t="s">
        <v>83</v>
      </c>
      <c r="B117" t="s">
        <v>60</v>
      </c>
      <c r="C117" s="28" t="str">
        <f>'PROFIT &amp; LOSS'!$A$31</f>
        <v>PROFIT AFTER TAX</v>
      </c>
      <c r="D117" s="28">
        <f>'PROFIT &amp; LOSS'!C31</f>
        <v>1237.5</v>
      </c>
    </row>
    <row r="118" spans="1:9" x14ac:dyDescent="0.25">
      <c r="A118" s="89" t="s">
        <v>84</v>
      </c>
      <c r="B118" t="s">
        <v>58</v>
      </c>
      <c r="C118" s="28" t="str">
        <f>'PROFIT &amp; LOSS'!$A$29</f>
        <v>PROFIT BEFORE TAX</v>
      </c>
      <c r="D118" s="28">
        <f>'PROFIT &amp; LOSS'!D29</f>
        <v>4000</v>
      </c>
    </row>
    <row r="119" spans="1:9" x14ac:dyDescent="0.25">
      <c r="A119" s="89" t="s">
        <v>84</v>
      </c>
      <c r="B119" t="s">
        <v>59</v>
      </c>
      <c r="C119" s="28" t="str">
        <f>'PROFIT &amp; LOSS'!$A$30</f>
        <v>TAXATION</v>
      </c>
      <c r="D119" s="28">
        <f>'PROFIT &amp; LOSS'!D30</f>
        <v>0</v>
      </c>
    </row>
    <row r="120" spans="1:9" x14ac:dyDescent="0.25">
      <c r="A120" s="89" t="s">
        <v>84</v>
      </c>
      <c r="B120" t="s">
        <v>60</v>
      </c>
      <c r="C120" s="28" t="str">
        <f>'PROFIT &amp; LOSS'!$A$31</f>
        <v>PROFIT AFTER TAX</v>
      </c>
      <c r="D120" s="28">
        <f>'PROFIT &amp; LOSS'!D31</f>
        <v>4000</v>
      </c>
    </row>
    <row r="121" spans="1:9" x14ac:dyDescent="0.25">
      <c r="A121" s="89" t="s">
        <v>85</v>
      </c>
      <c r="B121" t="s">
        <v>58</v>
      </c>
      <c r="C121" s="28" t="str">
        <f>'PROFIT &amp; LOSS'!$A$29</f>
        <v>PROFIT BEFORE TAX</v>
      </c>
      <c r="D121" s="28">
        <f>'PROFIT &amp; LOSS'!E29</f>
        <v>1000</v>
      </c>
    </row>
    <row r="122" spans="1:9" x14ac:dyDescent="0.25">
      <c r="A122" s="89" t="s">
        <v>85</v>
      </c>
      <c r="B122" t="s">
        <v>59</v>
      </c>
      <c r="C122" s="28" t="str">
        <f>'PROFIT &amp; LOSS'!$A$30</f>
        <v>TAXATION</v>
      </c>
      <c r="D122" s="28">
        <f>'PROFIT &amp; LOSS'!E30</f>
        <v>0</v>
      </c>
    </row>
    <row r="123" spans="1:9" x14ac:dyDescent="0.25">
      <c r="A123" s="89" t="s">
        <v>85</v>
      </c>
      <c r="B123" t="s">
        <v>60</v>
      </c>
      <c r="C123" s="28" t="str">
        <f>'PROFIT &amp; LOSS'!$A$31</f>
        <v>PROFIT AFTER TAX</v>
      </c>
      <c r="D123" s="28">
        <f>'PROFIT &amp; LOSS'!E31</f>
        <v>1000</v>
      </c>
    </row>
    <row r="124" spans="1:9" x14ac:dyDescent="0.25">
      <c r="A124" s="89" t="s">
        <v>86</v>
      </c>
      <c r="B124" t="s">
        <v>58</v>
      </c>
      <c r="C124" s="28" t="str">
        <f>'PROFIT &amp; LOSS'!$A$29</f>
        <v>PROFIT BEFORE TAX</v>
      </c>
      <c r="D124" s="28">
        <f>'PROFIT &amp; LOSS'!F29</f>
        <v>2000</v>
      </c>
    </row>
    <row r="125" spans="1:9" x14ac:dyDescent="0.25">
      <c r="A125" s="89" t="s">
        <v>86</v>
      </c>
      <c r="B125" t="s">
        <v>59</v>
      </c>
      <c r="C125" s="28" t="str">
        <f>'PROFIT &amp; LOSS'!$A$30</f>
        <v>TAXATION</v>
      </c>
      <c r="D125" s="28">
        <f>'PROFIT &amp; LOSS'!F30</f>
        <v>0</v>
      </c>
    </row>
    <row r="126" spans="1:9" x14ac:dyDescent="0.25">
      <c r="A126" s="89" t="s">
        <v>86</v>
      </c>
      <c r="B126" t="s">
        <v>60</v>
      </c>
      <c r="C126" s="28" t="str">
        <f>'PROFIT &amp; LOSS'!$A$31</f>
        <v>PROFIT AFTER TAX</v>
      </c>
      <c r="D126" s="28">
        <f>'PROFIT &amp; LOSS'!F31</f>
        <v>2000</v>
      </c>
      <c r="G126" s="55"/>
      <c r="H126" s="60"/>
      <c r="I126" s="55"/>
    </row>
    <row r="127" spans="1:9" x14ac:dyDescent="0.25">
      <c r="A127" s="89" t="s">
        <v>87</v>
      </c>
      <c r="B127" t="s">
        <v>58</v>
      </c>
      <c r="C127" s="28" t="str">
        <f>'PROFIT &amp; LOSS'!$A$29</f>
        <v>PROFIT BEFORE TAX</v>
      </c>
      <c r="D127" s="28">
        <f>'PROFIT &amp; LOSS'!G29</f>
        <v>3000</v>
      </c>
      <c r="F127" s="89"/>
      <c r="I127" s="28"/>
    </row>
    <row r="128" spans="1:9" x14ac:dyDescent="0.25">
      <c r="A128" s="89" t="s">
        <v>87</v>
      </c>
      <c r="B128" t="s">
        <v>59</v>
      </c>
      <c r="C128" s="28" t="str">
        <f>'PROFIT &amp; LOSS'!$A$30</f>
        <v>TAXATION</v>
      </c>
      <c r="D128" s="28">
        <f>'PROFIT &amp; LOSS'!G30</f>
        <v>0</v>
      </c>
      <c r="F128" s="89"/>
      <c r="I128" s="28"/>
    </row>
    <row r="129" spans="1:9" x14ac:dyDescent="0.25">
      <c r="A129" s="89" t="s">
        <v>87</v>
      </c>
      <c r="B129" t="s">
        <v>60</v>
      </c>
      <c r="C129" s="28" t="str">
        <f>'PROFIT &amp; LOSS'!$A$31</f>
        <v>PROFIT AFTER TAX</v>
      </c>
      <c r="D129" s="28">
        <f>'PROFIT &amp; LOSS'!G31</f>
        <v>3000</v>
      </c>
      <c r="F129" s="89"/>
      <c r="I129" s="28"/>
    </row>
    <row r="130" spans="1:9" x14ac:dyDescent="0.25">
      <c r="D130" s="28"/>
      <c r="F130" s="89"/>
      <c r="I130" s="28"/>
    </row>
    <row r="131" spans="1:9" x14ac:dyDescent="0.25">
      <c r="D131" s="28"/>
      <c r="F131" s="89"/>
      <c r="I131" s="28"/>
    </row>
    <row r="132" spans="1:9" x14ac:dyDescent="0.25">
      <c r="D132" s="28"/>
      <c r="F132" s="89"/>
      <c r="I132" s="28"/>
    </row>
    <row r="133" spans="1:9" x14ac:dyDescent="0.25">
      <c r="D133" s="28"/>
      <c r="F133" s="89"/>
      <c r="I133" s="28"/>
    </row>
    <row r="134" spans="1:9" x14ac:dyDescent="0.25">
      <c r="D134" s="28"/>
      <c r="F134" s="89"/>
      <c r="I134" s="28"/>
    </row>
    <row r="135" spans="1:9" x14ac:dyDescent="0.25">
      <c r="D135" s="28"/>
      <c r="F135" s="89"/>
      <c r="I135" s="28"/>
    </row>
    <row r="136" spans="1:9" x14ac:dyDescent="0.25">
      <c r="D136" s="28"/>
      <c r="F136" s="89"/>
      <c r="I136" s="28"/>
    </row>
    <row r="137" spans="1:9" x14ac:dyDescent="0.25">
      <c r="D137" s="28"/>
      <c r="F137" s="89"/>
      <c r="I137" s="28"/>
    </row>
    <row r="138" spans="1:9" x14ac:dyDescent="0.25">
      <c r="D138" s="28"/>
      <c r="F138" s="89"/>
      <c r="I138" s="28"/>
    </row>
    <row r="139" spans="1:9" x14ac:dyDescent="0.25">
      <c r="D139" s="28"/>
      <c r="F139" s="89"/>
      <c r="I139" s="28"/>
    </row>
    <row r="140" spans="1:9" x14ac:dyDescent="0.25">
      <c r="D140" s="28"/>
      <c r="F140" s="89"/>
      <c r="I140" s="28"/>
    </row>
    <row r="141" spans="1:9" x14ac:dyDescent="0.25">
      <c r="D141" s="28"/>
      <c r="F141" s="89"/>
      <c r="I141" s="28"/>
    </row>
    <row r="142" spans="1:9" x14ac:dyDescent="0.25">
      <c r="D142" s="28"/>
      <c r="F142" s="89"/>
      <c r="I142" s="28"/>
    </row>
    <row r="143" spans="1:9" x14ac:dyDescent="0.25">
      <c r="D143" s="28"/>
      <c r="F143" s="89"/>
      <c r="I143" s="28"/>
    </row>
    <row r="144" spans="1:9" x14ac:dyDescent="0.25">
      <c r="D144" s="28"/>
      <c r="F144" s="89"/>
      <c r="I144" s="28"/>
    </row>
    <row r="145" spans="4:9" x14ac:dyDescent="0.25">
      <c r="D145" s="28"/>
      <c r="F145" s="89"/>
      <c r="I145" s="28"/>
    </row>
    <row r="146" spans="4:9" x14ac:dyDescent="0.25">
      <c r="D146" s="28"/>
      <c r="F146" s="89"/>
      <c r="I146" s="28"/>
    </row>
    <row r="147" spans="4:9" x14ac:dyDescent="0.25">
      <c r="D147" s="28"/>
      <c r="F147" s="89"/>
      <c r="I147" s="28"/>
    </row>
    <row r="148" spans="4:9" x14ac:dyDescent="0.25">
      <c r="F148" s="89"/>
      <c r="I148" s="28"/>
    </row>
    <row r="149" spans="4:9" x14ac:dyDescent="0.25">
      <c r="F149" s="89"/>
      <c r="I149" s="28"/>
    </row>
    <row r="150" spans="4:9" x14ac:dyDescent="0.25">
      <c r="F150" s="89"/>
      <c r="I150" s="28"/>
    </row>
    <row r="151" spans="4:9" x14ac:dyDescent="0.25">
      <c r="F151" s="89"/>
      <c r="I151" s="28"/>
    </row>
    <row r="152" spans="4:9" x14ac:dyDescent="0.25">
      <c r="F152" s="89"/>
      <c r="I152" s="28"/>
    </row>
    <row r="153" spans="4:9" x14ac:dyDescent="0.25">
      <c r="F153" s="89"/>
      <c r="I153" s="28"/>
    </row>
    <row r="154" spans="4:9" x14ac:dyDescent="0.25">
      <c r="F154" s="89"/>
      <c r="I154" s="28"/>
    </row>
    <row r="155" spans="4:9" x14ac:dyDescent="0.25">
      <c r="F155" s="89"/>
      <c r="I155" s="28"/>
    </row>
    <row r="156" spans="4:9" x14ac:dyDescent="0.25">
      <c r="F156" s="89"/>
      <c r="I156" s="28"/>
    </row>
    <row r="157" spans="4:9" x14ac:dyDescent="0.25">
      <c r="F157" s="89"/>
      <c r="I157" s="28"/>
    </row>
    <row r="158" spans="4:9" x14ac:dyDescent="0.25">
      <c r="F158" s="89"/>
      <c r="I158" s="28"/>
    </row>
    <row r="159" spans="4:9" x14ac:dyDescent="0.25">
      <c r="F159" s="89"/>
      <c r="I159" s="28"/>
    </row>
    <row r="160" spans="4:9" x14ac:dyDescent="0.25">
      <c r="F160" s="89"/>
      <c r="I160" s="28"/>
    </row>
    <row r="161" spans="6:9" x14ac:dyDescent="0.25">
      <c r="F161" s="89"/>
      <c r="I161" s="28"/>
    </row>
    <row r="162" spans="6:9" x14ac:dyDescent="0.25">
      <c r="F162" s="89"/>
      <c r="I162" s="28"/>
    </row>
    <row r="163" spans="6:9" x14ac:dyDescent="0.25">
      <c r="F163" s="89"/>
      <c r="I163" s="28"/>
    </row>
    <row r="164" spans="6:9" x14ac:dyDescent="0.25">
      <c r="F164" s="89"/>
      <c r="I164" s="28"/>
    </row>
    <row r="165" spans="6:9" x14ac:dyDescent="0.25">
      <c r="F165" s="89"/>
      <c r="I165" s="28"/>
    </row>
    <row r="166" spans="6:9" x14ac:dyDescent="0.25">
      <c r="F166" s="89"/>
      <c r="I166" s="28"/>
    </row>
    <row r="167" spans="6:9" x14ac:dyDescent="0.25">
      <c r="F167" s="89"/>
      <c r="I167" s="28"/>
    </row>
    <row r="168" spans="6:9" x14ac:dyDescent="0.25">
      <c r="F168" s="89"/>
      <c r="I168" s="28"/>
    </row>
    <row r="169" spans="6:9" x14ac:dyDescent="0.25">
      <c r="F169" s="89"/>
      <c r="I169" s="28"/>
    </row>
    <row r="170" spans="6:9" x14ac:dyDescent="0.25">
      <c r="F170" s="89"/>
      <c r="I170" s="28"/>
    </row>
    <row r="171" spans="6:9" x14ac:dyDescent="0.25">
      <c r="F171" s="89"/>
      <c r="I171" s="28"/>
    </row>
    <row r="172" spans="6:9" x14ac:dyDescent="0.25">
      <c r="F172" s="89"/>
      <c r="I172" s="28"/>
    </row>
    <row r="173" spans="6:9" x14ac:dyDescent="0.25">
      <c r="F173" s="89"/>
      <c r="I173" s="28"/>
    </row>
    <row r="174" spans="6:9" x14ac:dyDescent="0.25">
      <c r="F174" s="89"/>
      <c r="I174" s="28"/>
    </row>
    <row r="175" spans="6:9" x14ac:dyDescent="0.25">
      <c r="F175" s="89"/>
      <c r="I175" s="28"/>
    </row>
    <row r="176" spans="6:9" x14ac:dyDescent="0.25">
      <c r="F176" s="89"/>
      <c r="I176" s="28"/>
    </row>
    <row r="177" spans="6:9" x14ac:dyDescent="0.25">
      <c r="F177" s="89"/>
      <c r="I177" s="28"/>
    </row>
    <row r="178" spans="6:9" x14ac:dyDescent="0.25">
      <c r="F178" s="89"/>
      <c r="I178" s="28"/>
    </row>
    <row r="179" spans="6:9" x14ac:dyDescent="0.25">
      <c r="F179" s="89"/>
      <c r="I179" s="28"/>
    </row>
    <row r="180" spans="6:9" x14ac:dyDescent="0.25">
      <c r="F180" s="89"/>
      <c r="I180" s="28"/>
    </row>
    <row r="181" spans="6:9" x14ac:dyDescent="0.25">
      <c r="F181" s="89"/>
      <c r="I181" s="28"/>
    </row>
    <row r="182" spans="6:9" x14ac:dyDescent="0.25">
      <c r="F182" s="89"/>
      <c r="I182" s="28"/>
    </row>
    <row r="183" spans="6:9" x14ac:dyDescent="0.25">
      <c r="F183" s="89"/>
      <c r="I183" s="28"/>
    </row>
    <row r="184" spans="6:9" x14ac:dyDescent="0.25">
      <c r="F184" s="89"/>
      <c r="I184" s="28"/>
    </row>
    <row r="185" spans="6:9" x14ac:dyDescent="0.25">
      <c r="F185" s="89"/>
      <c r="I185" s="28"/>
    </row>
    <row r="186" spans="6:9" x14ac:dyDescent="0.25">
      <c r="F186" s="89"/>
      <c r="I186" s="28"/>
    </row>
    <row r="187" spans="6:9" x14ac:dyDescent="0.25">
      <c r="F187" s="89"/>
      <c r="I187" s="28"/>
    </row>
    <row r="188" spans="6:9" x14ac:dyDescent="0.25">
      <c r="F188" s="89"/>
      <c r="I188" s="28"/>
    </row>
    <row r="189" spans="6:9" x14ac:dyDescent="0.25">
      <c r="F189" s="89"/>
      <c r="I189" s="28"/>
    </row>
    <row r="190" spans="6:9" x14ac:dyDescent="0.25">
      <c r="F190" s="89"/>
      <c r="I190" s="28"/>
    </row>
    <row r="191" spans="6:9" x14ac:dyDescent="0.25">
      <c r="F191" s="89"/>
      <c r="I191" s="28"/>
    </row>
    <row r="192" spans="6:9" x14ac:dyDescent="0.25">
      <c r="F192" s="89"/>
      <c r="I192" s="28"/>
    </row>
    <row r="193" spans="6:9" x14ac:dyDescent="0.25">
      <c r="F193" s="89"/>
      <c r="I193" s="28"/>
    </row>
    <row r="194" spans="6:9" x14ac:dyDescent="0.25">
      <c r="F194" s="89"/>
      <c r="I194" s="28"/>
    </row>
    <row r="195" spans="6:9" x14ac:dyDescent="0.25">
      <c r="F195" s="89"/>
      <c r="I195" s="28"/>
    </row>
    <row r="196" spans="6:9" x14ac:dyDescent="0.25">
      <c r="F196" s="89"/>
      <c r="I196" s="28"/>
    </row>
    <row r="197" spans="6:9" x14ac:dyDescent="0.25">
      <c r="F197" s="89"/>
      <c r="I197" s="28"/>
    </row>
    <row r="198" spans="6:9" x14ac:dyDescent="0.25">
      <c r="F198" s="89"/>
      <c r="I198" s="28"/>
    </row>
    <row r="199" spans="6:9" x14ac:dyDescent="0.25">
      <c r="F199" s="89"/>
      <c r="I199" s="28"/>
    </row>
    <row r="200" spans="6:9" x14ac:dyDescent="0.25">
      <c r="F200" s="89"/>
      <c r="I200" s="28"/>
    </row>
    <row r="201" spans="6:9" x14ac:dyDescent="0.25">
      <c r="F201" s="89"/>
      <c r="I201" s="28"/>
    </row>
    <row r="202" spans="6:9" x14ac:dyDescent="0.25">
      <c r="F202" s="89"/>
      <c r="I202" s="28"/>
    </row>
    <row r="203" spans="6:9" x14ac:dyDescent="0.25">
      <c r="F203" s="89"/>
      <c r="I203" s="28"/>
    </row>
    <row r="204" spans="6:9" x14ac:dyDescent="0.25">
      <c r="F204" s="89"/>
      <c r="I204" s="28"/>
    </row>
    <row r="205" spans="6:9" x14ac:dyDescent="0.25">
      <c r="F205" s="89"/>
      <c r="I205" s="28"/>
    </row>
    <row r="206" spans="6:9" x14ac:dyDescent="0.25">
      <c r="F206" s="89"/>
      <c r="I206" s="28"/>
    </row>
    <row r="207" spans="6:9" x14ac:dyDescent="0.25">
      <c r="F207" s="89"/>
      <c r="I207" s="28"/>
    </row>
    <row r="208" spans="6:9" x14ac:dyDescent="0.25">
      <c r="F208" s="89"/>
      <c r="I208" s="28"/>
    </row>
    <row r="209" spans="6:9" x14ac:dyDescent="0.25">
      <c r="F209" s="89"/>
      <c r="I209" s="28"/>
    </row>
    <row r="210" spans="6:9" x14ac:dyDescent="0.25">
      <c r="F210" s="89"/>
      <c r="I210" s="28"/>
    </row>
    <row r="211" spans="6:9" x14ac:dyDescent="0.25">
      <c r="F211" s="89"/>
      <c r="I211" s="28"/>
    </row>
    <row r="212" spans="6:9" x14ac:dyDescent="0.25">
      <c r="F212" s="89"/>
      <c r="I212" s="28"/>
    </row>
    <row r="213" spans="6:9" x14ac:dyDescent="0.25">
      <c r="F213" s="89"/>
      <c r="I213" s="28"/>
    </row>
    <row r="214" spans="6:9" x14ac:dyDescent="0.25">
      <c r="F214" s="89"/>
      <c r="I214" s="28"/>
    </row>
    <row r="215" spans="6:9" x14ac:dyDescent="0.25">
      <c r="F215" s="89"/>
      <c r="I215" s="28"/>
    </row>
    <row r="216" spans="6:9" x14ac:dyDescent="0.25">
      <c r="F216" s="89"/>
      <c r="I216" s="28"/>
    </row>
    <row r="217" spans="6:9" x14ac:dyDescent="0.25">
      <c r="F217" s="89"/>
      <c r="I217" s="28"/>
    </row>
    <row r="218" spans="6:9" x14ac:dyDescent="0.25">
      <c r="F218" s="89"/>
      <c r="I218" s="28"/>
    </row>
    <row r="219" spans="6:9" x14ac:dyDescent="0.25">
      <c r="F219" s="89"/>
      <c r="I219" s="28"/>
    </row>
    <row r="220" spans="6:9" x14ac:dyDescent="0.25">
      <c r="F220" s="89"/>
      <c r="I220" s="28"/>
    </row>
    <row r="221" spans="6:9" x14ac:dyDescent="0.25">
      <c r="F221" s="89"/>
      <c r="I221" s="28"/>
    </row>
    <row r="222" spans="6:9" x14ac:dyDescent="0.25">
      <c r="F222" s="89"/>
      <c r="I222" s="28"/>
    </row>
    <row r="223" spans="6:9" x14ac:dyDescent="0.25">
      <c r="F223" s="89"/>
      <c r="I223" s="28"/>
    </row>
    <row r="224" spans="6:9" x14ac:dyDescent="0.25">
      <c r="F224" s="89"/>
      <c r="I224" s="28"/>
    </row>
    <row r="225" spans="6:9" x14ac:dyDescent="0.25">
      <c r="F225" s="89"/>
      <c r="I225" s="28"/>
    </row>
    <row r="226" spans="6:9" x14ac:dyDescent="0.25">
      <c r="F226" s="89"/>
      <c r="I226" s="28"/>
    </row>
    <row r="227" spans="6:9" x14ac:dyDescent="0.25">
      <c r="F227" s="89"/>
      <c r="I227" s="28"/>
    </row>
    <row r="228" spans="6:9" x14ac:dyDescent="0.25">
      <c r="F228" s="89"/>
      <c r="I228" s="28"/>
    </row>
    <row r="229" spans="6:9" x14ac:dyDescent="0.25">
      <c r="F229" s="89"/>
      <c r="I229" s="28"/>
    </row>
    <row r="230" spans="6:9" x14ac:dyDescent="0.25">
      <c r="F230" s="89"/>
      <c r="I230" s="28"/>
    </row>
    <row r="231" spans="6:9" x14ac:dyDescent="0.25">
      <c r="F231" s="89"/>
      <c r="I231" s="28"/>
    </row>
    <row r="232" spans="6:9" x14ac:dyDescent="0.25">
      <c r="F232" s="89"/>
      <c r="I232" s="28"/>
    </row>
    <row r="233" spans="6:9" x14ac:dyDescent="0.25">
      <c r="F233" s="89"/>
      <c r="I233" s="28"/>
    </row>
    <row r="234" spans="6:9" x14ac:dyDescent="0.25">
      <c r="F234" s="89"/>
      <c r="I234" s="28"/>
    </row>
    <row r="235" spans="6:9" x14ac:dyDescent="0.25">
      <c r="F235" s="89"/>
      <c r="I235" s="28"/>
    </row>
    <row r="236" spans="6:9" x14ac:dyDescent="0.25">
      <c r="F236" s="89"/>
      <c r="I236" s="28"/>
    </row>
    <row r="237" spans="6:9" x14ac:dyDescent="0.25">
      <c r="F237" s="89"/>
      <c r="I237" s="28"/>
    </row>
    <row r="238" spans="6:9" x14ac:dyDescent="0.25">
      <c r="F238" s="89"/>
      <c r="I238" s="28"/>
    </row>
    <row r="239" spans="6:9" x14ac:dyDescent="0.25">
      <c r="F239" s="89"/>
      <c r="I239" s="28"/>
    </row>
    <row r="240" spans="6:9" x14ac:dyDescent="0.25">
      <c r="F240" s="89"/>
      <c r="I240" s="28"/>
    </row>
    <row r="241" spans="6:9" x14ac:dyDescent="0.25">
      <c r="F241" s="89"/>
      <c r="I241" s="28"/>
    </row>
    <row r="242" spans="6:9" x14ac:dyDescent="0.25">
      <c r="F242" s="89"/>
      <c r="I242" s="28"/>
    </row>
    <row r="243" spans="6:9" x14ac:dyDescent="0.25">
      <c r="F243" s="89"/>
      <c r="I243" s="28"/>
    </row>
    <row r="244" spans="6:9" x14ac:dyDescent="0.25">
      <c r="F244" s="89"/>
      <c r="I244" s="28"/>
    </row>
    <row r="245" spans="6:9" x14ac:dyDescent="0.25">
      <c r="F245" s="89"/>
      <c r="I245" s="28"/>
    </row>
    <row r="246" spans="6:9" x14ac:dyDescent="0.25">
      <c r="F246" s="89"/>
      <c r="I246" s="28"/>
    </row>
    <row r="247" spans="6:9" x14ac:dyDescent="0.25">
      <c r="F247" s="89"/>
      <c r="I247" s="28"/>
    </row>
    <row r="248" spans="6:9" x14ac:dyDescent="0.25">
      <c r="F248" s="89"/>
      <c r="I248" s="28"/>
    </row>
    <row r="249" spans="6:9" x14ac:dyDescent="0.25">
      <c r="F249" s="89"/>
      <c r="I249" s="28"/>
    </row>
    <row r="250" spans="6:9" x14ac:dyDescent="0.25">
      <c r="F250" s="89"/>
      <c r="I250" s="28"/>
    </row>
    <row r="251" spans="6:9" x14ac:dyDescent="0.25">
      <c r="F251" s="89"/>
      <c r="I251" s="28"/>
    </row>
    <row r="252" spans="6:9" x14ac:dyDescent="0.25">
      <c r="F252" s="89"/>
      <c r="I252" s="28"/>
    </row>
    <row r="253" spans="6:9" x14ac:dyDescent="0.25">
      <c r="F253" s="89"/>
      <c r="I253" s="28"/>
    </row>
    <row r="254" spans="6:9" x14ac:dyDescent="0.25">
      <c r="F254" s="89"/>
      <c r="I254" s="28"/>
    </row>
    <row r="255" spans="6:9" x14ac:dyDescent="0.25">
      <c r="F255" s="89"/>
      <c r="I255" s="28"/>
    </row>
    <row r="256" spans="6:9" x14ac:dyDescent="0.25">
      <c r="F256" s="89"/>
      <c r="I256" s="28"/>
    </row>
    <row r="257" spans="6:9" x14ac:dyDescent="0.25">
      <c r="F257" s="89"/>
      <c r="I257" s="28"/>
    </row>
    <row r="258" spans="6:9" x14ac:dyDescent="0.25">
      <c r="F258" s="89"/>
      <c r="I258" s="28"/>
    </row>
    <row r="259" spans="6:9" x14ac:dyDescent="0.25">
      <c r="F259" s="89"/>
      <c r="I259" s="28"/>
    </row>
    <row r="260" spans="6:9" x14ac:dyDescent="0.25">
      <c r="F260" s="89"/>
      <c r="I260" s="28"/>
    </row>
    <row r="261" spans="6:9" x14ac:dyDescent="0.25">
      <c r="F261" s="89"/>
      <c r="I261" s="28"/>
    </row>
    <row r="262" spans="6:9" x14ac:dyDescent="0.25">
      <c r="F262" s="89"/>
      <c r="I262" s="28"/>
    </row>
    <row r="263" spans="6:9" x14ac:dyDescent="0.25">
      <c r="F263" s="89"/>
      <c r="I263" s="28"/>
    </row>
    <row r="264" spans="6:9" x14ac:dyDescent="0.25">
      <c r="F264" s="89"/>
      <c r="I264" s="28"/>
    </row>
    <row r="265" spans="6:9" x14ac:dyDescent="0.25">
      <c r="F265" s="89"/>
      <c r="I265" s="28"/>
    </row>
    <row r="266" spans="6:9" x14ac:dyDescent="0.25">
      <c r="F266" s="89"/>
      <c r="I266" s="28"/>
    </row>
    <row r="267" spans="6:9" x14ac:dyDescent="0.25">
      <c r="F267" s="89"/>
      <c r="I267" s="28"/>
    </row>
    <row r="268" spans="6:9" x14ac:dyDescent="0.25">
      <c r="F268" s="89"/>
      <c r="I268" s="28"/>
    </row>
    <row r="269" spans="6:9" x14ac:dyDescent="0.25">
      <c r="I269" s="28"/>
    </row>
    <row r="270" spans="6:9" x14ac:dyDescent="0.25">
      <c r="I270" s="28"/>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3841-DB7A-45A7-8320-F8396F113C65}">
  <dimension ref="A1:AG22"/>
  <sheetViews>
    <sheetView topLeftCell="A2" workbookViewId="0">
      <selection activeCell="E15" sqref="E15"/>
    </sheetView>
  </sheetViews>
  <sheetFormatPr defaultRowHeight="15" x14ac:dyDescent="0.25"/>
  <cols>
    <col min="1" max="1" width="16.140625" bestFit="1" customWidth="1"/>
    <col min="2" max="2" width="16.28515625" bestFit="1" customWidth="1"/>
    <col min="3" max="3" width="20.140625" bestFit="1" customWidth="1"/>
    <col min="4" max="4" width="3.42578125" customWidth="1"/>
    <col min="5" max="5" width="7.85546875" bestFit="1" customWidth="1"/>
    <col min="6" max="6" width="14.85546875" bestFit="1" customWidth="1"/>
    <col min="7" max="7" width="20.140625" bestFit="1" customWidth="1"/>
    <col min="8" max="8" width="4" customWidth="1"/>
    <col min="9" max="9" width="9.7109375" bestFit="1" customWidth="1"/>
    <col min="10" max="10" width="12" bestFit="1" customWidth="1"/>
    <col min="11" max="11" width="3.85546875" customWidth="1"/>
    <col min="12" max="12" width="11.28515625" bestFit="1" customWidth="1"/>
    <col min="13" max="13" width="39.7109375" bestFit="1" customWidth="1"/>
    <col min="14" max="14" width="16.28515625" bestFit="1" customWidth="1"/>
    <col min="15" max="15" width="6.85546875" bestFit="1" customWidth="1"/>
    <col min="16" max="16" width="7.140625" bestFit="1" customWidth="1"/>
    <col min="17" max="17" width="7.85546875" bestFit="1" customWidth="1"/>
    <col min="18" max="18" width="7.28515625" bestFit="1" customWidth="1"/>
    <col min="19" max="19" width="6.85546875" bestFit="1" customWidth="1"/>
    <col min="20" max="20" width="10.42578125" bestFit="1" customWidth="1"/>
    <col min="21" max="21" width="39.7109375" bestFit="1" customWidth="1"/>
    <col min="22" max="22" width="7.140625" bestFit="1" customWidth="1"/>
    <col min="23" max="23" width="6.85546875" bestFit="1" customWidth="1"/>
    <col min="24" max="24" width="7.140625" bestFit="1" customWidth="1"/>
    <col min="25" max="25" width="7.85546875" bestFit="1" customWidth="1"/>
    <col min="26" max="26" width="7.28515625" bestFit="1" customWidth="1"/>
    <col min="27" max="28" width="12" customWidth="1"/>
    <col min="29" max="29" width="4.140625" customWidth="1"/>
    <col min="30" max="30" width="16.140625" bestFit="1" customWidth="1"/>
    <col min="31" max="31" width="17.28515625" bestFit="1" customWidth="1"/>
    <col min="32" max="32" width="18.5703125" bestFit="1" customWidth="1"/>
    <col min="33" max="33" width="10.140625" bestFit="1" customWidth="1"/>
    <col min="34" max="35" width="12" bestFit="1" customWidth="1"/>
    <col min="36" max="36" width="9.5703125" bestFit="1" customWidth="1"/>
    <col min="37" max="37" width="13.5703125" bestFit="1" customWidth="1"/>
    <col min="38" max="38" width="10.42578125" bestFit="1" customWidth="1"/>
    <col min="39" max="39" width="14.7109375" bestFit="1" customWidth="1"/>
    <col min="40" max="40" width="14.140625" bestFit="1" customWidth="1"/>
    <col min="41" max="41" width="11.42578125" bestFit="1" customWidth="1"/>
    <col min="42" max="42" width="9.5703125" bestFit="1" customWidth="1"/>
    <col min="43" max="43" width="37" bestFit="1" customWidth="1"/>
    <col min="44" max="44" width="25.7109375" bestFit="1" customWidth="1"/>
    <col min="45" max="45" width="7.5703125" bestFit="1" customWidth="1"/>
    <col min="46" max="46" width="40" bestFit="1" customWidth="1"/>
    <col min="47" max="47" width="11.28515625" bestFit="1" customWidth="1"/>
    <col min="48" max="48" width="12" bestFit="1" customWidth="1"/>
    <col min="49" max="49" width="11.5703125" bestFit="1" customWidth="1"/>
    <col min="50" max="50" width="22.42578125" bestFit="1" customWidth="1"/>
    <col min="51" max="51" width="29.42578125" bestFit="1" customWidth="1"/>
    <col min="52" max="52" width="12" bestFit="1" customWidth="1"/>
    <col min="53" max="53" width="9.7109375" bestFit="1" customWidth="1"/>
    <col min="54" max="54" width="13.5703125" bestFit="1" customWidth="1"/>
    <col min="55" max="55" width="10.42578125" bestFit="1" customWidth="1"/>
    <col min="56" max="56" width="14.7109375" bestFit="1" customWidth="1"/>
    <col min="57" max="57" width="14.140625" bestFit="1" customWidth="1"/>
    <col min="58" max="58" width="11.42578125" bestFit="1" customWidth="1"/>
    <col min="59" max="59" width="9.5703125" bestFit="1" customWidth="1"/>
    <col min="60" max="60" width="37" bestFit="1" customWidth="1"/>
    <col min="61" max="61" width="25.7109375" bestFit="1" customWidth="1"/>
    <col min="62" max="62" width="7.5703125" bestFit="1" customWidth="1"/>
    <col min="63" max="63" width="40" bestFit="1" customWidth="1"/>
    <col min="64" max="64" width="11.28515625" bestFit="1" customWidth="1"/>
    <col min="65" max="65" width="12" bestFit="1" customWidth="1"/>
    <col min="66" max="66" width="11.5703125" bestFit="1" customWidth="1"/>
    <col min="67" max="67" width="22.42578125" bestFit="1" customWidth="1"/>
    <col min="68" max="68" width="29.42578125" bestFit="1" customWidth="1"/>
    <col min="69" max="69" width="12.7109375" bestFit="1" customWidth="1"/>
    <col min="70" max="70" width="9.5703125" bestFit="1" customWidth="1"/>
    <col min="71" max="71" width="13.5703125" bestFit="1" customWidth="1"/>
    <col min="72" max="72" width="10.42578125" bestFit="1" customWidth="1"/>
    <col min="73" max="73" width="14.7109375" bestFit="1" customWidth="1"/>
    <col min="74" max="74" width="14.140625" bestFit="1" customWidth="1"/>
    <col min="75" max="75" width="11.42578125" bestFit="1" customWidth="1"/>
    <col min="76" max="76" width="9.5703125" bestFit="1" customWidth="1"/>
    <col min="77" max="77" width="37" bestFit="1" customWidth="1"/>
    <col min="78" max="78" width="25.7109375" bestFit="1" customWidth="1"/>
    <col min="79" max="79" width="7.5703125" bestFit="1" customWidth="1"/>
    <col min="80" max="80" width="40" bestFit="1" customWidth="1"/>
    <col min="81" max="81" width="11.28515625" bestFit="1" customWidth="1"/>
    <col min="82" max="82" width="12" bestFit="1" customWidth="1"/>
    <col min="83" max="83" width="11.5703125" bestFit="1" customWidth="1"/>
    <col min="84" max="84" width="22.42578125" bestFit="1" customWidth="1"/>
    <col min="85" max="85" width="29.42578125" bestFit="1" customWidth="1"/>
    <col min="86" max="86" width="12.140625" bestFit="1" customWidth="1"/>
    <col min="87" max="87" width="9.5703125" bestFit="1" customWidth="1"/>
    <col min="88" max="88" width="13.5703125" bestFit="1" customWidth="1"/>
    <col min="89" max="89" width="10.42578125" bestFit="1" customWidth="1"/>
    <col min="90" max="90" width="14.7109375" bestFit="1" customWidth="1"/>
    <col min="91" max="91" width="14.140625" bestFit="1" customWidth="1"/>
    <col min="92" max="92" width="11.42578125" bestFit="1" customWidth="1"/>
    <col min="93" max="93" width="9.5703125" bestFit="1" customWidth="1"/>
    <col min="94" max="94" width="37" bestFit="1" customWidth="1"/>
    <col min="95" max="95" width="25.7109375" bestFit="1" customWidth="1"/>
    <col min="96" max="96" width="7.5703125" bestFit="1" customWidth="1"/>
    <col min="97" max="97" width="40" bestFit="1" customWidth="1"/>
    <col min="98" max="98" width="11.28515625" bestFit="1" customWidth="1"/>
    <col min="99" max="99" width="12" bestFit="1" customWidth="1"/>
    <col min="100" max="100" width="11.5703125" bestFit="1" customWidth="1"/>
    <col min="101" max="101" width="22.42578125" bestFit="1" customWidth="1"/>
    <col min="102" max="102" width="29.42578125" bestFit="1" customWidth="1"/>
    <col min="103" max="103" width="12" bestFit="1" customWidth="1"/>
    <col min="104" max="104" width="11.28515625" bestFit="1" customWidth="1"/>
    <col min="105" max="105" width="6.85546875" bestFit="1" customWidth="1"/>
    <col min="106" max="106" width="27.42578125" bestFit="1" customWidth="1"/>
    <col min="107" max="107" width="31.28515625" bestFit="1" customWidth="1"/>
    <col min="108" max="108" width="6.85546875" bestFit="1" customWidth="1"/>
    <col min="109" max="109" width="7.140625" bestFit="1" customWidth="1"/>
    <col min="110" max="110" width="7.85546875" bestFit="1" customWidth="1"/>
    <col min="111" max="111" width="7.28515625" bestFit="1" customWidth="1"/>
    <col min="112" max="112" width="6.85546875" bestFit="1" customWidth="1"/>
    <col min="113" max="113" width="34.5703125" bestFit="1" customWidth="1"/>
    <col min="114" max="114" width="11.28515625" bestFit="1" customWidth="1"/>
  </cols>
  <sheetData>
    <row r="1" spans="1:33" x14ac:dyDescent="0.25">
      <c r="A1" s="90" t="s">
        <v>67</v>
      </c>
      <c r="B1" t="s">
        <v>88</v>
      </c>
      <c r="M1" s="90" t="s">
        <v>67</v>
      </c>
      <c r="N1" t="s">
        <v>56</v>
      </c>
    </row>
    <row r="3" spans="1:33" x14ac:dyDescent="0.25">
      <c r="A3" s="90" t="s">
        <v>77</v>
      </c>
      <c r="B3" s="90" t="s">
        <v>90</v>
      </c>
      <c r="M3" s="90" t="s">
        <v>77</v>
      </c>
      <c r="N3" s="90" t="s">
        <v>90</v>
      </c>
      <c r="AD3" s="90" t="s">
        <v>77</v>
      </c>
      <c r="AE3" s="90" t="s">
        <v>90</v>
      </c>
    </row>
    <row r="4" spans="1:33" x14ac:dyDescent="0.25">
      <c r="A4" s="90" t="s">
        <v>89</v>
      </c>
      <c r="B4" t="s">
        <v>6</v>
      </c>
      <c r="C4" t="s">
        <v>5</v>
      </c>
      <c r="E4" s="93" t="s">
        <v>70</v>
      </c>
      <c r="F4" s="93" t="s">
        <v>6</v>
      </c>
      <c r="G4" s="93" t="s">
        <v>5</v>
      </c>
      <c r="I4" s="93" t="s">
        <v>92</v>
      </c>
      <c r="J4" s="95">
        <f>SUM(G5:G10)</f>
        <v>16750</v>
      </c>
      <c r="M4" s="90" t="s">
        <v>89</v>
      </c>
      <c r="N4" t="s">
        <v>85</v>
      </c>
      <c r="O4" t="s">
        <v>87</v>
      </c>
      <c r="P4" t="s">
        <v>86</v>
      </c>
      <c r="Q4" t="s">
        <v>84</v>
      </c>
      <c r="R4" t="s">
        <v>83</v>
      </c>
      <c r="S4" t="s">
        <v>82</v>
      </c>
      <c r="U4" t="s">
        <v>68</v>
      </c>
      <c r="V4" s="92" t="s">
        <v>85</v>
      </c>
      <c r="W4" s="92" t="s">
        <v>87</v>
      </c>
      <c r="X4" s="92" t="s">
        <v>86</v>
      </c>
      <c r="Y4" s="92" t="s">
        <v>84</v>
      </c>
      <c r="Z4" s="92" t="s">
        <v>83</v>
      </c>
      <c r="AA4" s="92" t="s">
        <v>82</v>
      </c>
      <c r="AB4" s="96" t="s">
        <v>78</v>
      </c>
      <c r="AD4" s="90" t="s">
        <v>89</v>
      </c>
      <c r="AE4" t="s">
        <v>60</v>
      </c>
      <c r="AF4" t="s">
        <v>58</v>
      </c>
      <c r="AG4" t="s">
        <v>59</v>
      </c>
    </row>
    <row r="5" spans="1:33" x14ac:dyDescent="0.25">
      <c r="A5" s="91" t="s">
        <v>85</v>
      </c>
      <c r="B5" s="95">
        <v>0</v>
      </c>
      <c r="C5" s="95">
        <v>1000</v>
      </c>
      <c r="E5" t="str">
        <f>A5</f>
        <v>DEC-24</v>
      </c>
      <c r="F5" s="95">
        <f t="shared" ref="F5:G5" si="0">B5</f>
        <v>0</v>
      </c>
      <c r="G5" s="95">
        <f t="shared" si="0"/>
        <v>1000</v>
      </c>
      <c r="I5" t="s">
        <v>56</v>
      </c>
      <c r="J5" s="95">
        <f>SUM(V5:AA20)</f>
        <v>4840.8333333333339</v>
      </c>
      <c r="M5" s="91" t="s">
        <v>21</v>
      </c>
      <c r="N5" s="95">
        <v>0</v>
      </c>
      <c r="O5" s="95">
        <v>0</v>
      </c>
      <c r="P5" s="95">
        <v>0</v>
      </c>
      <c r="Q5" s="95">
        <v>0</v>
      </c>
      <c r="R5" s="95">
        <v>1062.5</v>
      </c>
      <c r="S5" s="95">
        <v>850</v>
      </c>
      <c r="U5" t="str">
        <f>M5</f>
        <v xml:space="preserve"> SALARIES</v>
      </c>
      <c r="V5" s="95">
        <f t="shared" ref="V5:AA5" si="1">N5</f>
        <v>0</v>
      </c>
      <c r="W5" s="95">
        <f t="shared" si="1"/>
        <v>0</v>
      </c>
      <c r="X5" s="95">
        <f t="shared" si="1"/>
        <v>0</v>
      </c>
      <c r="Y5" s="95">
        <f t="shared" si="1"/>
        <v>0</v>
      </c>
      <c r="Z5" s="95">
        <f t="shared" si="1"/>
        <v>1062.5</v>
      </c>
      <c r="AA5" s="95">
        <f t="shared" si="1"/>
        <v>850</v>
      </c>
      <c r="AB5" s="95">
        <f>SUM(V5:AA5)</f>
        <v>1912.5</v>
      </c>
      <c r="AD5" s="91" t="s">
        <v>85</v>
      </c>
      <c r="AE5" s="95">
        <v>1000</v>
      </c>
      <c r="AF5" s="95">
        <v>1000</v>
      </c>
      <c r="AG5" s="28">
        <v>0</v>
      </c>
    </row>
    <row r="6" spans="1:33" x14ac:dyDescent="0.25">
      <c r="A6" s="91" t="s">
        <v>87</v>
      </c>
      <c r="B6" s="95">
        <v>0</v>
      </c>
      <c r="C6" s="95">
        <v>3000</v>
      </c>
      <c r="E6" t="str">
        <f t="shared" ref="E6:E10" si="2">A6</f>
        <v>FEB-25</v>
      </c>
      <c r="F6" s="95">
        <f t="shared" ref="F6:F10" si="3">B6</f>
        <v>0</v>
      </c>
      <c r="G6" s="95">
        <f t="shared" ref="G6:G10" si="4">C6</f>
        <v>3000</v>
      </c>
      <c r="I6" t="s">
        <v>91</v>
      </c>
      <c r="J6" s="95">
        <f>SUM(AE5:AE10)</f>
        <v>11909.166666666668</v>
      </c>
      <c r="M6" s="91" t="s">
        <v>22</v>
      </c>
      <c r="N6" s="95">
        <v>0</v>
      </c>
      <c r="O6" s="95">
        <v>0</v>
      </c>
      <c r="P6" s="95">
        <v>0</v>
      </c>
      <c r="Q6" s="95">
        <v>0</v>
      </c>
      <c r="R6" s="95">
        <v>250</v>
      </c>
      <c r="S6" s="95">
        <v>200</v>
      </c>
      <c r="U6" t="str">
        <f t="shared" ref="U6:U20" si="5">M6</f>
        <v xml:space="preserve">ADVERTISING </v>
      </c>
      <c r="V6" s="95">
        <f t="shared" ref="V6:V20" si="6">N6</f>
        <v>0</v>
      </c>
      <c r="W6" s="95">
        <f t="shared" ref="W6:W20" si="7">O6</f>
        <v>0</v>
      </c>
      <c r="X6" s="95">
        <f t="shared" ref="X6:X20" si="8">P6</f>
        <v>0</v>
      </c>
      <c r="Y6" s="95">
        <f t="shared" ref="Y6:Y20" si="9">Q6</f>
        <v>0</v>
      </c>
      <c r="Z6" s="95">
        <f t="shared" ref="Z6:Z20" si="10">R6</f>
        <v>250</v>
      </c>
      <c r="AA6" s="95">
        <f t="shared" ref="AA6:AA20" si="11">S6</f>
        <v>200</v>
      </c>
      <c r="AB6" s="95">
        <f t="shared" ref="AB6:AB20" si="12">SUM(V6:AA6)</f>
        <v>450</v>
      </c>
      <c r="AD6" s="91" t="s">
        <v>87</v>
      </c>
      <c r="AE6" s="95">
        <v>3000</v>
      </c>
      <c r="AF6" s="95">
        <v>3000</v>
      </c>
      <c r="AG6" s="28">
        <v>0</v>
      </c>
    </row>
    <row r="7" spans="1:33" x14ac:dyDescent="0.25">
      <c r="A7" s="91" t="s">
        <v>86</v>
      </c>
      <c r="B7" s="95">
        <v>0</v>
      </c>
      <c r="C7" s="95">
        <v>2000</v>
      </c>
      <c r="E7" t="str">
        <f t="shared" si="2"/>
        <v>JAN-25</v>
      </c>
      <c r="F7" s="95">
        <f t="shared" si="3"/>
        <v>0</v>
      </c>
      <c r="G7" s="95">
        <f t="shared" si="4"/>
        <v>2000</v>
      </c>
      <c r="I7" t="s">
        <v>93</v>
      </c>
      <c r="J7" s="94">
        <f>(C11-AB22)/C11</f>
        <v>0.71099502487562183</v>
      </c>
      <c r="M7" s="91" t="s">
        <v>16</v>
      </c>
      <c r="N7" s="95">
        <v>0</v>
      </c>
      <c r="O7" s="95">
        <v>0</v>
      </c>
      <c r="P7" s="95">
        <v>0</v>
      </c>
      <c r="Q7" s="95">
        <v>0</v>
      </c>
      <c r="R7" s="95">
        <v>0</v>
      </c>
      <c r="S7" s="95">
        <v>0</v>
      </c>
      <c r="U7" t="str">
        <f t="shared" si="5"/>
        <v>BANK FEES</v>
      </c>
      <c r="V7" s="95">
        <f t="shared" si="6"/>
        <v>0</v>
      </c>
      <c r="W7" s="95">
        <f t="shared" si="7"/>
        <v>0</v>
      </c>
      <c r="X7" s="95">
        <f t="shared" si="8"/>
        <v>0</v>
      </c>
      <c r="Y7" s="95">
        <f t="shared" si="9"/>
        <v>0</v>
      </c>
      <c r="Z7" s="95">
        <f t="shared" si="10"/>
        <v>0</v>
      </c>
      <c r="AA7" s="95">
        <f t="shared" si="11"/>
        <v>0</v>
      </c>
      <c r="AB7" s="95">
        <f t="shared" si="12"/>
        <v>0</v>
      </c>
      <c r="AD7" s="91" t="s">
        <v>86</v>
      </c>
      <c r="AE7" s="95">
        <v>2000</v>
      </c>
      <c r="AF7" s="95">
        <v>2000</v>
      </c>
      <c r="AG7" s="28">
        <v>0</v>
      </c>
    </row>
    <row r="8" spans="1:33" x14ac:dyDescent="0.25">
      <c r="A8" s="91" t="s">
        <v>84</v>
      </c>
      <c r="B8" s="95">
        <v>0</v>
      </c>
      <c r="C8" s="95">
        <v>4000</v>
      </c>
      <c r="E8" t="str">
        <f t="shared" si="2"/>
        <v>NOV-24</v>
      </c>
      <c r="F8" s="95">
        <f t="shared" si="3"/>
        <v>0</v>
      </c>
      <c r="G8" s="95">
        <f t="shared" si="4"/>
        <v>4000</v>
      </c>
      <c r="M8" s="91" t="s">
        <v>11</v>
      </c>
      <c r="N8" s="95">
        <v>0</v>
      </c>
      <c r="O8" s="95">
        <v>0</v>
      </c>
      <c r="P8" s="95">
        <v>0</v>
      </c>
      <c r="Q8" s="95">
        <v>0</v>
      </c>
      <c r="R8" s="95">
        <v>250</v>
      </c>
      <c r="S8" s="95">
        <v>200</v>
      </c>
      <c r="U8" t="str">
        <f t="shared" si="5"/>
        <v>CONSUMABLES</v>
      </c>
      <c r="V8" s="95">
        <f t="shared" si="6"/>
        <v>0</v>
      </c>
      <c r="W8" s="95">
        <f t="shared" si="7"/>
        <v>0</v>
      </c>
      <c r="X8" s="95">
        <f t="shared" si="8"/>
        <v>0</v>
      </c>
      <c r="Y8" s="95">
        <f t="shared" si="9"/>
        <v>0</v>
      </c>
      <c r="Z8" s="95">
        <f t="shared" si="10"/>
        <v>250</v>
      </c>
      <c r="AA8" s="95">
        <f t="shared" si="11"/>
        <v>200</v>
      </c>
      <c r="AB8" s="95">
        <f t="shared" si="12"/>
        <v>450</v>
      </c>
      <c r="AD8" s="91" t="s">
        <v>84</v>
      </c>
      <c r="AE8" s="95">
        <v>4000</v>
      </c>
      <c r="AF8" s="95">
        <v>4000</v>
      </c>
      <c r="AG8" s="28">
        <v>0</v>
      </c>
    </row>
    <row r="9" spans="1:33" x14ac:dyDescent="0.25">
      <c r="A9" s="91" t="s">
        <v>83</v>
      </c>
      <c r="B9" s="95">
        <v>0</v>
      </c>
      <c r="C9" s="95">
        <v>3750</v>
      </c>
      <c r="E9" t="str">
        <f t="shared" si="2"/>
        <v>OCT-24</v>
      </c>
      <c r="F9" s="95">
        <f t="shared" si="3"/>
        <v>0</v>
      </c>
      <c r="G9" s="95">
        <f t="shared" si="4"/>
        <v>3750</v>
      </c>
      <c r="M9" s="91" t="s">
        <v>17</v>
      </c>
      <c r="N9" s="95">
        <v>0</v>
      </c>
      <c r="O9" s="95">
        <v>0</v>
      </c>
      <c r="P9" s="95">
        <v>0</v>
      </c>
      <c r="Q9" s="95">
        <v>0</v>
      </c>
      <c r="R9" s="95">
        <v>0</v>
      </c>
      <c r="S9" s="95">
        <v>128.33333333333334</v>
      </c>
      <c r="U9" t="str">
        <f t="shared" si="5"/>
        <v>DEPRECIATION</v>
      </c>
      <c r="V9" s="95">
        <f t="shared" si="6"/>
        <v>0</v>
      </c>
      <c r="W9" s="95">
        <f t="shared" si="7"/>
        <v>0</v>
      </c>
      <c r="X9" s="95">
        <f t="shared" si="8"/>
        <v>0</v>
      </c>
      <c r="Y9" s="95">
        <f t="shared" si="9"/>
        <v>0</v>
      </c>
      <c r="Z9" s="95">
        <f t="shared" si="10"/>
        <v>0</v>
      </c>
      <c r="AA9" s="95">
        <f t="shared" si="11"/>
        <v>128.33333333333334</v>
      </c>
      <c r="AB9" s="95">
        <f t="shared" si="12"/>
        <v>128.33333333333334</v>
      </c>
      <c r="AD9" s="91" t="s">
        <v>83</v>
      </c>
      <c r="AE9" s="95">
        <v>1237.5</v>
      </c>
      <c r="AF9" s="95">
        <v>1237.5</v>
      </c>
      <c r="AG9" s="28">
        <v>0</v>
      </c>
    </row>
    <row r="10" spans="1:33" x14ac:dyDescent="0.25">
      <c r="A10" s="91" t="s">
        <v>82</v>
      </c>
      <c r="B10" s="95">
        <v>0</v>
      </c>
      <c r="C10" s="95">
        <v>3000</v>
      </c>
      <c r="E10" t="str">
        <f t="shared" si="2"/>
        <v>SEP-24</v>
      </c>
      <c r="F10" s="95">
        <f t="shared" si="3"/>
        <v>0</v>
      </c>
      <c r="G10" s="95">
        <f t="shared" si="4"/>
        <v>3000</v>
      </c>
      <c r="M10" s="91" t="s">
        <v>31</v>
      </c>
      <c r="N10" s="95">
        <v>0</v>
      </c>
      <c r="O10" s="95">
        <v>0</v>
      </c>
      <c r="P10" s="95">
        <v>0</v>
      </c>
      <c r="Q10" s="95">
        <v>0</v>
      </c>
      <c r="R10" s="95">
        <v>0</v>
      </c>
      <c r="S10" s="95">
        <v>50</v>
      </c>
      <c r="U10" t="str">
        <f t="shared" si="5"/>
        <v>INSURANCE</v>
      </c>
      <c r="V10" s="95">
        <f t="shared" si="6"/>
        <v>0</v>
      </c>
      <c r="W10" s="95">
        <f t="shared" si="7"/>
        <v>0</v>
      </c>
      <c r="X10" s="95">
        <f t="shared" si="8"/>
        <v>0</v>
      </c>
      <c r="Y10" s="95">
        <f t="shared" si="9"/>
        <v>0</v>
      </c>
      <c r="Z10" s="95">
        <f t="shared" si="10"/>
        <v>0</v>
      </c>
      <c r="AA10" s="95">
        <f t="shared" si="11"/>
        <v>50</v>
      </c>
      <c r="AB10" s="95">
        <f t="shared" si="12"/>
        <v>50</v>
      </c>
      <c r="AD10" s="91" t="s">
        <v>82</v>
      </c>
      <c r="AE10" s="95">
        <v>671.66666666666697</v>
      </c>
      <c r="AF10" s="95">
        <v>671.66666666666697</v>
      </c>
      <c r="AG10" s="28">
        <v>0</v>
      </c>
    </row>
    <row r="11" spans="1:33" x14ac:dyDescent="0.25">
      <c r="B11" s="95"/>
      <c r="C11" s="95">
        <f>SUM(C5:C10)</f>
        <v>16750</v>
      </c>
      <c r="M11" s="91" t="s">
        <v>61</v>
      </c>
      <c r="N11" s="95">
        <v>0</v>
      </c>
      <c r="O11" s="95">
        <v>0</v>
      </c>
      <c r="P11" s="95">
        <v>0</v>
      </c>
      <c r="Q11" s="95">
        <v>0</v>
      </c>
      <c r="R11" s="95">
        <v>0</v>
      </c>
      <c r="S11" s="95">
        <v>0</v>
      </c>
      <c r="U11" t="str">
        <f t="shared" si="5"/>
        <v xml:space="preserve">INTEREST </v>
      </c>
      <c r="V11" s="95">
        <f t="shared" si="6"/>
        <v>0</v>
      </c>
      <c r="W11" s="95">
        <f t="shared" si="7"/>
        <v>0</v>
      </c>
      <c r="X11" s="95">
        <f t="shared" si="8"/>
        <v>0</v>
      </c>
      <c r="Y11" s="95">
        <f t="shared" si="9"/>
        <v>0</v>
      </c>
      <c r="Z11" s="95">
        <f t="shared" si="10"/>
        <v>0</v>
      </c>
      <c r="AA11" s="95">
        <f t="shared" si="11"/>
        <v>0</v>
      </c>
      <c r="AB11" s="95">
        <f t="shared" si="12"/>
        <v>0</v>
      </c>
      <c r="AE11" s="95">
        <f>SUM(AE5:AE10)</f>
        <v>11909.166666666668</v>
      </c>
      <c r="AF11" s="95"/>
      <c r="AG11" s="28"/>
    </row>
    <row r="12" spans="1:33" x14ac:dyDescent="0.25">
      <c r="M12" s="91" t="s">
        <v>64</v>
      </c>
      <c r="N12" s="95">
        <v>0</v>
      </c>
      <c r="O12" s="95">
        <v>0</v>
      </c>
      <c r="P12" s="95">
        <v>0</v>
      </c>
      <c r="Q12" s="95">
        <v>0</v>
      </c>
      <c r="R12" s="95">
        <v>0</v>
      </c>
      <c r="S12" s="95">
        <v>0</v>
      </c>
      <c r="U12" t="str">
        <f t="shared" si="5"/>
        <v>MACHINE $ EQUIPMENT MAINTENANCE</v>
      </c>
      <c r="V12" s="95">
        <f t="shared" si="6"/>
        <v>0</v>
      </c>
      <c r="W12" s="95">
        <f t="shared" si="7"/>
        <v>0</v>
      </c>
      <c r="X12" s="95">
        <f t="shared" si="8"/>
        <v>0</v>
      </c>
      <c r="Y12" s="95">
        <f t="shared" si="9"/>
        <v>0</v>
      </c>
      <c r="Z12" s="95">
        <f t="shared" si="10"/>
        <v>0</v>
      </c>
      <c r="AA12" s="95">
        <f t="shared" si="11"/>
        <v>0</v>
      </c>
      <c r="AB12" s="95">
        <f t="shared" si="12"/>
        <v>0</v>
      </c>
    </row>
    <row r="13" spans="1:33" x14ac:dyDescent="0.25">
      <c r="M13" s="91" t="s">
        <v>13</v>
      </c>
      <c r="N13" s="95">
        <v>0</v>
      </c>
      <c r="O13" s="95">
        <v>0</v>
      </c>
      <c r="P13" s="95">
        <v>0</v>
      </c>
      <c r="Q13" s="95">
        <v>0</v>
      </c>
      <c r="R13" s="95">
        <v>125</v>
      </c>
      <c r="S13" s="95">
        <v>100</v>
      </c>
      <c r="U13" t="str">
        <f t="shared" si="5"/>
        <v>MISCELLANEOUS EXPENCES</v>
      </c>
      <c r="V13" s="95">
        <f t="shared" si="6"/>
        <v>0</v>
      </c>
      <c r="W13" s="95">
        <f t="shared" si="7"/>
        <v>0</v>
      </c>
      <c r="X13" s="95">
        <f t="shared" si="8"/>
        <v>0</v>
      </c>
      <c r="Y13" s="95">
        <f t="shared" si="9"/>
        <v>0</v>
      </c>
      <c r="Z13" s="95">
        <f t="shared" si="10"/>
        <v>125</v>
      </c>
      <c r="AA13" s="95">
        <f t="shared" si="11"/>
        <v>100</v>
      </c>
      <c r="AB13" s="95">
        <f t="shared" si="12"/>
        <v>225</v>
      </c>
    </row>
    <row r="14" spans="1:33" x14ac:dyDescent="0.25">
      <c r="M14" s="91" t="s">
        <v>18</v>
      </c>
      <c r="N14" s="95">
        <v>0</v>
      </c>
      <c r="O14" s="95">
        <v>0</v>
      </c>
      <c r="P14" s="95">
        <v>0</v>
      </c>
      <c r="Q14" s="95">
        <v>0</v>
      </c>
      <c r="R14" s="95">
        <v>0</v>
      </c>
      <c r="S14" s="95">
        <v>0</v>
      </c>
      <c r="U14" t="str">
        <f t="shared" si="5"/>
        <v>PETROL</v>
      </c>
      <c r="V14" s="95">
        <f t="shared" si="6"/>
        <v>0</v>
      </c>
      <c r="W14" s="95">
        <f t="shared" si="7"/>
        <v>0</v>
      </c>
      <c r="X14" s="95">
        <f t="shared" si="8"/>
        <v>0</v>
      </c>
      <c r="Y14" s="95">
        <f t="shared" si="9"/>
        <v>0</v>
      </c>
      <c r="Z14" s="95">
        <f t="shared" si="10"/>
        <v>0</v>
      </c>
      <c r="AA14" s="95">
        <f t="shared" si="11"/>
        <v>0</v>
      </c>
      <c r="AB14" s="95">
        <f t="shared" si="12"/>
        <v>0</v>
      </c>
    </row>
    <row r="15" spans="1:33" x14ac:dyDescent="0.25">
      <c r="M15" s="91" t="s">
        <v>20</v>
      </c>
      <c r="N15" s="95">
        <v>0</v>
      </c>
      <c r="O15" s="95">
        <v>0</v>
      </c>
      <c r="P15" s="95">
        <v>0</v>
      </c>
      <c r="Q15" s="95">
        <v>0</v>
      </c>
      <c r="R15" s="95">
        <v>0</v>
      </c>
      <c r="S15" s="95">
        <v>40</v>
      </c>
      <c r="U15" t="str">
        <f t="shared" si="5"/>
        <v>PUBLIC UTILITIES(e.g water, electricity, etc)</v>
      </c>
      <c r="V15" s="95">
        <f t="shared" si="6"/>
        <v>0</v>
      </c>
      <c r="W15" s="95">
        <f t="shared" si="7"/>
        <v>0</v>
      </c>
      <c r="X15" s="95">
        <f t="shared" si="8"/>
        <v>0</v>
      </c>
      <c r="Y15" s="95">
        <f t="shared" si="9"/>
        <v>0</v>
      </c>
      <c r="Z15" s="95">
        <f t="shared" si="10"/>
        <v>0</v>
      </c>
      <c r="AA15" s="95">
        <f t="shared" si="11"/>
        <v>40</v>
      </c>
      <c r="AB15" s="95">
        <f t="shared" si="12"/>
        <v>40</v>
      </c>
    </row>
    <row r="16" spans="1:33" x14ac:dyDescent="0.25">
      <c r="M16" s="91" t="s">
        <v>14</v>
      </c>
      <c r="N16" s="95">
        <v>0</v>
      </c>
      <c r="O16" s="95">
        <v>0</v>
      </c>
      <c r="P16" s="95">
        <v>0</v>
      </c>
      <c r="Q16" s="95">
        <v>0</v>
      </c>
      <c r="R16" s="95">
        <v>0</v>
      </c>
      <c r="S16" s="95">
        <v>600</v>
      </c>
      <c r="U16" t="str">
        <f t="shared" si="5"/>
        <v>STAFF RENT</v>
      </c>
      <c r="V16" s="95">
        <f t="shared" si="6"/>
        <v>0</v>
      </c>
      <c r="W16" s="95">
        <f t="shared" si="7"/>
        <v>0</v>
      </c>
      <c r="X16" s="95">
        <f t="shared" si="8"/>
        <v>0</v>
      </c>
      <c r="Y16" s="95">
        <f t="shared" si="9"/>
        <v>0</v>
      </c>
      <c r="Z16" s="95">
        <f t="shared" si="10"/>
        <v>0</v>
      </c>
      <c r="AA16" s="95">
        <f t="shared" si="11"/>
        <v>600</v>
      </c>
      <c r="AB16" s="95">
        <f t="shared" si="12"/>
        <v>600</v>
      </c>
    </row>
    <row r="17" spans="13:28" x14ac:dyDescent="0.25">
      <c r="M17" s="91" t="s">
        <v>12</v>
      </c>
      <c r="N17" s="95">
        <v>0</v>
      </c>
      <c r="O17" s="95">
        <v>0</v>
      </c>
      <c r="P17" s="95">
        <v>0</v>
      </c>
      <c r="Q17" s="95">
        <v>0</v>
      </c>
      <c r="R17" s="95">
        <v>50</v>
      </c>
      <c r="S17" s="95">
        <v>20</v>
      </c>
      <c r="U17" t="str">
        <f t="shared" si="5"/>
        <v>STATIONERY</v>
      </c>
      <c r="V17" s="95">
        <f t="shared" si="6"/>
        <v>0</v>
      </c>
      <c r="W17" s="95">
        <f t="shared" si="7"/>
        <v>0</v>
      </c>
      <c r="X17" s="95">
        <f t="shared" si="8"/>
        <v>0</v>
      </c>
      <c r="Y17" s="95">
        <f t="shared" si="9"/>
        <v>0</v>
      </c>
      <c r="Z17" s="95">
        <f t="shared" si="10"/>
        <v>50</v>
      </c>
      <c r="AA17" s="95">
        <f t="shared" si="11"/>
        <v>20</v>
      </c>
      <c r="AB17" s="95">
        <f t="shared" si="12"/>
        <v>70</v>
      </c>
    </row>
    <row r="18" spans="13:28" x14ac:dyDescent="0.25">
      <c r="M18" s="91" t="s">
        <v>10</v>
      </c>
      <c r="N18" s="95">
        <v>0</v>
      </c>
      <c r="O18" s="95">
        <v>0</v>
      </c>
      <c r="P18" s="95">
        <v>0</v>
      </c>
      <c r="Q18" s="95">
        <v>0</v>
      </c>
      <c r="R18" s="95">
        <v>0</v>
      </c>
      <c r="S18" s="95">
        <v>20</v>
      </c>
      <c r="U18" t="str">
        <f t="shared" si="5"/>
        <v xml:space="preserve">TELEPHONE </v>
      </c>
      <c r="V18" s="95">
        <f t="shared" si="6"/>
        <v>0</v>
      </c>
      <c r="W18" s="95">
        <f t="shared" si="7"/>
        <v>0</v>
      </c>
      <c r="X18" s="95">
        <f t="shared" si="8"/>
        <v>0</v>
      </c>
      <c r="Y18" s="95">
        <f t="shared" si="9"/>
        <v>0</v>
      </c>
      <c r="Z18" s="95">
        <f t="shared" si="10"/>
        <v>0</v>
      </c>
      <c r="AA18" s="95">
        <f t="shared" si="11"/>
        <v>20</v>
      </c>
      <c r="AB18" s="95">
        <f t="shared" si="12"/>
        <v>20</v>
      </c>
    </row>
    <row r="19" spans="13:28" x14ac:dyDescent="0.25">
      <c r="M19" s="91" t="s">
        <v>62</v>
      </c>
      <c r="N19" s="95">
        <v>0</v>
      </c>
      <c r="O19" s="95">
        <v>0</v>
      </c>
      <c r="P19" s="95">
        <v>0</v>
      </c>
      <c r="Q19" s="95">
        <v>0</v>
      </c>
      <c r="R19" s="95">
        <v>750</v>
      </c>
      <c r="S19" s="95">
        <v>0</v>
      </c>
      <c r="U19" t="str">
        <f t="shared" si="5"/>
        <v>VEHICLE MAINTENANCE</v>
      </c>
      <c r="V19" s="95">
        <f t="shared" si="6"/>
        <v>0</v>
      </c>
      <c r="W19" s="95">
        <f t="shared" si="7"/>
        <v>0</v>
      </c>
      <c r="X19" s="95">
        <f t="shared" si="8"/>
        <v>0</v>
      </c>
      <c r="Y19" s="95">
        <f t="shared" si="9"/>
        <v>0</v>
      </c>
      <c r="Z19" s="95">
        <f t="shared" si="10"/>
        <v>750</v>
      </c>
      <c r="AA19" s="95">
        <f t="shared" si="11"/>
        <v>0</v>
      </c>
      <c r="AB19" s="95">
        <f t="shared" si="12"/>
        <v>750</v>
      </c>
    </row>
    <row r="20" spans="13:28" x14ac:dyDescent="0.25">
      <c r="M20" s="91" t="s">
        <v>9</v>
      </c>
      <c r="N20" s="95">
        <v>0</v>
      </c>
      <c r="O20" s="95">
        <v>0</v>
      </c>
      <c r="P20" s="95">
        <v>0</v>
      </c>
      <c r="Q20" s="95">
        <v>0</v>
      </c>
      <c r="R20" s="95">
        <v>25</v>
      </c>
      <c r="S20" s="95">
        <v>120</v>
      </c>
      <c r="U20" t="str">
        <f t="shared" si="5"/>
        <v>WEB HOSTING/MAINTAINANCE</v>
      </c>
      <c r="V20" s="95">
        <f t="shared" si="6"/>
        <v>0</v>
      </c>
      <c r="W20" s="95">
        <f t="shared" si="7"/>
        <v>0</v>
      </c>
      <c r="X20" s="95">
        <f t="shared" si="8"/>
        <v>0</v>
      </c>
      <c r="Y20" s="95">
        <f t="shared" si="9"/>
        <v>0</v>
      </c>
      <c r="Z20" s="95">
        <f t="shared" si="10"/>
        <v>25</v>
      </c>
      <c r="AA20" s="95">
        <f t="shared" si="11"/>
        <v>120</v>
      </c>
      <c r="AB20" s="95">
        <f t="shared" si="12"/>
        <v>145</v>
      </c>
    </row>
    <row r="21" spans="13:28" x14ac:dyDescent="0.25">
      <c r="U21" t="s">
        <v>78</v>
      </c>
      <c r="V21" s="95">
        <f>SUM(V5:V20)</f>
        <v>0</v>
      </c>
      <c r="W21" s="95">
        <f t="shared" ref="W21:AA21" si="13">SUM(W5:W20)</f>
        <v>0</v>
      </c>
      <c r="X21" s="95">
        <f t="shared" si="13"/>
        <v>0</v>
      </c>
      <c r="Y21" s="95">
        <f t="shared" si="13"/>
        <v>0</v>
      </c>
      <c r="Z21" s="95">
        <f t="shared" si="13"/>
        <v>2512.5</v>
      </c>
      <c r="AA21" s="95">
        <f t="shared" si="13"/>
        <v>2328.333333333333</v>
      </c>
      <c r="AB21" s="95"/>
    </row>
    <row r="22" spans="13:28" x14ac:dyDescent="0.25">
      <c r="V22" s="95"/>
      <c r="W22" s="95"/>
      <c r="X22" s="95"/>
      <c r="Y22" s="95"/>
      <c r="Z22" s="95"/>
      <c r="AA22" s="95"/>
      <c r="AB22" s="95">
        <f>SUM(AB5:AB20)</f>
        <v>4840.8333333333339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FIXED ASSETS</vt:lpstr>
      <vt:lpstr>CASHFLOW WKLY</vt:lpstr>
      <vt:lpstr>CASHFLOW MTHLY</vt:lpstr>
      <vt:lpstr>PROFIT &amp; LOSS</vt:lpstr>
      <vt:lpstr>DATASET</vt:lpstr>
      <vt:lpstr>ANALYSIS</vt:lpstr>
      <vt:lpstr>DASHBOARD</vt:lpstr>
      <vt:lpstr>DATASET (2)</vt:lpstr>
      <vt:lpstr>ANALYSIS 2</vt:lpstr>
      <vt:lpstr>DASHBOARD 2</vt:lpstr>
      <vt:lpstr>'CASHFLOW WKLY'!MISCELLANEOUS_EXPENCES</vt:lpstr>
      <vt:lpstr>'PROFIT &amp; LOSS'!MISCELLANEOUS_EXPENCES</vt:lpstr>
      <vt:lpstr>MISCELLANEOUS_EXPENCES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okey ifeanyi</cp:lastModifiedBy>
  <dcterms:created xsi:type="dcterms:W3CDTF">2024-08-19T15:24:39Z</dcterms:created>
  <dcterms:modified xsi:type="dcterms:W3CDTF">2024-09-06T07:02:54Z</dcterms:modified>
</cp:coreProperties>
</file>