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PFANG\IFPRI Dropbox\Peixun Fang\2025AgEnvrDB\GHG\"/>
    </mc:Choice>
  </mc:AlternateContent>
  <xr:revisionPtr revIDLastSave="0" documentId="13_ncr:1_{7D9AC0D2-D181-4CEB-9AB3-800B0F0C2FC5}" xr6:coauthVersionLast="47" xr6:coauthVersionMax="47" xr10:uidLastSave="{00000000-0000-0000-0000-000000000000}"/>
  <bookViews>
    <workbookView xWindow="32846" yWindow="-69" windowWidth="33051" windowHeight="17932" activeTab="2" xr2:uid="{00000000-000D-0000-FFFF-FFFF00000000}"/>
  </bookViews>
  <sheets>
    <sheet name="Notes" sheetId="5" r:id="rId1"/>
    <sheet name="EI_final" sheetId="7" r:id="rId2"/>
    <sheet name="EI_working" sheetId="4" r:id="rId3"/>
    <sheet name="EI_source_FAO" sheetId="1" r:id="rId4"/>
    <sheet name="EI_source_P&amp;N" sheetId="2" r:id="rId5"/>
    <sheet name="EI_source_adhoc" sheetId="3" r:id="rId6"/>
    <sheet name="Prod"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5" i="4" l="1"/>
  <c r="D455" i="4"/>
  <c r="C455" i="4"/>
  <c r="D228" i="4"/>
  <c r="E228" i="4"/>
  <c r="C228" i="4"/>
  <c r="L18" i="4" l="1"/>
  <c r="B662" i="7" l="1"/>
  <c r="B661" i="7"/>
  <c r="B660" i="7"/>
  <c r="B659" i="7"/>
  <c r="B658" i="7"/>
  <c r="B657" i="7"/>
  <c r="B656" i="7"/>
  <c r="B655" i="7"/>
  <c r="B654" i="7"/>
  <c r="B653" i="7"/>
  <c r="B652" i="7"/>
  <c r="B651" i="7"/>
  <c r="B650" i="7"/>
  <c r="B649" i="7"/>
  <c r="B648" i="7"/>
  <c r="B647" i="7"/>
  <c r="B646" i="7"/>
  <c r="B645" i="7"/>
  <c r="B644" i="7"/>
  <c r="B643" i="7"/>
  <c r="B642" i="7"/>
  <c r="B641" i="7"/>
  <c r="B640" i="7"/>
  <c r="B639" i="7"/>
  <c r="B638" i="7"/>
  <c r="B637" i="7"/>
  <c r="B636" i="7"/>
  <c r="B635" i="7"/>
  <c r="B634" i="7"/>
  <c r="B633" i="7"/>
  <c r="B632" i="7"/>
  <c r="B631" i="7"/>
  <c r="B630" i="7"/>
  <c r="B629" i="7"/>
  <c r="A625" i="7"/>
  <c r="A662" i="7" s="1"/>
  <c r="B617" i="7"/>
  <c r="B616" i="7"/>
  <c r="B615" i="7"/>
  <c r="B614" i="7"/>
  <c r="B613" i="7"/>
  <c r="B612" i="7"/>
  <c r="B611" i="7"/>
  <c r="B610" i="7"/>
  <c r="B609" i="7"/>
  <c r="B608" i="7"/>
  <c r="B607" i="7"/>
  <c r="B606" i="7"/>
  <c r="B605" i="7"/>
  <c r="B604" i="7"/>
  <c r="B603" i="7"/>
  <c r="B602" i="7"/>
  <c r="B601" i="7"/>
  <c r="B600" i="7"/>
  <c r="B599" i="7"/>
  <c r="B598" i="7"/>
  <c r="B597" i="7"/>
  <c r="B596" i="7"/>
  <c r="B595" i="7"/>
  <c r="B594" i="7"/>
  <c r="B593" i="7"/>
  <c r="B592" i="7"/>
  <c r="B591" i="7"/>
  <c r="B590" i="7"/>
  <c r="B589" i="7"/>
  <c r="B588" i="7"/>
  <c r="B587" i="7"/>
  <c r="B586" i="7"/>
  <c r="B585" i="7"/>
  <c r="B584" i="7"/>
  <c r="A580" i="7"/>
  <c r="A617" i="7" s="1"/>
  <c r="B572" i="7"/>
  <c r="B571" i="7"/>
  <c r="B570" i="7"/>
  <c r="B569" i="7"/>
  <c r="B568" i="7"/>
  <c r="B567" i="7"/>
  <c r="B566" i="7"/>
  <c r="B565" i="7"/>
  <c r="B564" i="7"/>
  <c r="B563" i="7"/>
  <c r="B562" i="7"/>
  <c r="B561" i="7"/>
  <c r="B560" i="7"/>
  <c r="B559" i="7"/>
  <c r="B558" i="7"/>
  <c r="B557" i="7"/>
  <c r="B556" i="7"/>
  <c r="B555" i="7"/>
  <c r="B554" i="7"/>
  <c r="B553" i="7"/>
  <c r="B552" i="7"/>
  <c r="B551" i="7"/>
  <c r="B550" i="7"/>
  <c r="A550" i="7"/>
  <c r="B549" i="7"/>
  <c r="B548" i="7"/>
  <c r="B547" i="7"/>
  <c r="B546" i="7"/>
  <c r="B545" i="7"/>
  <c r="B544" i="7"/>
  <c r="B543" i="7"/>
  <c r="B542" i="7"/>
  <c r="B541" i="7"/>
  <c r="B540" i="7"/>
  <c r="B539" i="7"/>
  <c r="A535" i="7"/>
  <c r="A569" i="7" s="1"/>
  <c r="B527" i="7"/>
  <c r="B526" i="7"/>
  <c r="B525" i="7"/>
  <c r="B524" i="7"/>
  <c r="B523" i="7"/>
  <c r="B522" i="7"/>
  <c r="B521" i="7"/>
  <c r="B520" i="7"/>
  <c r="B519" i="7"/>
  <c r="B518" i="7"/>
  <c r="B517" i="7"/>
  <c r="B516" i="7"/>
  <c r="B515" i="7"/>
  <c r="B514" i="7"/>
  <c r="B513" i="7"/>
  <c r="B512" i="7"/>
  <c r="B511" i="7"/>
  <c r="B510" i="7"/>
  <c r="B509" i="7"/>
  <c r="B508" i="7"/>
  <c r="B507" i="7"/>
  <c r="B506" i="7"/>
  <c r="B505" i="7"/>
  <c r="B504" i="7"/>
  <c r="B503" i="7"/>
  <c r="B502" i="7"/>
  <c r="B501" i="7"/>
  <c r="B500" i="7"/>
  <c r="B499" i="7"/>
  <c r="B498" i="7"/>
  <c r="B497" i="7"/>
  <c r="B496" i="7"/>
  <c r="B495" i="7"/>
  <c r="B494" i="7"/>
  <c r="A490" i="7"/>
  <c r="A526" i="7" s="1"/>
  <c r="B483" i="7"/>
  <c r="A483" i="7"/>
  <c r="B482" i="7"/>
  <c r="A482" i="7"/>
  <c r="B481" i="7"/>
  <c r="A481" i="7"/>
  <c r="B480" i="7"/>
  <c r="A480" i="7"/>
  <c r="B479" i="7"/>
  <c r="A479" i="7"/>
  <c r="B478" i="7"/>
  <c r="A478" i="7"/>
  <c r="B477" i="7"/>
  <c r="A477" i="7"/>
  <c r="B476" i="7"/>
  <c r="A476" i="7"/>
  <c r="B475" i="7"/>
  <c r="A475" i="7"/>
  <c r="B474" i="7"/>
  <c r="C474" i="7" s="1" a="1"/>
  <c r="C474" i="7" s="1"/>
  <c r="A474" i="7"/>
  <c r="B473" i="7"/>
  <c r="C473" i="7" s="1" a="1"/>
  <c r="C473" i="7" s="1"/>
  <c r="A473" i="7"/>
  <c r="B472" i="7"/>
  <c r="A472" i="7"/>
  <c r="B471" i="7"/>
  <c r="A471" i="7"/>
  <c r="B470" i="7"/>
  <c r="A470" i="7"/>
  <c r="B469" i="7"/>
  <c r="C469" i="7" s="1" a="1"/>
  <c r="C469" i="7" s="1"/>
  <c r="A469" i="7"/>
  <c r="B468" i="7"/>
  <c r="A468" i="7"/>
  <c r="B467" i="7"/>
  <c r="A467" i="7"/>
  <c r="B466" i="7"/>
  <c r="A466" i="7"/>
  <c r="B465" i="7"/>
  <c r="A465" i="7"/>
  <c r="B464" i="7"/>
  <c r="A464" i="7"/>
  <c r="B463" i="7"/>
  <c r="A463" i="7"/>
  <c r="B462" i="7"/>
  <c r="A462" i="7"/>
  <c r="B461" i="7"/>
  <c r="A461" i="7"/>
  <c r="B460" i="7"/>
  <c r="A460" i="7"/>
  <c r="B459" i="7"/>
  <c r="A459" i="7"/>
  <c r="C458" i="7" a="1"/>
  <c r="C458" i="7" s="1"/>
  <c r="B458" i="7"/>
  <c r="A458" i="7"/>
  <c r="E458" i="7" s="1" a="1"/>
  <c r="E458" i="7" s="1"/>
  <c r="B457" i="7"/>
  <c r="C457" i="7" s="1" a="1"/>
  <c r="C457" i="7" s="1"/>
  <c r="A457" i="7"/>
  <c r="B456" i="7"/>
  <c r="A456" i="7"/>
  <c r="B455" i="7"/>
  <c r="A455" i="7"/>
  <c r="B454" i="7"/>
  <c r="A454" i="7"/>
  <c r="B453" i="7"/>
  <c r="A453" i="7"/>
  <c r="B452" i="7"/>
  <c r="A452" i="7"/>
  <c r="B451" i="7"/>
  <c r="A451" i="7"/>
  <c r="B450" i="7"/>
  <c r="A450" i="7"/>
  <c r="C449" i="7" a="1"/>
  <c r="C449" i="7" s="1"/>
  <c r="B449" i="7"/>
  <c r="A449" i="7"/>
  <c r="B448" i="7"/>
  <c r="B447" i="7"/>
  <c r="B435" i="7"/>
  <c r="B434" i="7"/>
  <c r="B433" i="7"/>
  <c r="B432" i="7"/>
  <c r="B431" i="7"/>
  <c r="B430" i="7"/>
  <c r="B429" i="7"/>
  <c r="B428" i="7"/>
  <c r="B427" i="7"/>
  <c r="B426" i="7"/>
  <c r="B425" i="7"/>
  <c r="B424" i="7"/>
  <c r="B423" i="7"/>
  <c r="B422" i="7"/>
  <c r="B421" i="7"/>
  <c r="B420" i="7"/>
  <c r="B419" i="7"/>
  <c r="B418" i="7"/>
  <c r="B417" i="7"/>
  <c r="B416" i="7"/>
  <c r="B415" i="7"/>
  <c r="B414" i="7"/>
  <c r="B413" i="7"/>
  <c r="B412" i="7"/>
  <c r="B411" i="7"/>
  <c r="B410" i="7"/>
  <c r="B409" i="7"/>
  <c r="B408" i="7"/>
  <c r="B407" i="7"/>
  <c r="B406" i="7"/>
  <c r="B405" i="7"/>
  <c r="B404" i="7"/>
  <c r="B403" i="7"/>
  <c r="B402" i="7"/>
  <c r="A398" i="7"/>
  <c r="A434" i="7" s="1"/>
  <c r="B390" i="7"/>
  <c r="B389" i="7"/>
  <c r="B388" i="7"/>
  <c r="B387" i="7"/>
  <c r="B386" i="7"/>
  <c r="B385" i="7"/>
  <c r="B384" i="7"/>
  <c r="B383" i="7"/>
  <c r="B382" i="7"/>
  <c r="B381" i="7"/>
  <c r="B380" i="7"/>
  <c r="B379" i="7"/>
  <c r="B378" i="7"/>
  <c r="B377" i="7"/>
  <c r="B376" i="7"/>
  <c r="B375" i="7"/>
  <c r="B374" i="7"/>
  <c r="B373" i="7"/>
  <c r="B372" i="7"/>
  <c r="B371" i="7"/>
  <c r="B370" i="7"/>
  <c r="B369" i="7"/>
  <c r="B368" i="7"/>
  <c r="B367" i="7"/>
  <c r="B366" i="7"/>
  <c r="B365" i="7"/>
  <c r="B364" i="7"/>
  <c r="B363" i="7"/>
  <c r="B362" i="7"/>
  <c r="B361" i="7"/>
  <c r="B360" i="7"/>
  <c r="B359" i="7"/>
  <c r="B358" i="7"/>
  <c r="B357" i="7"/>
  <c r="A353" i="7"/>
  <c r="A375" i="7" s="1"/>
  <c r="B345" i="7"/>
  <c r="B344" i="7"/>
  <c r="B343" i="7"/>
  <c r="B342" i="7"/>
  <c r="B341" i="7"/>
  <c r="B340" i="7"/>
  <c r="B339" i="7"/>
  <c r="B338" i="7"/>
  <c r="B337" i="7"/>
  <c r="B336" i="7"/>
  <c r="B335" i="7"/>
  <c r="B334" i="7"/>
  <c r="B333" i="7"/>
  <c r="B332" i="7"/>
  <c r="B331" i="7"/>
  <c r="B330" i="7"/>
  <c r="B329" i="7"/>
  <c r="B328" i="7"/>
  <c r="B327" i="7"/>
  <c r="B326" i="7"/>
  <c r="B325" i="7"/>
  <c r="B324" i="7"/>
  <c r="B323" i="7"/>
  <c r="B322" i="7"/>
  <c r="B321" i="7"/>
  <c r="B320" i="7"/>
  <c r="B319" i="7"/>
  <c r="B318" i="7"/>
  <c r="B317" i="7"/>
  <c r="B316" i="7"/>
  <c r="B315" i="7"/>
  <c r="B314" i="7"/>
  <c r="B313" i="7"/>
  <c r="B312" i="7"/>
  <c r="A308" i="7"/>
  <c r="A343" i="7" s="1"/>
  <c r="B300" i="7"/>
  <c r="B299" i="7"/>
  <c r="B298" i="7"/>
  <c r="B297" i="7"/>
  <c r="B296" i="7"/>
  <c r="B295" i="7"/>
  <c r="B294" i="7"/>
  <c r="B293" i="7"/>
  <c r="B292" i="7"/>
  <c r="B291" i="7"/>
  <c r="B290" i="7"/>
  <c r="B289" i="7"/>
  <c r="B288" i="7"/>
  <c r="B287" i="7"/>
  <c r="B286" i="7"/>
  <c r="B285" i="7"/>
  <c r="B284" i="7"/>
  <c r="B283" i="7"/>
  <c r="B282" i="7"/>
  <c r="B281" i="7"/>
  <c r="B280" i="7"/>
  <c r="B279" i="7"/>
  <c r="B278" i="7"/>
  <c r="B277" i="7"/>
  <c r="B276" i="7"/>
  <c r="B275" i="7"/>
  <c r="B274" i="7"/>
  <c r="B273" i="7"/>
  <c r="B272" i="7"/>
  <c r="B271" i="7"/>
  <c r="B270" i="7"/>
  <c r="B269" i="7"/>
  <c r="B268" i="7"/>
  <c r="B267" i="7"/>
  <c r="A263" i="7"/>
  <c r="A300" i="7" s="1"/>
  <c r="B256" i="7"/>
  <c r="B255" i="7"/>
  <c r="B254" i="7"/>
  <c r="B253" i="7"/>
  <c r="B252" i="7"/>
  <c r="B251" i="7"/>
  <c r="B250" i="7"/>
  <c r="B249" i="7"/>
  <c r="B248" i="7"/>
  <c r="B247" i="7"/>
  <c r="B246" i="7"/>
  <c r="B245" i="7"/>
  <c r="B244" i="7"/>
  <c r="B243" i="7"/>
  <c r="B242" i="7"/>
  <c r="B241" i="7"/>
  <c r="B240" i="7"/>
  <c r="B239" i="7"/>
  <c r="B238" i="7"/>
  <c r="B237" i="7"/>
  <c r="B236" i="7"/>
  <c r="B235" i="7"/>
  <c r="B234" i="7"/>
  <c r="B233" i="7"/>
  <c r="B232" i="7"/>
  <c r="B231" i="7"/>
  <c r="B230" i="7"/>
  <c r="B229" i="7"/>
  <c r="B228" i="7"/>
  <c r="B227" i="7"/>
  <c r="B226" i="7"/>
  <c r="B225" i="7"/>
  <c r="B224" i="7"/>
  <c r="B223" i="7"/>
  <c r="B222" i="7"/>
  <c r="B221" i="7"/>
  <c r="B220" i="7"/>
  <c r="A216" i="7"/>
  <c r="A253" i="7" s="1"/>
  <c r="B208" i="7"/>
  <c r="B207" i="7"/>
  <c r="B206" i="7"/>
  <c r="B205" i="7"/>
  <c r="B204" i="7"/>
  <c r="B203" i="7"/>
  <c r="B202" i="7"/>
  <c r="B201" i="7"/>
  <c r="B200" i="7"/>
  <c r="B199" i="7"/>
  <c r="B198" i="7"/>
  <c r="B197" i="7"/>
  <c r="B196" i="7"/>
  <c r="B195" i="7"/>
  <c r="B194" i="7"/>
  <c r="B193" i="7"/>
  <c r="B192" i="7"/>
  <c r="B191" i="7"/>
  <c r="B190" i="7"/>
  <c r="B189" i="7"/>
  <c r="B188" i="7"/>
  <c r="B187" i="7"/>
  <c r="B186" i="7"/>
  <c r="B185" i="7"/>
  <c r="B184" i="7"/>
  <c r="B183" i="7"/>
  <c r="B182" i="7"/>
  <c r="B181" i="7"/>
  <c r="B180" i="7"/>
  <c r="B179" i="7"/>
  <c r="B178" i="7"/>
  <c r="B177" i="7"/>
  <c r="B176" i="7"/>
  <c r="B175" i="7"/>
  <c r="A171" i="7"/>
  <c r="A207" i="7" s="1"/>
  <c r="B164" i="7"/>
  <c r="B165" i="7"/>
  <c r="B166" i="7"/>
  <c r="B163" i="7"/>
  <c r="B162" i="7"/>
  <c r="B161" i="7"/>
  <c r="B160" i="7"/>
  <c r="B159" i="7"/>
  <c r="B158" i="7"/>
  <c r="B157" i="7"/>
  <c r="B156" i="7"/>
  <c r="B155" i="7"/>
  <c r="B154" i="7"/>
  <c r="B153" i="7"/>
  <c r="B152" i="7"/>
  <c r="B151" i="7"/>
  <c r="B150" i="7"/>
  <c r="B149" i="7"/>
  <c r="B148" i="7"/>
  <c r="B147" i="7"/>
  <c r="B146" i="7"/>
  <c r="B145" i="7"/>
  <c r="B144" i="7"/>
  <c r="B143" i="7"/>
  <c r="B142" i="7"/>
  <c r="B141" i="7"/>
  <c r="B140" i="7"/>
  <c r="B139" i="7"/>
  <c r="B138" i="7"/>
  <c r="B137" i="7"/>
  <c r="B136" i="7"/>
  <c r="B135" i="7"/>
  <c r="B134" i="7"/>
  <c r="B133" i="7"/>
  <c r="B132" i="7"/>
  <c r="B131" i="7"/>
  <c r="B130" i="7"/>
  <c r="A126" i="7"/>
  <c r="A161" i="7" s="1"/>
  <c r="B118" i="7"/>
  <c r="B117" i="7"/>
  <c r="B116" i="7"/>
  <c r="B115" i="7"/>
  <c r="B114" i="7"/>
  <c r="B113" i="7"/>
  <c r="B112" i="7"/>
  <c r="B111" i="7"/>
  <c r="B110" i="7"/>
  <c r="B109" i="7"/>
  <c r="B108" i="7"/>
  <c r="B107" i="7"/>
  <c r="B106" i="7"/>
  <c r="B105" i="7"/>
  <c r="B104" i="7"/>
  <c r="B103" i="7"/>
  <c r="B102" i="7"/>
  <c r="B101" i="7"/>
  <c r="B100" i="7"/>
  <c r="B99" i="7"/>
  <c r="B98" i="7"/>
  <c r="B97" i="7"/>
  <c r="B96" i="7"/>
  <c r="B95" i="7"/>
  <c r="B94" i="7"/>
  <c r="B93" i="7"/>
  <c r="B92" i="7"/>
  <c r="B91" i="7"/>
  <c r="B90" i="7"/>
  <c r="B89" i="7"/>
  <c r="B88" i="7"/>
  <c r="B87" i="7"/>
  <c r="B86" i="7"/>
  <c r="D85" i="7"/>
  <c r="C85" i="7"/>
  <c r="B85" i="7"/>
  <c r="A81" i="7"/>
  <c r="A115" i="7" s="1"/>
  <c r="A43" i="7"/>
  <c r="A39" i="7"/>
  <c r="A23" i="7"/>
  <c r="A21" i="7"/>
  <c r="D21" i="7" s="1" a="1"/>
  <c r="D21" i="7" s="1"/>
  <c r="A15" i="7"/>
  <c r="A11" i="7"/>
  <c r="B73" i="7"/>
  <c r="B72" i="7"/>
  <c r="B71" i="7"/>
  <c r="B70" i="7"/>
  <c r="B69" i="7"/>
  <c r="B68" i="7"/>
  <c r="B67" i="7"/>
  <c r="B66" i="7"/>
  <c r="B65" i="7"/>
  <c r="B64" i="7"/>
  <c r="B63" i="7"/>
  <c r="B62" i="7"/>
  <c r="B61" i="7"/>
  <c r="B60" i="7"/>
  <c r="B59" i="7"/>
  <c r="B58" i="7"/>
  <c r="B57" i="7"/>
  <c r="B56" i="7"/>
  <c r="B55" i="7"/>
  <c r="B54" i="7"/>
  <c r="A50" i="7"/>
  <c r="A73" i="7" s="1"/>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9" i="7"/>
  <c r="A5" i="7"/>
  <c r="A38" i="7" s="1"/>
  <c r="D25" i="3"/>
  <c r="B25" i="3" s="1"/>
  <c r="D24" i="3"/>
  <c r="B24" i="3" s="1"/>
  <c r="D23" i="3"/>
  <c r="B23" i="3" s="1"/>
  <c r="A19" i="3"/>
  <c r="Q46" i="2"/>
  <c r="R46" i="2" s="1"/>
  <c r="L44" i="4" s="1"/>
  <c r="O46" i="2"/>
  <c r="Q45" i="2"/>
  <c r="R45" i="2" s="1"/>
  <c r="P45" i="2"/>
  <c r="O45" i="2"/>
  <c r="R44" i="2"/>
  <c r="Q43" i="2"/>
  <c r="R43" i="2" s="1"/>
  <c r="L38" i="4" s="1"/>
  <c r="P43" i="2"/>
  <c r="O43" i="2"/>
  <c r="Q42" i="2"/>
  <c r="R42" i="2" s="1"/>
  <c r="L39" i="4" s="1"/>
  <c r="P42" i="2"/>
  <c r="O42" i="2"/>
  <c r="R41" i="2"/>
  <c r="Q41" i="2"/>
  <c r="P41" i="2"/>
  <c r="O41" i="2"/>
  <c r="Q40" i="2"/>
  <c r="R40" i="2" s="1"/>
  <c r="L41" i="4" s="1"/>
  <c r="P40" i="2"/>
  <c r="O40" i="2"/>
  <c r="R39" i="2"/>
  <c r="Q38" i="2"/>
  <c r="R38" i="2" s="1"/>
  <c r="P38" i="2"/>
  <c r="O38" i="2"/>
  <c r="P37" i="2"/>
  <c r="O37" i="2"/>
  <c r="Q37" i="2" s="1"/>
  <c r="R37" i="2" s="1"/>
  <c r="L33" i="4" s="1"/>
  <c r="P36" i="2"/>
  <c r="O36" i="2"/>
  <c r="Q36" i="2" s="1"/>
  <c r="R36" i="2" s="1"/>
  <c r="R35" i="2"/>
  <c r="Q35" i="2"/>
  <c r="P35" i="2" a="1"/>
  <c r="P35" i="2" s="1"/>
  <c r="O35" i="2" a="1"/>
  <c r="O35" i="2" s="1"/>
  <c r="R34" i="2"/>
  <c r="R33" i="2"/>
  <c r="L30" i="4" s="1"/>
  <c r="Q33" i="2"/>
  <c r="P33" i="2" a="1"/>
  <c r="P33" i="2" s="1"/>
  <c r="O33" i="2" a="1"/>
  <c r="O33" i="2"/>
  <c r="P32" i="2"/>
  <c r="O32" i="2"/>
  <c r="Q32" i="2" s="1"/>
  <c r="R32" i="2" s="1"/>
  <c r="Q31" i="2"/>
  <c r="R31" i="2" s="1"/>
  <c r="L28" i="4" s="1"/>
  <c r="P31" i="2"/>
  <c r="O31" i="2"/>
  <c r="Q30" i="2"/>
  <c r="R30" i="2" s="1"/>
  <c r="P30" i="2" a="1"/>
  <c r="P30" i="2" s="1"/>
  <c r="O30" i="2" a="1"/>
  <c r="O30" i="2"/>
  <c r="Q29" i="2"/>
  <c r="R29" i="2" s="1"/>
  <c r="P29" i="2" a="1"/>
  <c r="P29" i="2" s="1"/>
  <c r="O29" i="2" a="1"/>
  <c r="O29" i="2" s="1"/>
  <c r="Q28" i="2"/>
  <c r="R28" i="2" s="1"/>
  <c r="P28" i="2"/>
  <c r="O28" i="2"/>
  <c r="Q27" i="2"/>
  <c r="R27" i="2" s="1"/>
  <c r="L21" i="4" s="1"/>
  <c r="P27" i="2"/>
  <c r="O27" i="2"/>
  <c r="Q26" i="2"/>
  <c r="R26" i="2" s="1"/>
  <c r="L23" i="4" s="1"/>
  <c r="P26" i="2" a="1"/>
  <c r="P26" i="2" s="1"/>
  <c r="O26" i="2" a="1"/>
  <c r="O26" i="2" s="1"/>
  <c r="P25" i="2"/>
  <c r="O25" i="2"/>
  <c r="Q25" i="2" s="1"/>
  <c r="R25" i="2" s="1"/>
  <c r="P24" i="2"/>
  <c r="O24" i="2"/>
  <c r="Q24" i="2" s="1"/>
  <c r="R24" i="2" s="1"/>
  <c r="P23" i="2"/>
  <c r="O23" i="2"/>
  <c r="Q23" i="2" s="1"/>
  <c r="R23" i="2" s="1"/>
  <c r="P22" i="2"/>
  <c r="O22" i="2"/>
  <c r="Q22" i="2" s="1"/>
  <c r="R22" i="2" s="1"/>
  <c r="L17" i="4" s="1"/>
  <c r="P21" i="2"/>
  <c r="O21" i="2"/>
  <c r="Q21" i="2" s="1"/>
  <c r="R21" i="2" s="1"/>
  <c r="L14" i="4" s="1"/>
  <c r="Q20" i="2"/>
  <c r="R20" i="2" s="1"/>
  <c r="L16" i="4" s="1"/>
  <c r="P20" i="2"/>
  <c r="O20" i="2"/>
  <c r="P17" i="2"/>
  <c r="O17" i="2"/>
  <c r="Q17" i="2" s="1"/>
  <c r="R17" i="2" s="1"/>
  <c r="Q16" i="2"/>
  <c r="R16" i="2" s="1"/>
  <c r="P16" i="2" a="1"/>
  <c r="P16" i="2" s="1"/>
  <c r="O16" i="2" a="1"/>
  <c r="O16" i="2" s="1"/>
  <c r="Q15" i="2"/>
  <c r="R15" i="2" s="1"/>
  <c r="P15" i="2"/>
  <c r="O15" i="2"/>
  <c r="Q14" i="2"/>
  <c r="R14" i="2" s="1"/>
  <c r="L12" i="4" s="1"/>
  <c r="P14" i="2" a="1"/>
  <c r="P14" i="2" s="1"/>
  <c r="O14" i="2" a="1"/>
  <c r="O14" i="2"/>
  <c r="Q13" i="2"/>
  <c r="R13" i="2" s="1"/>
  <c r="L24" i="4" s="1"/>
  <c r="P13" i="2"/>
  <c r="O13" i="2"/>
  <c r="P12" i="2"/>
  <c r="O12" i="2"/>
  <c r="Q12" i="2" s="1"/>
  <c r="R12" i="2" s="1"/>
  <c r="P11" i="2"/>
  <c r="O11" i="2"/>
  <c r="Q11" i="2" s="1"/>
  <c r="P10" i="2"/>
  <c r="O10" i="2"/>
  <c r="Q10" i="2" s="1"/>
  <c r="R10" i="2" s="1"/>
  <c r="P9" i="2"/>
  <c r="O9" i="2"/>
  <c r="Q9" i="2" s="1"/>
  <c r="P8" i="2"/>
  <c r="O8" i="2"/>
  <c r="Q8" i="2" s="1"/>
  <c r="R8" i="2" s="1"/>
  <c r="Q7" i="2"/>
  <c r="R7" i="2" s="1"/>
  <c r="P7" i="2"/>
  <c r="O7" i="2"/>
  <c r="P6" i="2"/>
  <c r="O6" i="2"/>
  <c r="Q6" i="2" s="1"/>
  <c r="R6" i="2" s="1"/>
  <c r="P5" i="2"/>
  <c r="O5" i="2"/>
  <c r="Q5" i="2" s="1"/>
  <c r="BO567" i="1"/>
  <c r="BN567" i="1"/>
  <c r="BM567" i="1"/>
  <c r="BL567" i="1"/>
  <c r="BK567" i="1"/>
  <c r="BJ567" i="1"/>
  <c r="BI567" i="1"/>
  <c r="BH567" i="1"/>
  <c r="BG567" i="1"/>
  <c r="BF567" i="1"/>
  <c r="BE567" i="1"/>
  <c r="BD567" i="1"/>
  <c r="BC567" i="1"/>
  <c r="BB567" i="1"/>
  <c r="BA567" i="1"/>
  <c r="AZ567" i="1"/>
  <c r="AY567" i="1"/>
  <c r="AX567" i="1"/>
  <c r="AW567" i="1"/>
  <c r="AV567" i="1"/>
  <c r="AU567" i="1"/>
  <c r="AT567" i="1"/>
  <c r="AS567" i="1"/>
  <c r="AR567" i="1"/>
  <c r="AQ567" i="1"/>
  <c r="AP567" i="1"/>
  <c r="AO567" i="1"/>
  <c r="AN567" i="1"/>
  <c r="AM567" i="1"/>
  <c r="AL567" i="1"/>
  <c r="AK567" i="1"/>
  <c r="AJ567" i="1"/>
  <c r="AI567" i="1"/>
  <c r="AH567" i="1"/>
  <c r="AG567" i="1"/>
  <c r="AF567" i="1"/>
  <c r="AE567" i="1"/>
  <c r="AD567" i="1"/>
  <c r="AC567" i="1"/>
  <c r="AB567" i="1"/>
  <c r="AA567" i="1"/>
  <c r="Z567" i="1"/>
  <c r="Y567" i="1"/>
  <c r="X567" i="1"/>
  <c r="W567" i="1"/>
  <c r="V567" i="1"/>
  <c r="U567" i="1"/>
  <c r="T567" i="1"/>
  <c r="S567" i="1"/>
  <c r="R567" i="1"/>
  <c r="Q567" i="1"/>
  <c r="P567" i="1"/>
  <c r="O567" i="1"/>
  <c r="N567" i="1"/>
  <c r="M567" i="1"/>
  <c r="L567" i="1"/>
  <c r="K567" i="1"/>
  <c r="J567" i="1"/>
  <c r="I567" i="1"/>
  <c r="H567" i="1"/>
  <c r="G567" i="1"/>
  <c r="F567" i="1"/>
  <c r="BO566" i="1"/>
  <c r="BN566" i="1"/>
  <c r="BM566" i="1"/>
  <c r="BL566" i="1"/>
  <c r="BK566" i="1"/>
  <c r="BJ566" i="1"/>
  <c r="BI566" i="1"/>
  <c r="BH566" i="1"/>
  <c r="BG566" i="1"/>
  <c r="BF566" i="1"/>
  <c r="BE566" i="1"/>
  <c r="BD566" i="1"/>
  <c r="BC566" i="1"/>
  <c r="BB566" i="1"/>
  <c r="BA566" i="1"/>
  <c r="AZ566" i="1"/>
  <c r="AY566" i="1"/>
  <c r="AX566" i="1"/>
  <c r="AW566" i="1"/>
  <c r="AV566" i="1"/>
  <c r="AU566" i="1"/>
  <c r="AT566" i="1"/>
  <c r="AS566" i="1"/>
  <c r="AR566" i="1"/>
  <c r="AQ566" i="1"/>
  <c r="AP566" i="1"/>
  <c r="AO566" i="1"/>
  <c r="AN566" i="1"/>
  <c r="AM566" i="1"/>
  <c r="AL566" i="1"/>
  <c r="AK566" i="1"/>
  <c r="AJ566" i="1"/>
  <c r="AI566" i="1"/>
  <c r="AH566" i="1"/>
  <c r="AG566" i="1"/>
  <c r="AF566" i="1"/>
  <c r="AE566" i="1"/>
  <c r="AD566" i="1"/>
  <c r="AC566" i="1"/>
  <c r="AB566" i="1"/>
  <c r="AA566" i="1"/>
  <c r="Z566" i="1"/>
  <c r="Y566" i="1"/>
  <c r="X566" i="1"/>
  <c r="W566" i="1"/>
  <c r="V566" i="1"/>
  <c r="U566" i="1"/>
  <c r="T566" i="1"/>
  <c r="S566" i="1"/>
  <c r="R566" i="1"/>
  <c r="Q566" i="1"/>
  <c r="P566" i="1"/>
  <c r="O566" i="1"/>
  <c r="N566" i="1"/>
  <c r="M566" i="1"/>
  <c r="L566" i="1"/>
  <c r="K566" i="1"/>
  <c r="J566" i="1"/>
  <c r="I566" i="1"/>
  <c r="H566" i="1"/>
  <c r="G566" i="1"/>
  <c r="F566" i="1"/>
  <c r="BO565" i="1"/>
  <c r="BN565" i="1"/>
  <c r="BM565" i="1"/>
  <c r="BL565" i="1"/>
  <c r="BK565" i="1"/>
  <c r="BJ565" i="1"/>
  <c r="BI565" i="1"/>
  <c r="BH565" i="1"/>
  <c r="BG565" i="1"/>
  <c r="BF565" i="1"/>
  <c r="BE565" i="1"/>
  <c r="BD565" i="1"/>
  <c r="BC565" i="1"/>
  <c r="BB565" i="1"/>
  <c r="BA565" i="1"/>
  <c r="AZ565" i="1"/>
  <c r="AY565" i="1"/>
  <c r="AX565" i="1"/>
  <c r="AW565" i="1"/>
  <c r="AV565" i="1"/>
  <c r="AU565" i="1"/>
  <c r="AT565" i="1"/>
  <c r="AS565" i="1"/>
  <c r="AR565" i="1"/>
  <c r="AQ565" i="1"/>
  <c r="AP565" i="1"/>
  <c r="AO565" i="1"/>
  <c r="AN565" i="1"/>
  <c r="AM565" i="1"/>
  <c r="AL565" i="1"/>
  <c r="AK565" i="1"/>
  <c r="AJ565" i="1"/>
  <c r="AI565" i="1"/>
  <c r="AH565" i="1"/>
  <c r="AG565" i="1"/>
  <c r="AF565" i="1"/>
  <c r="AE565" i="1"/>
  <c r="AD565" i="1"/>
  <c r="AC565" i="1"/>
  <c r="AB565" i="1"/>
  <c r="AA565" i="1"/>
  <c r="Z565" i="1"/>
  <c r="Y565" i="1"/>
  <c r="X565" i="1"/>
  <c r="W565" i="1"/>
  <c r="V565" i="1"/>
  <c r="U565" i="1"/>
  <c r="T565" i="1"/>
  <c r="S565" i="1"/>
  <c r="R565" i="1"/>
  <c r="Q565" i="1"/>
  <c r="P565" i="1"/>
  <c r="O565" i="1"/>
  <c r="N565" i="1"/>
  <c r="M565" i="1"/>
  <c r="L565" i="1"/>
  <c r="K565" i="1"/>
  <c r="J565" i="1"/>
  <c r="I565" i="1"/>
  <c r="H565" i="1"/>
  <c r="G565" i="1"/>
  <c r="F565" i="1"/>
  <c r="BO564" i="1"/>
  <c r="BN564" i="1"/>
  <c r="BM564" i="1"/>
  <c r="BL564" i="1"/>
  <c r="BK564" i="1"/>
  <c r="BJ564" i="1"/>
  <c r="BI564" i="1"/>
  <c r="BH564" i="1"/>
  <c r="BG564" i="1"/>
  <c r="BF564" i="1"/>
  <c r="BE564" i="1"/>
  <c r="BD564" i="1"/>
  <c r="BC564" i="1"/>
  <c r="BB564" i="1"/>
  <c r="BA564" i="1"/>
  <c r="AZ564" i="1"/>
  <c r="AY564" i="1"/>
  <c r="AX564" i="1"/>
  <c r="AW564" i="1"/>
  <c r="AV564" i="1"/>
  <c r="AU564" i="1"/>
  <c r="AT564" i="1"/>
  <c r="AS564" i="1"/>
  <c r="AR564" i="1"/>
  <c r="AQ564" i="1"/>
  <c r="AP564" i="1"/>
  <c r="AO564" i="1"/>
  <c r="AN564" i="1"/>
  <c r="AM564" i="1"/>
  <c r="AL564" i="1"/>
  <c r="AK564" i="1"/>
  <c r="AJ564" i="1"/>
  <c r="AI564" i="1"/>
  <c r="AH564" i="1"/>
  <c r="AG564" i="1"/>
  <c r="AF564" i="1"/>
  <c r="AE564" i="1"/>
  <c r="AD564" i="1"/>
  <c r="AC564" i="1"/>
  <c r="AB564" i="1"/>
  <c r="AA564" i="1"/>
  <c r="Z564" i="1"/>
  <c r="Y564" i="1"/>
  <c r="X564" i="1"/>
  <c r="W564" i="1"/>
  <c r="V564" i="1"/>
  <c r="U564" i="1"/>
  <c r="T564" i="1"/>
  <c r="S564" i="1"/>
  <c r="R564" i="1"/>
  <c r="Q564" i="1"/>
  <c r="P564" i="1"/>
  <c r="O564" i="1"/>
  <c r="N564" i="1"/>
  <c r="M564" i="1"/>
  <c r="L564" i="1"/>
  <c r="K564" i="1"/>
  <c r="J564" i="1"/>
  <c r="I564" i="1"/>
  <c r="H564" i="1"/>
  <c r="G564" i="1"/>
  <c r="F564" i="1"/>
  <c r="BO563" i="1"/>
  <c r="BN563" i="1"/>
  <c r="BM563" i="1"/>
  <c r="BL563" i="1"/>
  <c r="BK563" i="1"/>
  <c r="BJ563" i="1"/>
  <c r="BI563" i="1"/>
  <c r="BH563" i="1"/>
  <c r="BG563" i="1"/>
  <c r="BF563" i="1"/>
  <c r="BE563" i="1"/>
  <c r="BD563" i="1"/>
  <c r="BC563" i="1"/>
  <c r="BB563" i="1"/>
  <c r="BA563" i="1"/>
  <c r="AZ563" i="1"/>
  <c r="AY563" i="1"/>
  <c r="AX563" i="1"/>
  <c r="AW563" i="1"/>
  <c r="AV563" i="1"/>
  <c r="AU563" i="1"/>
  <c r="AT563" i="1"/>
  <c r="AS563" i="1"/>
  <c r="AR563" i="1"/>
  <c r="AQ563" i="1"/>
  <c r="AP563" i="1"/>
  <c r="AO563" i="1"/>
  <c r="AN563" i="1"/>
  <c r="AM563" i="1"/>
  <c r="AL563" i="1"/>
  <c r="AK563" i="1"/>
  <c r="AJ563" i="1"/>
  <c r="AI563" i="1"/>
  <c r="AH563" i="1"/>
  <c r="AG563" i="1"/>
  <c r="AF563" i="1"/>
  <c r="AE563" i="1"/>
  <c r="AD563" i="1"/>
  <c r="AC563" i="1"/>
  <c r="AB563" i="1"/>
  <c r="AA563" i="1"/>
  <c r="Z563" i="1"/>
  <c r="Y563" i="1"/>
  <c r="X563" i="1"/>
  <c r="W563" i="1"/>
  <c r="V563" i="1"/>
  <c r="U563" i="1"/>
  <c r="T563" i="1"/>
  <c r="S563" i="1"/>
  <c r="R563" i="1"/>
  <c r="Q563" i="1"/>
  <c r="P563" i="1"/>
  <c r="O563" i="1"/>
  <c r="N563" i="1"/>
  <c r="M563" i="1"/>
  <c r="L563" i="1"/>
  <c r="K563" i="1"/>
  <c r="J563" i="1"/>
  <c r="I563" i="1"/>
  <c r="H563" i="1"/>
  <c r="G563" i="1"/>
  <c r="F563" i="1"/>
  <c r="BO562" i="1"/>
  <c r="BN562" i="1"/>
  <c r="BM562" i="1"/>
  <c r="BL562" i="1"/>
  <c r="BK562" i="1"/>
  <c r="BJ562" i="1"/>
  <c r="BI562" i="1"/>
  <c r="BH562" i="1"/>
  <c r="BG562" i="1"/>
  <c r="BF562" i="1"/>
  <c r="BE562" i="1"/>
  <c r="BD562" i="1"/>
  <c r="BC562" i="1"/>
  <c r="BB562" i="1"/>
  <c r="BA562" i="1"/>
  <c r="AZ562" i="1"/>
  <c r="AY562" i="1"/>
  <c r="AX562" i="1"/>
  <c r="AW562" i="1"/>
  <c r="AV562" i="1"/>
  <c r="AU562" i="1"/>
  <c r="AT562" i="1"/>
  <c r="AS562" i="1"/>
  <c r="AR562" i="1"/>
  <c r="AQ562" i="1"/>
  <c r="AP562" i="1"/>
  <c r="AO562" i="1"/>
  <c r="AN562" i="1"/>
  <c r="AM562" i="1"/>
  <c r="AL562" i="1"/>
  <c r="AK562" i="1"/>
  <c r="AJ562" i="1"/>
  <c r="AI562" i="1"/>
  <c r="AH562" i="1"/>
  <c r="AG562" i="1"/>
  <c r="AF562" i="1"/>
  <c r="AE562" i="1"/>
  <c r="AD562" i="1"/>
  <c r="AC562" i="1"/>
  <c r="AB562" i="1"/>
  <c r="AA562" i="1"/>
  <c r="Z562" i="1"/>
  <c r="Y562" i="1"/>
  <c r="X562" i="1"/>
  <c r="W562" i="1"/>
  <c r="V562" i="1"/>
  <c r="U562" i="1"/>
  <c r="T562" i="1"/>
  <c r="S562" i="1"/>
  <c r="R562" i="1"/>
  <c r="Q562" i="1"/>
  <c r="P562" i="1"/>
  <c r="O562" i="1"/>
  <c r="N562" i="1"/>
  <c r="M562" i="1"/>
  <c r="L562" i="1"/>
  <c r="K562" i="1"/>
  <c r="J562" i="1"/>
  <c r="I562" i="1"/>
  <c r="H562" i="1"/>
  <c r="G562" i="1"/>
  <c r="F562" i="1"/>
  <c r="BO561" i="1"/>
  <c r="BN561" i="1"/>
  <c r="BM561" i="1"/>
  <c r="BL561" i="1"/>
  <c r="BK561" i="1"/>
  <c r="BJ561" i="1"/>
  <c r="BI561" i="1"/>
  <c r="BH561" i="1"/>
  <c r="BG561" i="1"/>
  <c r="BF561" i="1"/>
  <c r="BE561" i="1"/>
  <c r="BD561" i="1"/>
  <c r="BC561" i="1"/>
  <c r="BB561" i="1"/>
  <c r="BA561" i="1"/>
  <c r="AZ561" i="1"/>
  <c r="AY561" i="1"/>
  <c r="AX561" i="1"/>
  <c r="AW561" i="1"/>
  <c r="AV561" i="1"/>
  <c r="AU561" i="1"/>
  <c r="AT561" i="1"/>
  <c r="AS561" i="1"/>
  <c r="AR561" i="1"/>
  <c r="AQ561" i="1"/>
  <c r="AP561" i="1"/>
  <c r="AO561" i="1"/>
  <c r="AN561" i="1"/>
  <c r="AM561" i="1"/>
  <c r="AL561" i="1"/>
  <c r="AK561" i="1"/>
  <c r="AJ561" i="1"/>
  <c r="AI561" i="1"/>
  <c r="AH561" i="1"/>
  <c r="AG561" i="1"/>
  <c r="AF561" i="1"/>
  <c r="AE561" i="1"/>
  <c r="AD561" i="1"/>
  <c r="AC561" i="1"/>
  <c r="AB561" i="1"/>
  <c r="AA561" i="1"/>
  <c r="Z561" i="1"/>
  <c r="Y561" i="1"/>
  <c r="X561" i="1"/>
  <c r="W561" i="1"/>
  <c r="V561" i="1"/>
  <c r="U561" i="1"/>
  <c r="T561" i="1"/>
  <c r="S561" i="1"/>
  <c r="R561" i="1"/>
  <c r="Q561" i="1"/>
  <c r="P561" i="1"/>
  <c r="O561" i="1"/>
  <c r="N561" i="1"/>
  <c r="M561" i="1"/>
  <c r="L561" i="1"/>
  <c r="K561" i="1"/>
  <c r="J561" i="1"/>
  <c r="I561" i="1"/>
  <c r="H561" i="1"/>
  <c r="G561" i="1"/>
  <c r="F561" i="1"/>
  <c r="BO560" i="1"/>
  <c r="BN560" i="1"/>
  <c r="BM560" i="1"/>
  <c r="BL560" i="1"/>
  <c r="BK560" i="1"/>
  <c r="BJ560" i="1"/>
  <c r="BI560" i="1"/>
  <c r="BH560" i="1"/>
  <c r="BG560" i="1"/>
  <c r="BF560" i="1"/>
  <c r="BE560" i="1"/>
  <c r="BD560" i="1"/>
  <c r="BC560" i="1"/>
  <c r="BB560" i="1"/>
  <c r="BA560" i="1"/>
  <c r="AZ560" i="1"/>
  <c r="AY560" i="1"/>
  <c r="AX560" i="1"/>
  <c r="AW560" i="1"/>
  <c r="AV560" i="1"/>
  <c r="AU560" i="1"/>
  <c r="AT560" i="1"/>
  <c r="AS560" i="1"/>
  <c r="AR560" i="1"/>
  <c r="AQ560" i="1"/>
  <c r="AP560" i="1"/>
  <c r="AO560" i="1"/>
  <c r="AN560" i="1"/>
  <c r="AM560" i="1"/>
  <c r="AL560" i="1"/>
  <c r="AK560" i="1"/>
  <c r="AJ560" i="1"/>
  <c r="AI560" i="1"/>
  <c r="AH560" i="1"/>
  <c r="AG560" i="1"/>
  <c r="AF560" i="1"/>
  <c r="AE560" i="1"/>
  <c r="AD560" i="1"/>
  <c r="AC560" i="1"/>
  <c r="AB560" i="1"/>
  <c r="AA560" i="1"/>
  <c r="Z560" i="1"/>
  <c r="Y560" i="1"/>
  <c r="X560" i="1"/>
  <c r="W560" i="1"/>
  <c r="V560" i="1"/>
  <c r="U560" i="1"/>
  <c r="T560" i="1"/>
  <c r="S560" i="1"/>
  <c r="R560" i="1"/>
  <c r="Q560" i="1"/>
  <c r="P560" i="1"/>
  <c r="O560" i="1"/>
  <c r="N560" i="1"/>
  <c r="M560" i="1"/>
  <c r="L560" i="1"/>
  <c r="K560" i="1"/>
  <c r="J560" i="1"/>
  <c r="I560" i="1"/>
  <c r="H560" i="1"/>
  <c r="G560" i="1"/>
  <c r="F560" i="1"/>
  <c r="BO559" i="1"/>
  <c r="BN559" i="1"/>
  <c r="BM559" i="1"/>
  <c r="BL559" i="1"/>
  <c r="BK559" i="1"/>
  <c r="BJ559" i="1"/>
  <c r="BI559" i="1"/>
  <c r="BH559" i="1"/>
  <c r="BG559" i="1"/>
  <c r="BF559" i="1"/>
  <c r="BE559" i="1"/>
  <c r="BD559" i="1"/>
  <c r="BC559" i="1"/>
  <c r="BB559" i="1"/>
  <c r="BA559" i="1"/>
  <c r="AZ559" i="1"/>
  <c r="AY559" i="1"/>
  <c r="AX559" i="1"/>
  <c r="AW559" i="1"/>
  <c r="AV559" i="1"/>
  <c r="AU559" i="1"/>
  <c r="AT559" i="1"/>
  <c r="AS559" i="1"/>
  <c r="AR559" i="1"/>
  <c r="AQ559" i="1"/>
  <c r="AP559" i="1"/>
  <c r="AO559" i="1"/>
  <c r="AN559" i="1"/>
  <c r="AM559" i="1"/>
  <c r="AL559" i="1"/>
  <c r="AK559" i="1"/>
  <c r="AJ559" i="1"/>
  <c r="AI559" i="1"/>
  <c r="AH559" i="1"/>
  <c r="AG559" i="1"/>
  <c r="AF559" i="1"/>
  <c r="AE559" i="1"/>
  <c r="AD559" i="1"/>
  <c r="AC559" i="1"/>
  <c r="AB559" i="1"/>
  <c r="AA559" i="1"/>
  <c r="Z559" i="1"/>
  <c r="Y559" i="1"/>
  <c r="X559" i="1"/>
  <c r="W559" i="1"/>
  <c r="V559" i="1"/>
  <c r="U559" i="1"/>
  <c r="T559" i="1"/>
  <c r="S559" i="1"/>
  <c r="R559" i="1"/>
  <c r="Q559" i="1"/>
  <c r="P559" i="1"/>
  <c r="O559" i="1"/>
  <c r="N559" i="1"/>
  <c r="M559" i="1"/>
  <c r="L559" i="1"/>
  <c r="K559" i="1"/>
  <c r="J559" i="1"/>
  <c r="I559" i="1"/>
  <c r="H559" i="1"/>
  <c r="G559" i="1"/>
  <c r="F559" i="1"/>
  <c r="BO558" i="1"/>
  <c r="BN558" i="1"/>
  <c r="BM558" i="1"/>
  <c r="BL558" i="1"/>
  <c r="BK558" i="1"/>
  <c r="BJ558" i="1"/>
  <c r="BI558" i="1"/>
  <c r="BH558" i="1"/>
  <c r="BG558" i="1"/>
  <c r="BF558" i="1"/>
  <c r="BE558" i="1"/>
  <c r="BD558" i="1"/>
  <c r="BC558" i="1"/>
  <c r="BB558" i="1"/>
  <c r="BA558" i="1"/>
  <c r="AZ558" i="1"/>
  <c r="AY558" i="1"/>
  <c r="AX558" i="1"/>
  <c r="AW558" i="1"/>
  <c r="AV558" i="1"/>
  <c r="AU558" i="1"/>
  <c r="AT558" i="1"/>
  <c r="AS558" i="1"/>
  <c r="AR558" i="1"/>
  <c r="AQ558" i="1"/>
  <c r="AP558" i="1"/>
  <c r="AO558" i="1"/>
  <c r="AN558" i="1"/>
  <c r="AM558" i="1"/>
  <c r="AL558" i="1"/>
  <c r="AK558" i="1"/>
  <c r="AJ558" i="1"/>
  <c r="AI558" i="1"/>
  <c r="AH558" i="1"/>
  <c r="AG558" i="1"/>
  <c r="AF558" i="1"/>
  <c r="AE558" i="1"/>
  <c r="AD558" i="1"/>
  <c r="AC558" i="1"/>
  <c r="AB558" i="1"/>
  <c r="AA558" i="1"/>
  <c r="Z558" i="1"/>
  <c r="Y558" i="1"/>
  <c r="X558" i="1"/>
  <c r="W558" i="1"/>
  <c r="V558" i="1"/>
  <c r="U558" i="1"/>
  <c r="T558" i="1"/>
  <c r="S558" i="1"/>
  <c r="R558" i="1"/>
  <c r="Q558" i="1"/>
  <c r="P558" i="1"/>
  <c r="O558" i="1"/>
  <c r="N558" i="1"/>
  <c r="M558" i="1"/>
  <c r="L558" i="1"/>
  <c r="K558" i="1"/>
  <c r="J558" i="1"/>
  <c r="I558" i="1"/>
  <c r="H558" i="1"/>
  <c r="G558" i="1"/>
  <c r="F558" i="1"/>
  <c r="BO557" i="1"/>
  <c r="BN557" i="1"/>
  <c r="BM557" i="1"/>
  <c r="BL557" i="1"/>
  <c r="BK557" i="1"/>
  <c r="BJ557" i="1"/>
  <c r="BI557" i="1"/>
  <c r="BH557" i="1"/>
  <c r="BG557" i="1"/>
  <c r="BF557" i="1"/>
  <c r="BE557" i="1"/>
  <c r="BD557" i="1"/>
  <c r="BC557" i="1"/>
  <c r="BB557" i="1"/>
  <c r="BA557" i="1"/>
  <c r="AZ557" i="1"/>
  <c r="AY557" i="1"/>
  <c r="AX557" i="1"/>
  <c r="AW557" i="1"/>
  <c r="AV557" i="1"/>
  <c r="AU557" i="1"/>
  <c r="AT557" i="1"/>
  <c r="AS557" i="1"/>
  <c r="AR557" i="1"/>
  <c r="AQ557" i="1"/>
  <c r="AP557" i="1"/>
  <c r="AO557" i="1"/>
  <c r="AN557" i="1"/>
  <c r="AM557" i="1"/>
  <c r="AL557" i="1"/>
  <c r="AK557" i="1"/>
  <c r="AJ557" i="1"/>
  <c r="AI557" i="1"/>
  <c r="AH557" i="1"/>
  <c r="AG557" i="1"/>
  <c r="AF557" i="1"/>
  <c r="AE557" i="1"/>
  <c r="AD557" i="1"/>
  <c r="AC557" i="1"/>
  <c r="AB557" i="1"/>
  <c r="AA557" i="1"/>
  <c r="Z557" i="1"/>
  <c r="Y557" i="1"/>
  <c r="X557" i="1"/>
  <c r="W557" i="1"/>
  <c r="V557" i="1"/>
  <c r="U557" i="1"/>
  <c r="T557" i="1"/>
  <c r="S557" i="1"/>
  <c r="R557" i="1"/>
  <c r="Q557" i="1"/>
  <c r="P557" i="1"/>
  <c r="O557" i="1"/>
  <c r="N557" i="1"/>
  <c r="M557" i="1"/>
  <c r="L557" i="1"/>
  <c r="K557" i="1"/>
  <c r="J557" i="1"/>
  <c r="I557" i="1"/>
  <c r="H557" i="1"/>
  <c r="G557" i="1"/>
  <c r="F557" i="1"/>
  <c r="BO529" i="1"/>
  <c r="BN529" i="1"/>
  <c r="BM529" i="1"/>
  <c r="BL529" i="1"/>
  <c r="BK529" i="1"/>
  <c r="BJ529" i="1"/>
  <c r="BI529" i="1"/>
  <c r="BH529" i="1"/>
  <c r="BG529" i="1"/>
  <c r="BF529" i="1"/>
  <c r="BE529" i="1"/>
  <c r="BD529" i="1"/>
  <c r="BC529" i="1"/>
  <c r="BB529" i="1"/>
  <c r="BA529" i="1"/>
  <c r="AZ529" i="1"/>
  <c r="AY529" i="1"/>
  <c r="AX529" i="1"/>
  <c r="AW529" i="1"/>
  <c r="AV529" i="1"/>
  <c r="AU529" i="1"/>
  <c r="AT529" i="1"/>
  <c r="AS529" i="1"/>
  <c r="AR529" i="1"/>
  <c r="AQ529" i="1"/>
  <c r="AP529" i="1"/>
  <c r="AO529" i="1"/>
  <c r="AN529" i="1"/>
  <c r="AM529" i="1"/>
  <c r="AL529" i="1"/>
  <c r="AK529" i="1"/>
  <c r="AJ529" i="1"/>
  <c r="AI529" i="1"/>
  <c r="AH529" i="1"/>
  <c r="AG529" i="1"/>
  <c r="AF529" i="1"/>
  <c r="AE529" i="1"/>
  <c r="AD529" i="1"/>
  <c r="AC529" i="1"/>
  <c r="AB529" i="1"/>
  <c r="AA529" i="1"/>
  <c r="Z529" i="1"/>
  <c r="Y529" i="1"/>
  <c r="X529" i="1"/>
  <c r="W529" i="1"/>
  <c r="V529" i="1"/>
  <c r="U529" i="1"/>
  <c r="T529" i="1"/>
  <c r="S529" i="1"/>
  <c r="R529" i="1"/>
  <c r="Q529" i="1"/>
  <c r="P529" i="1"/>
  <c r="O529" i="1"/>
  <c r="N529" i="1"/>
  <c r="M529" i="1"/>
  <c r="L529" i="1"/>
  <c r="K529" i="1"/>
  <c r="J529" i="1"/>
  <c r="I529" i="1"/>
  <c r="H529" i="1"/>
  <c r="G529" i="1"/>
  <c r="F529" i="1"/>
  <c r="BO528" i="1"/>
  <c r="BN528" i="1"/>
  <c r="BM528" i="1"/>
  <c r="BL528" i="1"/>
  <c r="BK528" i="1"/>
  <c r="BJ528" i="1"/>
  <c r="BI528" i="1"/>
  <c r="BH528" i="1"/>
  <c r="BG528" i="1"/>
  <c r="BF528" i="1"/>
  <c r="BE528" i="1"/>
  <c r="BD528" i="1"/>
  <c r="BC528" i="1"/>
  <c r="BB528" i="1"/>
  <c r="BA528" i="1"/>
  <c r="AZ528" i="1"/>
  <c r="AY528" i="1"/>
  <c r="AX528" i="1"/>
  <c r="AW528" i="1"/>
  <c r="AV528" i="1"/>
  <c r="AU528" i="1"/>
  <c r="AT528" i="1"/>
  <c r="AS528" i="1"/>
  <c r="AR528" i="1"/>
  <c r="AQ528" i="1"/>
  <c r="AP528" i="1"/>
  <c r="AO528" i="1"/>
  <c r="AN528" i="1"/>
  <c r="AM528" i="1"/>
  <c r="AL528" i="1"/>
  <c r="AK528" i="1"/>
  <c r="AJ528" i="1"/>
  <c r="AI528" i="1"/>
  <c r="AH528" i="1"/>
  <c r="AG528" i="1"/>
  <c r="AF528" i="1"/>
  <c r="AE528" i="1"/>
  <c r="AD528" i="1"/>
  <c r="AC528" i="1"/>
  <c r="AB528" i="1"/>
  <c r="AA528" i="1"/>
  <c r="Z528" i="1"/>
  <c r="Y528" i="1"/>
  <c r="X528" i="1"/>
  <c r="W528" i="1"/>
  <c r="V528" i="1"/>
  <c r="U528" i="1"/>
  <c r="T528" i="1"/>
  <c r="S528" i="1"/>
  <c r="R528" i="1"/>
  <c r="Q528" i="1"/>
  <c r="P528" i="1"/>
  <c r="O528" i="1"/>
  <c r="N528" i="1"/>
  <c r="M528" i="1"/>
  <c r="L528" i="1"/>
  <c r="K528" i="1"/>
  <c r="J528" i="1"/>
  <c r="I528" i="1"/>
  <c r="H528" i="1"/>
  <c r="G528" i="1"/>
  <c r="F528" i="1"/>
  <c r="BO527" i="1"/>
  <c r="BN527" i="1"/>
  <c r="BM527" i="1"/>
  <c r="BL527" i="1"/>
  <c r="BK527" i="1"/>
  <c r="BJ527" i="1"/>
  <c r="BI527" i="1"/>
  <c r="BH527" i="1"/>
  <c r="BG527" i="1"/>
  <c r="BF527" i="1"/>
  <c r="BE527" i="1"/>
  <c r="BD527" i="1"/>
  <c r="BC527" i="1"/>
  <c r="BB527" i="1"/>
  <c r="BA527" i="1"/>
  <c r="AZ527" i="1"/>
  <c r="AY527" i="1"/>
  <c r="AX527" i="1"/>
  <c r="AW527" i="1"/>
  <c r="AV527" i="1"/>
  <c r="AU527" i="1"/>
  <c r="AT527" i="1"/>
  <c r="AS527" i="1"/>
  <c r="AR527" i="1"/>
  <c r="AQ527" i="1"/>
  <c r="AP527" i="1"/>
  <c r="AO527" i="1"/>
  <c r="AN527" i="1"/>
  <c r="AM527" i="1"/>
  <c r="AL527" i="1"/>
  <c r="AK527" i="1"/>
  <c r="AJ527" i="1"/>
  <c r="AI527" i="1"/>
  <c r="AH527" i="1"/>
  <c r="AG527" i="1"/>
  <c r="AF527" i="1"/>
  <c r="AE527" i="1"/>
  <c r="AD527" i="1"/>
  <c r="AC527" i="1"/>
  <c r="AB527" i="1"/>
  <c r="AA527" i="1"/>
  <c r="Z527" i="1"/>
  <c r="Y527" i="1"/>
  <c r="X527" i="1"/>
  <c r="W527" i="1"/>
  <c r="V527" i="1"/>
  <c r="U527" i="1"/>
  <c r="T527" i="1"/>
  <c r="S527" i="1"/>
  <c r="R527" i="1"/>
  <c r="Q527" i="1"/>
  <c r="P527" i="1"/>
  <c r="O527" i="1"/>
  <c r="N527" i="1"/>
  <c r="M527" i="1"/>
  <c r="L527" i="1"/>
  <c r="K527" i="1"/>
  <c r="J527" i="1"/>
  <c r="I527" i="1"/>
  <c r="H527" i="1"/>
  <c r="G527" i="1"/>
  <c r="F527" i="1"/>
  <c r="BO526" i="1"/>
  <c r="BN526" i="1"/>
  <c r="BM526" i="1"/>
  <c r="BL526" i="1"/>
  <c r="BK526" i="1"/>
  <c r="BJ526" i="1"/>
  <c r="BI526" i="1"/>
  <c r="BH526" i="1"/>
  <c r="BG526" i="1"/>
  <c r="BF526" i="1"/>
  <c r="BE526" i="1"/>
  <c r="BD526" i="1"/>
  <c r="BC526" i="1"/>
  <c r="BB526" i="1"/>
  <c r="BA526" i="1"/>
  <c r="AZ526" i="1"/>
  <c r="AY526" i="1"/>
  <c r="AX526" i="1"/>
  <c r="AW526" i="1"/>
  <c r="AV526" i="1"/>
  <c r="AU526" i="1"/>
  <c r="AT526" i="1"/>
  <c r="AS526" i="1"/>
  <c r="AR526" i="1"/>
  <c r="AQ526" i="1"/>
  <c r="AP526" i="1"/>
  <c r="AO526" i="1"/>
  <c r="AN526" i="1"/>
  <c r="AM526" i="1"/>
  <c r="AL526" i="1"/>
  <c r="AK526" i="1"/>
  <c r="AJ526" i="1"/>
  <c r="AI526" i="1"/>
  <c r="AH526" i="1"/>
  <c r="AG526" i="1"/>
  <c r="AF526" i="1"/>
  <c r="AE526" i="1"/>
  <c r="AD526" i="1"/>
  <c r="AC526" i="1"/>
  <c r="AB526" i="1"/>
  <c r="AA526" i="1"/>
  <c r="Z526" i="1"/>
  <c r="Y526" i="1"/>
  <c r="X526" i="1"/>
  <c r="W526" i="1"/>
  <c r="V526" i="1"/>
  <c r="U526" i="1"/>
  <c r="T526" i="1"/>
  <c r="S526" i="1"/>
  <c r="R526" i="1"/>
  <c r="Q526" i="1"/>
  <c r="P526" i="1"/>
  <c r="O526" i="1"/>
  <c r="N526" i="1"/>
  <c r="M526" i="1"/>
  <c r="L526" i="1"/>
  <c r="K526" i="1"/>
  <c r="J526" i="1"/>
  <c r="I526" i="1"/>
  <c r="H526" i="1"/>
  <c r="G526" i="1"/>
  <c r="F526" i="1"/>
  <c r="BO525" i="1"/>
  <c r="BN525" i="1"/>
  <c r="BM525" i="1"/>
  <c r="BL525" i="1"/>
  <c r="BK525" i="1"/>
  <c r="BJ525" i="1"/>
  <c r="BI525" i="1"/>
  <c r="BH525" i="1"/>
  <c r="BG525" i="1"/>
  <c r="BF525" i="1"/>
  <c r="BE525" i="1"/>
  <c r="BD525" i="1"/>
  <c r="BC525" i="1"/>
  <c r="BB525" i="1"/>
  <c r="BA525" i="1"/>
  <c r="AZ525" i="1"/>
  <c r="AY525" i="1"/>
  <c r="AX525" i="1"/>
  <c r="AW525" i="1"/>
  <c r="AV525" i="1"/>
  <c r="AU525" i="1"/>
  <c r="AT525" i="1"/>
  <c r="AS525" i="1"/>
  <c r="AR525" i="1"/>
  <c r="AQ525" i="1"/>
  <c r="AP525" i="1"/>
  <c r="AO525" i="1"/>
  <c r="AN525" i="1"/>
  <c r="AM525" i="1"/>
  <c r="AL525" i="1"/>
  <c r="AK525" i="1"/>
  <c r="AJ525" i="1"/>
  <c r="AI525" i="1"/>
  <c r="AH525" i="1"/>
  <c r="AG525" i="1"/>
  <c r="AF525" i="1"/>
  <c r="AE525" i="1"/>
  <c r="AD525" i="1"/>
  <c r="AC525" i="1"/>
  <c r="AB525" i="1"/>
  <c r="AA525" i="1"/>
  <c r="Z525" i="1"/>
  <c r="Y525" i="1"/>
  <c r="X525" i="1"/>
  <c r="W525" i="1"/>
  <c r="V525" i="1"/>
  <c r="U525" i="1"/>
  <c r="T525" i="1"/>
  <c r="S525" i="1"/>
  <c r="R525" i="1"/>
  <c r="Q525" i="1"/>
  <c r="P525" i="1"/>
  <c r="O525" i="1"/>
  <c r="N525" i="1"/>
  <c r="M525" i="1"/>
  <c r="L525" i="1"/>
  <c r="K525" i="1"/>
  <c r="J525" i="1"/>
  <c r="I525" i="1"/>
  <c r="H525" i="1"/>
  <c r="G525" i="1"/>
  <c r="F525" i="1"/>
  <c r="BO524" i="1"/>
  <c r="BN524" i="1"/>
  <c r="BM524" i="1"/>
  <c r="BL524" i="1"/>
  <c r="BK524" i="1"/>
  <c r="BJ524" i="1"/>
  <c r="BI524" i="1"/>
  <c r="BH524" i="1"/>
  <c r="BG524" i="1"/>
  <c r="BF524" i="1"/>
  <c r="BE524" i="1"/>
  <c r="BD524" i="1"/>
  <c r="BC524" i="1"/>
  <c r="BB524" i="1"/>
  <c r="BA524" i="1"/>
  <c r="AZ524" i="1"/>
  <c r="AY524" i="1"/>
  <c r="AX524" i="1"/>
  <c r="AW524" i="1"/>
  <c r="AV524" i="1"/>
  <c r="AU524" i="1"/>
  <c r="AT524" i="1"/>
  <c r="AS524" i="1"/>
  <c r="AR524" i="1"/>
  <c r="AQ524" i="1"/>
  <c r="AP524" i="1"/>
  <c r="AO524" i="1"/>
  <c r="AN524" i="1"/>
  <c r="AM524" i="1"/>
  <c r="AL524" i="1"/>
  <c r="AK524" i="1"/>
  <c r="AJ524" i="1"/>
  <c r="AI524" i="1"/>
  <c r="AH524" i="1"/>
  <c r="AG524" i="1"/>
  <c r="AF524" i="1"/>
  <c r="AE524" i="1"/>
  <c r="AD524" i="1"/>
  <c r="AC524" i="1"/>
  <c r="AB524" i="1"/>
  <c r="AA524" i="1"/>
  <c r="Z524" i="1"/>
  <c r="Y524" i="1"/>
  <c r="X524" i="1"/>
  <c r="W524" i="1"/>
  <c r="V524" i="1"/>
  <c r="U524" i="1"/>
  <c r="T524" i="1"/>
  <c r="S524" i="1"/>
  <c r="R524" i="1"/>
  <c r="Q524" i="1"/>
  <c r="P524" i="1"/>
  <c r="O524" i="1"/>
  <c r="N524" i="1"/>
  <c r="M524" i="1"/>
  <c r="L524" i="1"/>
  <c r="K524" i="1"/>
  <c r="J524" i="1"/>
  <c r="I524" i="1"/>
  <c r="H524" i="1"/>
  <c r="G524" i="1"/>
  <c r="F524" i="1"/>
  <c r="BO523" i="1"/>
  <c r="BN523" i="1"/>
  <c r="BM523" i="1"/>
  <c r="BL523" i="1"/>
  <c r="BK523" i="1"/>
  <c r="BJ523" i="1"/>
  <c r="BI523" i="1"/>
  <c r="BH523" i="1"/>
  <c r="BG523" i="1"/>
  <c r="BF523" i="1"/>
  <c r="BE523" i="1"/>
  <c r="BD523" i="1"/>
  <c r="BC523" i="1"/>
  <c r="BB523" i="1"/>
  <c r="BA523" i="1"/>
  <c r="AZ523" i="1"/>
  <c r="AY523" i="1"/>
  <c r="AX523" i="1"/>
  <c r="AW523" i="1"/>
  <c r="AV523" i="1"/>
  <c r="AU523" i="1"/>
  <c r="AT523" i="1"/>
  <c r="AS523" i="1"/>
  <c r="AR523" i="1"/>
  <c r="AQ523" i="1"/>
  <c r="AP523" i="1"/>
  <c r="AO523" i="1"/>
  <c r="AN523" i="1"/>
  <c r="AM523" i="1"/>
  <c r="AL523" i="1"/>
  <c r="AK523" i="1"/>
  <c r="AJ523" i="1"/>
  <c r="AI523" i="1"/>
  <c r="AH523" i="1"/>
  <c r="AG523" i="1"/>
  <c r="AF523" i="1"/>
  <c r="AE523" i="1"/>
  <c r="AD523" i="1"/>
  <c r="AC523" i="1"/>
  <c r="AB523" i="1"/>
  <c r="AA523" i="1"/>
  <c r="Z523" i="1"/>
  <c r="Y523" i="1"/>
  <c r="X523" i="1"/>
  <c r="W523" i="1"/>
  <c r="V523" i="1"/>
  <c r="U523" i="1"/>
  <c r="T523" i="1"/>
  <c r="S523" i="1"/>
  <c r="R523" i="1"/>
  <c r="Q523" i="1"/>
  <c r="P523" i="1"/>
  <c r="O523" i="1"/>
  <c r="N523" i="1"/>
  <c r="M523" i="1"/>
  <c r="L523" i="1"/>
  <c r="K523" i="1"/>
  <c r="J523" i="1"/>
  <c r="I523" i="1"/>
  <c r="H523" i="1"/>
  <c r="G523" i="1"/>
  <c r="F523" i="1"/>
  <c r="BO522" i="1"/>
  <c r="BN522" i="1"/>
  <c r="BM522" i="1"/>
  <c r="BL522" i="1"/>
  <c r="BK522" i="1"/>
  <c r="BJ522" i="1"/>
  <c r="BI522" i="1"/>
  <c r="BH522" i="1"/>
  <c r="BG522" i="1"/>
  <c r="BF522" i="1"/>
  <c r="BE522" i="1"/>
  <c r="BD522" i="1"/>
  <c r="BC522" i="1"/>
  <c r="BB522" i="1"/>
  <c r="BA522" i="1"/>
  <c r="AZ522" i="1"/>
  <c r="AY522" i="1"/>
  <c r="AX522" i="1"/>
  <c r="AW522" i="1"/>
  <c r="AV522" i="1"/>
  <c r="AU522" i="1"/>
  <c r="AT522" i="1"/>
  <c r="AS522" i="1"/>
  <c r="AR522" i="1"/>
  <c r="AQ522" i="1"/>
  <c r="AP522" i="1"/>
  <c r="AO522" i="1"/>
  <c r="AN522" i="1"/>
  <c r="AM522" i="1"/>
  <c r="AL522" i="1"/>
  <c r="AK522" i="1"/>
  <c r="AJ522" i="1"/>
  <c r="AI522" i="1"/>
  <c r="AH522" i="1"/>
  <c r="AG522" i="1"/>
  <c r="AF522" i="1"/>
  <c r="AE522" i="1"/>
  <c r="AD522" i="1"/>
  <c r="AC522" i="1"/>
  <c r="AB522" i="1"/>
  <c r="AA522" i="1"/>
  <c r="Z522" i="1"/>
  <c r="Y522" i="1"/>
  <c r="X522" i="1"/>
  <c r="W522" i="1"/>
  <c r="V522" i="1"/>
  <c r="U522" i="1"/>
  <c r="T522" i="1"/>
  <c r="S522" i="1"/>
  <c r="R522" i="1"/>
  <c r="Q522" i="1"/>
  <c r="P522" i="1"/>
  <c r="O522" i="1"/>
  <c r="N522" i="1"/>
  <c r="M522" i="1"/>
  <c r="L522" i="1"/>
  <c r="K522" i="1"/>
  <c r="J522" i="1"/>
  <c r="I522" i="1"/>
  <c r="H522" i="1"/>
  <c r="G522" i="1"/>
  <c r="F522" i="1"/>
  <c r="BO521" i="1"/>
  <c r="BN521" i="1"/>
  <c r="BM521" i="1"/>
  <c r="BL521" i="1"/>
  <c r="BK521" i="1"/>
  <c r="BJ521" i="1"/>
  <c r="BI521" i="1"/>
  <c r="BH521" i="1"/>
  <c r="BG521" i="1"/>
  <c r="BF521" i="1"/>
  <c r="BE521" i="1"/>
  <c r="BD521" i="1"/>
  <c r="BC521" i="1"/>
  <c r="BB521" i="1"/>
  <c r="BA521" i="1"/>
  <c r="AZ521" i="1"/>
  <c r="AY521" i="1"/>
  <c r="AX521" i="1"/>
  <c r="AW521" i="1"/>
  <c r="AV521" i="1"/>
  <c r="AU521" i="1"/>
  <c r="AT521" i="1"/>
  <c r="AS521" i="1"/>
  <c r="AR521" i="1"/>
  <c r="AQ521" i="1"/>
  <c r="AP521" i="1"/>
  <c r="AO521" i="1"/>
  <c r="AN521" i="1"/>
  <c r="AM521" i="1"/>
  <c r="AL521" i="1"/>
  <c r="AK521" i="1"/>
  <c r="AJ521" i="1"/>
  <c r="AI521" i="1"/>
  <c r="AH521" i="1"/>
  <c r="AG521" i="1"/>
  <c r="AF521" i="1"/>
  <c r="AE521" i="1"/>
  <c r="AD521" i="1"/>
  <c r="AC521" i="1"/>
  <c r="AB521" i="1"/>
  <c r="AA521" i="1"/>
  <c r="Z521" i="1"/>
  <c r="Y521" i="1"/>
  <c r="X521" i="1"/>
  <c r="W521" i="1"/>
  <c r="V521" i="1"/>
  <c r="U521" i="1"/>
  <c r="T521" i="1"/>
  <c r="S521" i="1"/>
  <c r="R521" i="1"/>
  <c r="Q521" i="1"/>
  <c r="P521" i="1"/>
  <c r="O521" i="1"/>
  <c r="N521" i="1"/>
  <c r="M521" i="1"/>
  <c r="L521" i="1"/>
  <c r="K521" i="1"/>
  <c r="J521" i="1"/>
  <c r="I521" i="1"/>
  <c r="H521" i="1"/>
  <c r="G521" i="1"/>
  <c r="F521" i="1"/>
  <c r="BO520" i="1"/>
  <c r="BN520" i="1"/>
  <c r="BM520" i="1"/>
  <c r="BL520" i="1"/>
  <c r="BK520" i="1"/>
  <c r="BJ520" i="1"/>
  <c r="BI520" i="1"/>
  <c r="BH520" i="1"/>
  <c r="BG520" i="1"/>
  <c r="BF520" i="1"/>
  <c r="BE520" i="1"/>
  <c r="BD520" i="1"/>
  <c r="BC520" i="1"/>
  <c r="BB520" i="1"/>
  <c r="BA520" i="1"/>
  <c r="AZ520" i="1"/>
  <c r="AY520" i="1"/>
  <c r="AX520" i="1"/>
  <c r="AW520" i="1"/>
  <c r="AV520" i="1"/>
  <c r="AU520" i="1"/>
  <c r="AT520" i="1"/>
  <c r="AS520" i="1"/>
  <c r="AR520" i="1"/>
  <c r="AQ520" i="1"/>
  <c r="AP520" i="1"/>
  <c r="AO520" i="1"/>
  <c r="AN520" i="1"/>
  <c r="AM520" i="1"/>
  <c r="AL520" i="1"/>
  <c r="AK520" i="1"/>
  <c r="AJ520" i="1"/>
  <c r="AI520" i="1"/>
  <c r="AH520" i="1"/>
  <c r="AG520" i="1"/>
  <c r="AF520" i="1"/>
  <c r="AE520" i="1"/>
  <c r="AD520" i="1"/>
  <c r="AC520" i="1"/>
  <c r="AB520" i="1"/>
  <c r="AA520" i="1"/>
  <c r="Z520" i="1"/>
  <c r="Y520" i="1"/>
  <c r="X520" i="1"/>
  <c r="W520" i="1"/>
  <c r="V520" i="1"/>
  <c r="U520" i="1"/>
  <c r="T520" i="1"/>
  <c r="S520" i="1"/>
  <c r="R520" i="1"/>
  <c r="Q520" i="1"/>
  <c r="P520" i="1"/>
  <c r="O520" i="1"/>
  <c r="N520" i="1"/>
  <c r="M520" i="1"/>
  <c r="L520" i="1"/>
  <c r="K520" i="1"/>
  <c r="J520" i="1"/>
  <c r="I520" i="1"/>
  <c r="H520" i="1"/>
  <c r="G520" i="1"/>
  <c r="F520" i="1"/>
  <c r="BO519" i="1"/>
  <c r="BN519" i="1"/>
  <c r="BM519" i="1"/>
  <c r="BL519" i="1"/>
  <c r="BK519" i="1"/>
  <c r="BJ519" i="1"/>
  <c r="BI519" i="1"/>
  <c r="BH519" i="1"/>
  <c r="BG519" i="1"/>
  <c r="BF519" i="1"/>
  <c r="BE519" i="1"/>
  <c r="BD519" i="1"/>
  <c r="BC519" i="1"/>
  <c r="BB519" i="1"/>
  <c r="BA519" i="1"/>
  <c r="AZ519" i="1"/>
  <c r="AY519" i="1"/>
  <c r="AX519" i="1"/>
  <c r="AW519" i="1"/>
  <c r="AV519" i="1"/>
  <c r="AU519" i="1"/>
  <c r="AT519" i="1"/>
  <c r="AS519" i="1"/>
  <c r="AR519" i="1"/>
  <c r="AQ519" i="1"/>
  <c r="AP519" i="1"/>
  <c r="AO519" i="1"/>
  <c r="AN519" i="1"/>
  <c r="AM519" i="1"/>
  <c r="AL519" i="1"/>
  <c r="AK519" i="1"/>
  <c r="AJ519" i="1"/>
  <c r="AI519" i="1"/>
  <c r="AH519" i="1"/>
  <c r="AG519" i="1"/>
  <c r="AF519" i="1"/>
  <c r="AE519" i="1"/>
  <c r="AD519" i="1"/>
  <c r="AC519" i="1"/>
  <c r="AB519" i="1"/>
  <c r="AA519" i="1"/>
  <c r="Z519" i="1"/>
  <c r="Y519" i="1"/>
  <c r="X519" i="1"/>
  <c r="W519" i="1"/>
  <c r="V519" i="1"/>
  <c r="U519" i="1"/>
  <c r="T519" i="1"/>
  <c r="S519" i="1"/>
  <c r="R519" i="1"/>
  <c r="Q519" i="1"/>
  <c r="P519" i="1"/>
  <c r="O519" i="1"/>
  <c r="N519" i="1"/>
  <c r="M519" i="1"/>
  <c r="L519" i="1"/>
  <c r="K519" i="1"/>
  <c r="J519" i="1"/>
  <c r="I519" i="1"/>
  <c r="H519" i="1"/>
  <c r="G519" i="1"/>
  <c r="F519" i="1"/>
  <c r="BO491" i="1"/>
  <c r="BN491" i="1"/>
  <c r="BM491" i="1"/>
  <c r="BL491" i="1"/>
  <c r="BK491" i="1"/>
  <c r="BJ491" i="1"/>
  <c r="BI491" i="1"/>
  <c r="BH491" i="1"/>
  <c r="BG491" i="1"/>
  <c r="BF491" i="1"/>
  <c r="BE491" i="1"/>
  <c r="BD491" i="1"/>
  <c r="BC491" i="1"/>
  <c r="BB491" i="1"/>
  <c r="BA491" i="1"/>
  <c r="AZ491" i="1"/>
  <c r="AY491" i="1"/>
  <c r="AX491" i="1"/>
  <c r="AW491" i="1"/>
  <c r="AV491" i="1"/>
  <c r="AU491" i="1"/>
  <c r="AT491" i="1"/>
  <c r="AS491" i="1"/>
  <c r="AR491" i="1"/>
  <c r="AQ491" i="1"/>
  <c r="AP491" i="1"/>
  <c r="AO491" i="1"/>
  <c r="AN491" i="1"/>
  <c r="AM491" i="1"/>
  <c r="AL491" i="1"/>
  <c r="AK491" i="1"/>
  <c r="AJ491" i="1"/>
  <c r="AI491" i="1"/>
  <c r="AH491" i="1"/>
  <c r="AG491" i="1"/>
  <c r="AF491" i="1"/>
  <c r="AE491" i="1"/>
  <c r="AD491" i="1"/>
  <c r="AC491" i="1"/>
  <c r="AB491" i="1"/>
  <c r="AA491" i="1"/>
  <c r="Z491" i="1"/>
  <c r="Y491" i="1"/>
  <c r="X491" i="1"/>
  <c r="W491" i="1"/>
  <c r="V491" i="1"/>
  <c r="U491" i="1"/>
  <c r="T491" i="1"/>
  <c r="S491" i="1"/>
  <c r="R491" i="1"/>
  <c r="Q491" i="1"/>
  <c r="P491" i="1"/>
  <c r="O491" i="1"/>
  <c r="N491" i="1"/>
  <c r="M491" i="1"/>
  <c r="L491" i="1"/>
  <c r="K491" i="1"/>
  <c r="J491" i="1"/>
  <c r="I491" i="1"/>
  <c r="H491" i="1"/>
  <c r="G491" i="1"/>
  <c r="F491" i="1"/>
  <c r="BO490" i="1"/>
  <c r="BN490" i="1"/>
  <c r="BM490" i="1"/>
  <c r="BL490" i="1"/>
  <c r="BK490" i="1"/>
  <c r="BJ490" i="1"/>
  <c r="BI490" i="1"/>
  <c r="BH490" i="1"/>
  <c r="BG490" i="1"/>
  <c r="BF490" i="1"/>
  <c r="BE490" i="1"/>
  <c r="BD490" i="1"/>
  <c r="BC490" i="1"/>
  <c r="BB490" i="1"/>
  <c r="BA490" i="1"/>
  <c r="AZ490" i="1"/>
  <c r="AY490" i="1"/>
  <c r="AX490" i="1"/>
  <c r="AW490" i="1"/>
  <c r="AV490" i="1"/>
  <c r="AU490" i="1"/>
  <c r="AT490" i="1"/>
  <c r="AS490" i="1"/>
  <c r="AR490" i="1"/>
  <c r="AQ490" i="1"/>
  <c r="AP490" i="1"/>
  <c r="AO490" i="1"/>
  <c r="AN490" i="1"/>
  <c r="AM490" i="1"/>
  <c r="AL490" i="1"/>
  <c r="AK490" i="1"/>
  <c r="AJ490" i="1"/>
  <c r="AI490" i="1"/>
  <c r="AH490" i="1"/>
  <c r="AG490" i="1"/>
  <c r="AF490" i="1"/>
  <c r="AE490" i="1"/>
  <c r="AD490" i="1"/>
  <c r="AC490" i="1"/>
  <c r="AB490" i="1"/>
  <c r="AA490" i="1"/>
  <c r="Z490" i="1"/>
  <c r="Y490" i="1"/>
  <c r="X490" i="1"/>
  <c r="W490" i="1"/>
  <c r="V490" i="1"/>
  <c r="U490" i="1"/>
  <c r="T490" i="1"/>
  <c r="S490" i="1"/>
  <c r="R490" i="1"/>
  <c r="Q490" i="1"/>
  <c r="P490" i="1"/>
  <c r="O490" i="1"/>
  <c r="N490" i="1"/>
  <c r="M490" i="1"/>
  <c r="L490" i="1"/>
  <c r="K490" i="1"/>
  <c r="J490" i="1"/>
  <c r="I490" i="1"/>
  <c r="H490" i="1"/>
  <c r="G490" i="1"/>
  <c r="F490" i="1"/>
  <c r="BO489" i="1"/>
  <c r="BN489" i="1"/>
  <c r="BM489" i="1"/>
  <c r="BL489" i="1"/>
  <c r="BK489" i="1"/>
  <c r="BJ489" i="1"/>
  <c r="BI489" i="1"/>
  <c r="BH489" i="1"/>
  <c r="BG489" i="1"/>
  <c r="BF489" i="1"/>
  <c r="BE489" i="1"/>
  <c r="BD489" i="1"/>
  <c r="BC489" i="1"/>
  <c r="BB489" i="1"/>
  <c r="BA489" i="1"/>
  <c r="AZ489" i="1"/>
  <c r="AY489" i="1"/>
  <c r="AX489" i="1"/>
  <c r="AW489" i="1"/>
  <c r="AV489" i="1"/>
  <c r="AU489" i="1"/>
  <c r="AT489" i="1"/>
  <c r="AS489" i="1"/>
  <c r="AR489" i="1"/>
  <c r="AQ489" i="1"/>
  <c r="AP489" i="1"/>
  <c r="AO489" i="1"/>
  <c r="AN489" i="1"/>
  <c r="AM489" i="1"/>
  <c r="AL489" i="1"/>
  <c r="AK489" i="1"/>
  <c r="AJ489" i="1"/>
  <c r="AI489" i="1"/>
  <c r="AH489" i="1"/>
  <c r="AG489" i="1"/>
  <c r="AF489" i="1"/>
  <c r="AE489" i="1"/>
  <c r="AD489" i="1"/>
  <c r="AC489" i="1"/>
  <c r="AB489" i="1"/>
  <c r="AA489" i="1"/>
  <c r="Z489" i="1"/>
  <c r="Y489" i="1"/>
  <c r="X489" i="1"/>
  <c r="W489" i="1"/>
  <c r="V489" i="1"/>
  <c r="U489" i="1"/>
  <c r="T489" i="1"/>
  <c r="S489" i="1"/>
  <c r="R489" i="1"/>
  <c r="Q489" i="1"/>
  <c r="P489" i="1"/>
  <c r="O489" i="1"/>
  <c r="N489" i="1"/>
  <c r="M489" i="1"/>
  <c r="L489" i="1"/>
  <c r="K489" i="1"/>
  <c r="J489" i="1"/>
  <c r="I489" i="1"/>
  <c r="H489" i="1"/>
  <c r="G489" i="1"/>
  <c r="F489" i="1"/>
  <c r="BO488" i="1"/>
  <c r="BN488" i="1"/>
  <c r="BM488" i="1"/>
  <c r="BL488" i="1"/>
  <c r="BK488" i="1"/>
  <c r="BJ488" i="1"/>
  <c r="BI488" i="1"/>
  <c r="BH488" i="1"/>
  <c r="BG488" i="1"/>
  <c r="BF488" i="1"/>
  <c r="BE488" i="1"/>
  <c r="BD488" i="1"/>
  <c r="BC488" i="1"/>
  <c r="BB488" i="1"/>
  <c r="BA488" i="1"/>
  <c r="AZ488" i="1"/>
  <c r="AY488" i="1"/>
  <c r="AX488" i="1"/>
  <c r="AW488" i="1"/>
  <c r="AV488" i="1"/>
  <c r="AU488" i="1"/>
  <c r="AT488" i="1"/>
  <c r="AS488" i="1"/>
  <c r="AR488" i="1"/>
  <c r="AQ488" i="1"/>
  <c r="AP488" i="1"/>
  <c r="AO488" i="1"/>
  <c r="AN488" i="1"/>
  <c r="AM488" i="1"/>
  <c r="AL488" i="1"/>
  <c r="AK488" i="1"/>
  <c r="AJ488" i="1"/>
  <c r="AI488" i="1"/>
  <c r="AH488" i="1"/>
  <c r="AG488" i="1"/>
  <c r="AF488" i="1"/>
  <c r="AE488" i="1"/>
  <c r="AD488" i="1"/>
  <c r="AC488" i="1"/>
  <c r="AB488" i="1"/>
  <c r="AA488" i="1"/>
  <c r="Z488" i="1"/>
  <c r="Y488" i="1"/>
  <c r="X488" i="1"/>
  <c r="W488" i="1"/>
  <c r="V488" i="1"/>
  <c r="U488" i="1"/>
  <c r="T488" i="1"/>
  <c r="S488" i="1"/>
  <c r="R488" i="1"/>
  <c r="Q488" i="1"/>
  <c r="P488" i="1"/>
  <c r="O488" i="1"/>
  <c r="N488" i="1"/>
  <c r="M488" i="1"/>
  <c r="L488" i="1"/>
  <c r="K488" i="1"/>
  <c r="J488" i="1"/>
  <c r="I488" i="1"/>
  <c r="H488" i="1"/>
  <c r="G488" i="1"/>
  <c r="F488" i="1"/>
  <c r="BO487" i="1"/>
  <c r="BN487" i="1"/>
  <c r="BM487" i="1"/>
  <c r="BL487" i="1"/>
  <c r="BK487" i="1"/>
  <c r="BJ487" i="1"/>
  <c r="BI487" i="1"/>
  <c r="BH487" i="1"/>
  <c r="BG487" i="1"/>
  <c r="BF487" i="1"/>
  <c r="BE487" i="1"/>
  <c r="BD487" i="1"/>
  <c r="BC487" i="1"/>
  <c r="BB487" i="1"/>
  <c r="BA487" i="1"/>
  <c r="AZ487" i="1"/>
  <c r="AY487" i="1"/>
  <c r="AX487" i="1"/>
  <c r="AW487" i="1"/>
  <c r="AV487" i="1"/>
  <c r="AU487" i="1"/>
  <c r="AT487" i="1"/>
  <c r="AS487" i="1"/>
  <c r="AR487" i="1"/>
  <c r="AQ487" i="1"/>
  <c r="AP487" i="1"/>
  <c r="AO487" i="1"/>
  <c r="AN487" i="1"/>
  <c r="AM487" i="1"/>
  <c r="AL487" i="1"/>
  <c r="AK487" i="1"/>
  <c r="AJ487" i="1"/>
  <c r="AI487" i="1"/>
  <c r="AH487" i="1"/>
  <c r="AG487" i="1"/>
  <c r="AF487" i="1"/>
  <c r="AE487" i="1"/>
  <c r="AD487" i="1"/>
  <c r="AC487" i="1"/>
  <c r="AB487" i="1"/>
  <c r="AA487" i="1"/>
  <c r="Z487" i="1"/>
  <c r="Y487" i="1"/>
  <c r="X487" i="1"/>
  <c r="W487" i="1"/>
  <c r="V487" i="1"/>
  <c r="U487" i="1"/>
  <c r="T487" i="1"/>
  <c r="S487" i="1"/>
  <c r="R487" i="1"/>
  <c r="Q487" i="1"/>
  <c r="P487" i="1"/>
  <c r="O487" i="1"/>
  <c r="N487" i="1"/>
  <c r="M487" i="1"/>
  <c r="L487" i="1"/>
  <c r="K487" i="1"/>
  <c r="J487" i="1"/>
  <c r="I487" i="1"/>
  <c r="H487" i="1"/>
  <c r="G487" i="1"/>
  <c r="F487" i="1"/>
  <c r="BO486" i="1"/>
  <c r="BN486" i="1"/>
  <c r="BM486" i="1"/>
  <c r="BL486" i="1"/>
  <c r="BK486" i="1"/>
  <c r="BJ486" i="1"/>
  <c r="BI486" i="1"/>
  <c r="BH486" i="1"/>
  <c r="BG486" i="1"/>
  <c r="BF486" i="1"/>
  <c r="BE486" i="1"/>
  <c r="BD486" i="1"/>
  <c r="BC486" i="1"/>
  <c r="BB486" i="1"/>
  <c r="BA486" i="1"/>
  <c r="AZ486" i="1"/>
  <c r="AY486" i="1"/>
  <c r="AX486" i="1"/>
  <c r="AW486" i="1"/>
  <c r="AV486" i="1"/>
  <c r="AU486" i="1"/>
  <c r="AT486" i="1"/>
  <c r="AS486" i="1"/>
  <c r="AR486" i="1"/>
  <c r="AQ486" i="1"/>
  <c r="AP486" i="1"/>
  <c r="AO486" i="1"/>
  <c r="AN486" i="1"/>
  <c r="AM486" i="1"/>
  <c r="AL486" i="1"/>
  <c r="AK486" i="1"/>
  <c r="AJ486" i="1"/>
  <c r="AI486" i="1"/>
  <c r="AH486" i="1"/>
  <c r="AG486" i="1"/>
  <c r="AF486" i="1"/>
  <c r="AE486" i="1"/>
  <c r="AD486" i="1"/>
  <c r="AC486" i="1"/>
  <c r="AB486" i="1"/>
  <c r="AA486" i="1"/>
  <c r="Z486" i="1"/>
  <c r="Y486" i="1"/>
  <c r="X486" i="1"/>
  <c r="W486" i="1"/>
  <c r="V486" i="1"/>
  <c r="U486" i="1"/>
  <c r="T486" i="1"/>
  <c r="S486" i="1"/>
  <c r="R486" i="1"/>
  <c r="Q486" i="1"/>
  <c r="P486" i="1"/>
  <c r="O486" i="1"/>
  <c r="N486" i="1"/>
  <c r="M486" i="1"/>
  <c r="L486" i="1"/>
  <c r="K486" i="1"/>
  <c r="J486" i="1"/>
  <c r="I486" i="1"/>
  <c r="H486" i="1"/>
  <c r="G486" i="1"/>
  <c r="F486" i="1"/>
  <c r="BO485" i="1"/>
  <c r="BN485" i="1"/>
  <c r="BM485" i="1"/>
  <c r="BL485" i="1"/>
  <c r="BK485" i="1"/>
  <c r="BJ485" i="1"/>
  <c r="BI485" i="1"/>
  <c r="BH485" i="1"/>
  <c r="BG485" i="1"/>
  <c r="BF485" i="1"/>
  <c r="BE485" i="1"/>
  <c r="BD485" i="1"/>
  <c r="BC485" i="1"/>
  <c r="BB485" i="1"/>
  <c r="BA485" i="1"/>
  <c r="AZ485" i="1"/>
  <c r="AY485" i="1"/>
  <c r="AX485" i="1"/>
  <c r="AW485" i="1"/>
  <c r="AV485" i="1"/>
  <c r="AU485" i="1"/>
  <c r="AT485" i="1"/>
  <c r="AS485" i="1"/>
  <c r="AR485" i="1"/>
  <c r="AQ485" i="1"/>
  <c r="AP485" i="1"/>
  <c r="AO485" i="1"/>
  <c r="AN485" i="1"/>
  <c r="AM485" i="1"/>
  <c r="AL485" i="1"/>
  <c r="AK485" i="1"/>
  <c r="AJ485" i="1"/>
  <c r="AI485" i="1"/>
  <c r="AH485" i="1"/>
  <c r="AG485" i="1"/>
  <c r="AF485" i="1"/>
  <c r="AE485" i="1"/>
  <c r="AD485" i="1"/>
  <c r="AC485" i="1"/>
  <c r="AB485" i="1"/>
  <c r="AA485" i="1"/>
  <c r="Z485" i="1"/>
  <c r="Y485" i="1"/>
  <c r="X485" i="1"/>
  <c r="W485" i="1"/>
  <c r="V485" i="1"/>
  <c r="U485" i="1"/>
  <c r="T485" i="1"/>
  <c r="S485" i="1"/>
  <c r="R485" i="1"/>
  <c r="Q485" i="1"/>
  <c r="P485" i="1"/>
  <c r="O485" i="1"/>
  <c r="N485" i="1"/>
  <c r="M485" i="1"/>
  <c r="L485" i="1"/>
  <c r="K485" i="1"/>
  <c r="J485" i="1"/>
  <c r="I485" i="1"/>
  <c r="H485" i="1"/>
  <c r="G485" i="1"/>
  <c r="F485" i="1"/>
  <c r="BO484" i="1"/>
  <c r="BN484" i="1"/>
  <c r="BM484" i="1"/>
  <c r="BL484" i="1"/>
  <c r="BK484" i="1"/>
  <c r="BJ484" i="1"/>
  <c r="BI484" i="1"/>
  <c r="BH484" i="1"/>
  <c r="BG484" i="1"/>
  <c r="BF484" i="1"/>
  <c r="BE484" i="1"/>
  <c r="BD484" i="1"/>
  <c r="BC484" i="1"/>
  <c r="BB484" i="1"/>
  <c r="BA484" i="1"/>
  <c r="AZ484" i="1"/>
  <c r="AY484" i="1"/>
  <c r="AX484" i="1"/>
  <c r="AW484" i="1"/>
  <c r="AV484" i="1"/>
  <c r="AU484" i="1"/>
  <c r="AT484" i="1"/>
  <c r="AS484" i="1"/>
  <c r="AR484" i="1"/>
  <c r="AQ484" i="1"/>
  <c r="AP484" i="1"/>
  <c r="AO484" i="1"/>
  <c r="AN484" i="1"/>
  <c r="AM484" i="1"/>
  <c r="AL484" i="1"/>
  <c r="AK484" i="1"/>
  <c r="AJ484" i="1"/>
  <c r="AI484" i="1"/>
  <c r="AH484" i="1"/>
  <c r="AG484" i="1"/>
  <c r="AF484" i="1"/>
  <c r="AE484" i="1"/>
  <c r="AD484" i="1"/>
  <c r="AC484" i="1"/>
  <c r="AB484" i="1"/>
  <c r="AA484" i="1"/>
  <c r="Z484" i="1"/>
  <c r="Y484" i="1"/>
  <c r="X484" i="1"/>
  <c r="W484" i="1"/>
  <c r="V484" i="1"/>
  <c r="U484" i="1"/>
  <c r="T484" i="1"/>
  <c r="S484" i="1"/>
  <c r="R484" i="1"/>
  <c r="Q484" i="1"/>
  <c r="P484" i="1"/>
  <c r="O484" i="1"/>
  <c r="N484" i="1"/>
  <c r="M484" i="1"/>
  <c r="L484" i="1"/>
  <c r="K484" i="1"/>
  <c r="J484" i="1"/>
  <c r="I484" i="1"/>
  <c r="H484" i="1"/>
  <c r="G484" i="1"/>
  <c r="F484" i="1"/>
  <c r="BO483" i="1"/>
  <c r="BN483" i="1"/>
  <c r="BM483" i="1"/>
  <c r="BL483" i="1"/>
  <c r="BK483" i="1"/>
  <c r="BJ483" i="1"/>
  <c r="BI483" i="1"/>
  <c r="BH483" i="1"/>
  <c r="BG483" i="1"/>
  <c r="BF483" i="1"/>
  <c r="BE483" i="1"/>
  <c r="BD483" i="1"/>
  <c r="BC483" i="1"/>
  <c r="BB483" i="1"/>
  <c r="BA483" i="1"/>
  <c r="AZ483" i="1"/>
  <c r="AY483" i="1"/>
  <c r="AX483" i="1"/>
  <c r="AW483" i="1"/>
  <c r="AV483" i="1"/>
  <c r="AU483" i="1"/>
  <c r="AT483" i="1"/>
  <c r="AS483" i="1"/>
  <c r="AR483" i="1"/>
  <c r="AQ483" i="1"/>
  <c r="AP483" i="1"/>
  <c r="AO483" i="1"/>
  <c r="AN483" i="1"/>
  <c r="AM483" i="1"/>
  <c r="AL483" i="1"/>
  <c r="AK483" i="1"/>
  <c r="AJ483" i="1"/>
  <c r="AI483" i="1"/>
  <c r="AH483" i="1"/>
  <c r="AG483" i="1"/>
  <c r="AF483" i="1"/>
  <c r="AE483" i="1"/>
  <c r="AD483" i="1"/>
  <c r="AC483" i="1"/>
  <c r="AB483" i="1"/>
  <c r="AA483" i="1"/>
  <c r="Z483" i="1"/>
  <c r="Y483" i="1"/>
  <c r="X483" i="1"/>
  <c r="W483" i="1"/>
  <c r="V483" i="1"/>
  <c r="U483" i="1"/>
  <c r="T483" i="1"/>
  <c r="S483" i="1"/>
  <c r="R483" i="1"/>
  <c r="Q483" i="1"/>
  <c r="P483" i="1"/>
  <c r="O483" i="1"/>
  <c r="N483" i="1"/>
  <c r="M483" i="1"/>
  <c r="L483" i="1"/>
  <c r="K483" i="1"/>
  <c r="J483" i="1"/>
  <c r="I483" i="1"/>
  <c r="H483" i="1"/>
  <c r="G483" i="1"/>
  <c r="F483" i="1"/>
  <c r="BO482" i="1"/>
  <c r="BN482" i="1"/>
  <c r="BM482" i="1"/>
  <c r="BL482" i="1"/>
  <c r="BK482" i="1"/>
  <c r="BJ482" i="1"/>
  <c r="BI482" i="1"/>
  <c r="BH482" i="1"/>
  <c r="BG482" i="1"/>
  <c r="BF482" i="1"/>
  <c r="BE482" i="1"/>
  <c r="BD482" i="1"/>
  <c r="BC482" i="1"/>
  <c r="BB482" i="1"/>
  <c r="BA482" i="1"/>
  <c r="AZ482" i="1"/>
  <c r="AY482" i="1"/>
  <c r="AX482" i="1"/>
  <c r="AW482" i="1"/>
  <c r="AV482" i="1"/>
  <c r="AU482" i="1"/>
  <c r="AT482" i="1"/>
  <c r="AS482" i="1"/>
  <c r="AR482" i="1"/>
  <c r="AQ482" i="1"/>
  <c r="AP482" i="1"/>
  <c r="AO482" i="1"/>
  <c r="AN482" i="1"/>
  <c r="AM482" i="1"/>
  <c r="AL482" i="1"/>
  <c r="AK482" i="1"/>
  <c r="AJ482" i="1"/>
  <c r="AI482" i="1"/>
  <c r="AH482" i="1"/>
  <c r="AG482" i="1"/>
  <c r="AF482" i="1"/>
  <c r="AE482" i="1"/>
  <c r="AD482" i="1"/>
  <c r="AC482" i="1"/>
  <c r="AB482" i="1"/>
  <c r="AA482" i="1"/>
  <c r="Z482" i="1"/>
  <c r="Y482" i="1"/>
  <c r="X482" i="1"/>
  <c r="W482" i="1"/>
  <c r="V482" i="1"/>
  <c r="U482" i="1"/>
  <c r="T482" i="1"/>
  <c r="S482" i="1"/>
  <c r="R482" i="1"/>
  <c r="Q482" i="1"/>
  <c r="P482" i="1"/>
  <c r="O482" i="1"/>
  <c r="N482" i="1"/>
  <c r="M482" i="1"/>
  <c r="L482" i="1"/>
  <c r="K482" i="1"/>
  <c r="J482" i="1"/>
  <c r="I482" i="1"/>
  <c r="H482" i="1"/>
  <c r="G482" i="1"/>
  <c r="F482" i="1"/>
  <c r="BO481" i="1"/>
  <c r="BN481" i="1"/>
  <c r="BM481" i="1"/>
  <c r="BL481" i="1"/>
  <c r="BK481" i="1"/>
  <c r="BJ481" i="1"/>
  <c r="BI481" i="1"/>
  <c r="BH481" i="1"/>
  <c r="BG481" i="1"/>
  <c r="BF481" i="1"/>
  <c r="BE481" i="1"/>
  <c r="BD481" i="1"/>
  <c r="BC481" i="1"/>
  <c r="BB481" i="1"/>
  <c r="BA481" i="1"/>
  <c r="AZ481" i="1"/>
  <c r="AY481" i="1"/>
  <c r="AX481" i="1"/>
  <c r="AW481" i="1"/>
  <c r="AV481" i="1"/>
  <c r="AU481" i="1"/>
  <c r="AT481" i="1"/>
  <c r="AS481" i="1"/>
  <c r="AR481" i="1"/>
  <c r="AQ481" i="1"/>
  <c r="AP481" i="1"/>
  <c r="AO481" i="1"/>
  <c r="AN481" i="1"/>
  <c r="AM481" i="1"/>
  <c r="AL481" i="1"/>
  <c r="AK481" i="1"/>
  <c r="AJ481" i="1"/>
  <c r="AI481" i="1"/>
  <c r="AH481" i="1"/>
  <c r="AG481" i="1"/>
  <c r="AF481" i="1"/>
  <c r="AE481" i="1"/>
  <c r="AD481" i="1"/>
  <c r="AC481" i="1"/>
  <c r="AB481" i="1"/>
  <c r="AA481" i="1"/>
  <c r="Z481" i="1"/>
  <c r="Y481" i="1"/>
  <c r="X481" i="1"/>
  <c r="W481" i="1"/>
  <c r="V481" i="1"/>
  <c r="U481" i="1"/>
  <c r="T481" i="1"/>
  <c r="S481" i="1"/>
  <c r="R481" i="1"/>
  <c r="Q481" i="1"/>
  <c r="P481" i="1"/>
  <c r="O481" i="1"/>
  <c r="N481" i="1"/>
  <c r="M481" i="1"/>
  <c r="L481" i="1"/>
  <c r="K481" i="1"/>
  <c r="J481" i="1"/>
  <c r="I481" i="1"/>
  <c r="H481" i="1"/>
  <c r="G481" i="1"/>
  <c r="F481" i="1"/>
  <c r="BO453" i="1"/>
  <c r="BN453" i="1"/>
  <c r="BM453" i="1"/>
  <c r="BL453" i="1"/>
  <c r="BK453" i="1"/>
  <c r="BJ453" i="1"/>
  <c r="BI453" i="1"/>
  <c r="BH453" i="1"/>
  <c r="BG453" i="1"/>
  <c r="BF453" i="1"/>
  <c r="BE453" i="1"/>
  <c r="BD453" i="1"/>
  <c r="BC453" i="1"/>
  <c r="BB453" i="1"/>
  <c r="BA453" i="1"/>
  <c r="AZ453" i="1"/>
  <c r="AY453" i="1"/>
  <c r="AX453" i="1"/>
  <c r="AW453" i="1"/>
  <c r="AV453" i="1"/>
  <c r="AU453" i="1"/>
  <c r="AT453" i="1"/>
  <c r="AS453" i="1"/>
  <c r="AR453" i="1"/>
  <c r="AQ453" i="1"/>
  <c r="AP453" i="1"/>
  <c r="AO453" i="1"/>
  <c r="AN453" i="1"/>
  <c r="AM453" i="1"/>
  <c r="AL453" i="1"/>
  <c r="AK453" i="1"/>
  <c r="AJ453" i="1"/>
  <c r="AI453" i="1"/>
  <c r="AH453" i="1"/>
  <c r="AG453" i="1"/>
  <c r="AF453" i="1"/>
  <c r="AE453" i="1"/>
  <c r="AD453" i="1"/>
  <c r="AC453" i="1"/>
  <c r="AB453" i="1"/>
  <c r="AA453" i="1"/>
  <c r="Z453" i="1"/>
  <c r="Y453" i="1"/>
  <c r="X453" i="1"/>
  <c r="W453" i="1"/>
  <c r="V453" i="1"/>
  <c r="U453" i="1"/>
  <c r="T453" i="1"/>
  <c r="S453" i="1"/>
  <c r="R453" i="1"/>
  <c r="Q453" i="1"/>
  <c r="P453" i="1"/>
  <c r="O453" i="1"/>
  <c r="N453" i="1"/>
  <c r="M453" i="1"/>
  <c r="L453" i="1"/>
  <c r="K453" i="1"/>
  <c r="J453" i="1"/>
  <c r="I453" i="1"/>
  <c r="H453" i="1"/>
  <c r="G453" i="1"/>
  <c r="F453" i="1"/>
  <c r="BO452" i="1"/>
  <c r="BN452" i="1"/>
  <c r="BM452" i="1"/>
  <c r="BL452" i="1"/>
  <c r="BK452" i="1"/>
  <c r="BJ452" i="1"/>
  <c r="BI452" i="1"/>
  <c r="BH452" i="1"/>
  <c r="BG452" i="1"/>
  <c r="BF452" i="1"/>
  <c r="BE452" i="1"/>
  <c r="BD452" i="1"/>
  <c r="BC452" i="1"/>
  <c r="BB452" i="1"/>
  <c r="BA452" i="1"/>
  <c r="AZ452" i="1"/>
  <c r="AY452" i="1"/>
  <c r="AX452" i="1"/>
  <c r="AW452" i="1"/>
  <c r="AV452" i="1"/>
  <c r="AU452" i="1"/>
  <c r="AT452" i="1"/>
  <c r="AS452" i="1"/>
  <c r="AR452" i="1"/>
  <c r="AQ452" i="1"/>
  <c r="AP452" i="1"/>
  <c r="AO452" i="1"/>
  <c r="AN452" i="1"/>
  <c r="AM452" i="1"/>
  <c r="AL452" i="1"/>
  <c r="AK452" i="1"/>
  <c r="AJ452" i="1"/>
  <c r="AI452" i="1"/>
  <c r="AH452" i="1"/>
  <c r="AG452" i="1"/>
  <c r="AF452" i="1"/>
  <c r="AE452" i="1"/>
  <c r="AD452" i="1"/>
  <c r="AC452" i="1"/>
  <c r="AB452" i="1"/>
  <c r="AA452" i="1"/>
  <c r="Z452" i="1"/>
  <c r="Y452" i="1"/>
  <c r="X452" i="1"/>
  <c r="W452" i="1"/>
  <c r="V452" i="1"/>
  <c r="U452" i="1"/>
  <c r="T452" i="1"/>
  <c r="S452" i="1"/>
  <c r="R452" i="1"/>
  <c r="Q452" i="1"/>
  <c r="P452" i="1"/>
  <c r="O452" i="1"/>
  <c r="N452" i="1"/>
  <c r="M452" i="1"/>
  <c r="L452" i="1"/>
  <c r="K452" i="1"/>
  <c r="J452" i="1"/>
  <c r="I452" i="1"/>
  <c r="H452" i="1"/>
  <c r="G452" i="1"/>
  <c r="F452" i="1"/>
  <c r="BO451" i="1"/>
  <c r="BN451" i="1"/>
  <c r="BM451" i="1"/>
  <c r="BL451" i="1"/>
  <c r="BK451" i="1"/>
  <c r="BJ451" i="1"/>
  <c r="BI451" i="1"/>
  <c r="BH451" i="1"/>
  <c r="BG451" i="1"/>
  <c r="BF451" i="1"/>
  <c r="BE451" i="1"/>
  <c r="BD451" i="1"/>
  <c r="BC451" i="1"/>
  <c r="BB451" i="1"/>
  <c r="BA451" i="1"/>
  <c r="AZ451" i="1"/>
  <c r="AY451" i="1"/>
  <c r="AX451" i="1"/>
  <c r="AW451" i="1"/>
  <c r="AV451" i="1"/>
  <c r="AU451" i="1"/>
  <c r="AT451" i="1"/>
  <c r="AS451" i="1"/>
  <c r="AR451" i="1"/>
  <c r="AQ451" i="1"/>
  <c r="AP451" i="1"/>
  <c r="AO451" i="1"/>
  <c r="AN451" i="1"/>
  <c r="AM451" i="1"/>
  <c r="AL451" i="1"/>
  <c r="AK451" i="1"/>
  <c r="AJ451" i="1"/>
  <c r="AI451" i="1"/>
  <c r="AH451" i="1"/>
  <c r="AG451" i="1"/>
  <c r="AF451" i="1"/>
  <c r="AE451" i="1"/>
  <c r="AD451" i="1"/>
  <c r="AC451" i="1"/>
  <c r="AB451" i="1"/>
  <c r="AA451" i="1"/>
  <c r="Z451" i="1"/>
  <c r="Y451" i="1"/>
  <c r="X451" i="1"/>
  <c r="W451" i="1"/>
  <c r="V451" i="1"/>
  <c r="U451" i="1"/>
  <c r="T451" i="1"/>
  <c r="S451" i="1"/>
  <c r="R451" i="1"/>
  <c r="Q451" i="1"/>
  <c r="P451" i="1"/>
  <c r="O451" i="1"/>
  <c r="N451" i="1"/>
  <c r="M451" i="1"/>
  <c r="L451" i="1"/>
  <c r="K451" i="1"/>
  <c r="J451" i="1"/>
  <c r="I451" i="1"/>
  <c r="H451" i="1"/>
  <c r="G451" i="1"/>
  <c r="F451" i="1"/>
  <c r="BO450" i="1"/>
  <c r="BN450" i="1"/>
  <c r="BM450" i="1"/>
  <c r="BL450" i="1"/>
  <c r="BK450" i="1"/>
  <c r="BJ450" i="1"/>
  <c r="BI450" i="1"/>
  <c r="BH450" i="1"/>
  <c r="BG450" i="1"/>
  <c r="BF450" i="1"/>
  <c r="BE450" i="1"/>
  <c r="BD450" i="1"/>
  <c r="BC450" i="1"/>
  <c r="BB450" i="1"/>
  <c r="BA450" i="1"/>
  <c r="AZ450" i="1"/>
  <c r="AY450" i="1"/>
  <c r="AX450" i="1"/>
  <c r="AW450" i="1"/>
  <c r="AV450" i="1"/>
  <c r="AU450" i="1"/>
  <c r="AT450" i="1"/>
  <c r="AS450" i="1"/>
  <c r="AR450" i="1"/>
  <c r="AQ450" i="1"/>
  <c r="AP450" i="1"/>
  <c r="AO450" i="1"/>
  <c r="AN450" i="1"/>
  <c r="AM450" i="1"/>
  <c r="AL450" i="1"/>
  <c r="AK450" i="1"/>
  <c r="AJ450" i="1"/>
  <c r="AI450" i="1"/>
  <c r="AH450" i="1"/>
  <c r="AG450" i="1"/>
  <c r="AF450" i="1"/>
  <c r="AE450" i="1"/>
  <c r="AD450" i="1"/>
  <c r="AC450" i="1"/>
  <c r="AB450" i="1"/>
  <c r="AA450" i="1"/>
  <c r="Z450" i="1"/>
  <c r="Y450" i="1"/>
  <c r="X450" i="1"/>
  <c r="W450" i="1"/>
  <c r="V450" i="1"/>
  <c r="U450" i="1"/>
  <c r="T450" i="1"/>
  <c r="S450" i="1"/>
  <c r="R450" i="1"/>
  <c r="Q450" i="1"/>
  <c r="P450" i="1"/>
  <c r="O450" i="1"/>
  <c r="N450" i="1"/>
  <c r="M450" i="1"/>
  <c r="L450" i="1"/>
  <c r="K450" i="1"/>
  <c r="J450" i="1"/>
  <c r="I450" i="1"/>
  <c r="H450" i="1"/>
  <c r="G450" i="1"/>
  <c r="F450" i="1"/>
  <c r="BO449" i="1"/>
  <c r="BN449" i="1"/>
  <c r="BM449" i="1"/>
  <c r="BL449" i="1"/>
  <c r="BK449" i="1"/>
  <c r="BJ449" i="1"/>
  <c r="BI449" i="1"/>
  <c r="BH449" i="1"/>
  <c r="BG449" i="1"/>
  <c r="BF449" i="1"/>
  <c r="BE449" i="1"/>
  <c r="BD449" i="1"/>
  <c r="BC449" i="1"/>
  <c r="BB449" i="1"/>
  <c r="BA449" i="1"/>
  <c r="AZ449" i="1"/>
  <c r="AY449" i="1"/>
  <c r="AX449" i="1"/>
  <c r="AW449" i="1"/>
  <c r="AV449" i="1"/>
  <c r="AU449" i="1"/>
  <c r="AT449" i="1"/>
  <c r="AS449" i="1"/>
  <c r="AR449" i="1"/>
  <c r="AQ449" i="1"/>
  <c r="AP449" i="1"/>
  <c r="AO449" i="1"/>
  <c r="AN449" i="1"/>
  <c r="AM449" i="1"/>
  <c r="AL449" i="1"/>
  <c r="AK449" i="1"/>
  <c r="AJ449" i="1"/>
  <c r="AI449" i="1"/>
  <c r="AH449" i="1"/>
  <c r="AG449" i="1"/>
  <c r="AF449" i="1"/>
  <c r="AE449" i="1"/>
  <c r="AD449" i="1"/>
  <c r="AC449" i="1"/>
  <c r="AB449" i="1"/>
  <c r="AA449" i="1"/>
  <c r="Z449" i="1"/>
  <c r="Y449" i="1"/>
  <c r="X449" i="1"/>
  <c r="W449" i="1"/>
  <c r="V449" i="1"/>
  <c r="U449" i="1"/>
  <c r="T449" i="1"/>
  <c r="S449" i="1"/>
  <c r="R449" i="1"/>
  <c r="Q449" i="1"/>
  <c r="P449" i="1"/>
  <c r="O449" i="1"/>
  <c r="N449" i="1"/>
  <c r="M449" i="1"/>
  <c r="L449" i="1"/>
  <c r="K449" i="1"/>
  <c r="J449" i="1"/>
  <c r="I449" i="1"/>
  <c r="H449" i="1"/>
  <c r="G449" i="1"/>
  <c r="F449" i="1"/>
  <c r="BO448" i="1"/>
  <c r="BN448" i="1"/>
  <c r="BM448" i="1"/>
  <c r="BL448" i="1"/>
  <c r="BK448" i="1"/>
  <c r="BJ448" i="1"/>
  <c r="BI448" i="1"/>
  <c r="BH448" i="1"/>
  <c r="BG448" i="1"/>
  <c r="BF448" i="1"/>
  <c r="BE448" i="1"/>
  <c r="BD448" i="1"/>
  <c r="BC448" i="1"/>
  <c r="BB448" i="1"/>
  <c r="BA448" i="1"/>
  <c r="AZ448" i="1"/>
  <c r="AY448" i="1"/>
  <c r="AX448" i="1"/>
  <c r="AW448" i="1"/>
  <c r="AV448" i="1"/>
  <c r="AU448" i="1"/>
  <c r="AT448" i="1"/>
  <c r="AS448" i="1"/>
  <c r="AR448" i="1"/>
  <c r="AQ448" i="1"/>
  <c r="AP448" i="1"/>
  <c r="AO448" i="1"/>
  <c r="AN448" i="1"/>
  <c r="AM448" i="1"/>
  <c r="AL448" i="1"/>
  <c r="AK448" i="1"/>
  <c r="AJ448" i="1"/>
  <c r="AI448" i="1"/>
  <c r="AH448" i="1"/>
  <c r="AG448" i="1"/>
  <c r="AF448" i="1"/>
  <c r="AE448" i="1"/>
  <c r="AD448" i="1"/>
  <c r="AC448" i="1"/>
  <c r="AB448" i="1"/>
  <c r="AA448" i="1"/>
  <c r="Z448" i="1"/>
  <c r="Y448" i="1"/>
  <c r="X448" i="1"/>
  <c r="W448" i="1"/>
  <c r="V448" i="1"/>
  <c r="U448" i="1"/>
  <c r="T448" i="1"/>
  <c r="S448" i="1"/>
  <c r="R448" i="1"/>
  <c r="Q448" i="1"/>
  <c r="P448" i="1"/>
  <c r="O448" i="1"/>
  <c r="N448" i="1"/>
  <c r="M448" i="1"/>
  <c r="L448" i="1"/>
  <c r="K448" i="1"/>
  <c r="J448" i="1"/>
  <c r="I448" i="1"/>
  <c r="H448" i="1"/>
  <c r="G448" i="1"/>
  <c r="F448" i="1"/>
  <c r="BO447" i="1"/>
  <c r="BN447" i="1"/>
  <c r="BM447" i="1"/>
  <c r="BL447" i="1"/>
  <c r="BK447" i="1"/>
  <c r="BJ447" i="1"/>
  <c r="BI447" i="1"/>
  <c r="BH447" i="1"/>
  <c r="BG447" i="1"/>
  <c r="BF447" i="1"/>
  <c r="BE447" i="1"/>
  <c r="BD447" i="1"/>
  <c r="BC447" i="1"/>
  <c r="BB447" i="1"/>
  <c r="BA447" i="1"/>
  <c r="AZ447" i="1"/>
  <c r="AY447" i="1"/>
  <c r="AX447" i="1"/>
  <c r="AW447" i="1"/>
  <c r="AV447" i="1"/>
  <c r="AU447" i="1"/>
  <c r="AT447" i="1"/>
  <c r="AS447" i="1"/>
  <c r="AR447" i="1"/>
  <c r="AQ447" i="1"/>
  <c r="AP447" i="1"/>
  <c r="AO447" i="1"/>
  <c r="AN447" i="1"/>
  <c r="AM447" i="1"/>
  <c r="AL447" i="1"/>
  <c r="AK447" i="1"/>
  <c r="AJ447" i="1"/>
  <c r="AI447" i="1"/>
  <c r="AH447" i="1"/>
  <c r="AG447" i="1"/>
  <c r="AF447" i="1"/>
  <c r="AE447" i="1"/>
  <c r="AD447" i="1"/>
  <c r="AC447" i="1"/>
  <c r="AB447" i="1"/>
  <c r="AA447" i="1"/>
  <c r="Z447" i="1"/>
  <c r="Y447" i="1"/>
  <c r="X447" i="1"/>
  <c r="W447" i="1"/>
  <c r="V447" i="1"/>
  <c r="U447" i="1"/>
  <c r="T447" i="1"/>
  <c r="S447" i="1"/>
  <c r="R447" i="1"/>
  <c r="Q447" i="1"/>
  <c r="P447" i="1"/>
  <c r="O447" i="1"/>
  <c r="N447" i="1"/>
  <c r="M447" i="1"/>
  <c r="L447" i="1"/>
  <c r="K447" i="1"/>
  <c r="J447" i="1"/>
  <c r="I447" i="1"/>
  <c r="H447" i="1"/>
  <c r="G447" i="1"/>
  <c r="F447" i="1"/>
  <c r="BO446" i="1"/>
  <c r="BN446" i="1"/>
  <c r="BM446" i="1"/>
  <c r="BL446" i="1"/>
  <c r="BK446" i="1"/>
  <c r="BJ446" i="1"/>
  <c r="BI446" i="1"/>
  <c r="BH446" i="1"/>
  <c r="BG446" i="1"/>
  <c r="BF446" i="1"/>
  <c r="BE446" i="1"/>
  <c r="BD446" i="1"/>
  <c r="BC446" i="1"/>
  <c r="BB446" i="1"/>
  <c r="BA446" i="1"/>
  <c r="AZ446" i="1"/>
  <c r="AY446" i="1"/>
  <c r="AX446" i="1"/>
  <c r="AW446" i="1"/>
  <c r="AV446" i="1"/>
  <c r="AU446" i="1"/>
  <c r="AT446" i="1"/>
  <c r="AS446" i="1"/>
  <c r="AR446" i="1"/>
  <c r="AQ446" i="1"/>
  <c r="AP446" i="1"/>
  <c r="AO446" i="1"/>
  <c r="AN446" i="1"/>
  <c r="AM446" i="1"/>
  <c r="AL446" i="1"/>
  <c r="AK446" i="1"/>
  <c r="AJ446" i="1"/>
  <c r="AI446" i="1"/>
  <c r="AH446" i="1"/>
  <c r="AG446" i="1"/>
  <c r="AF446" i="1"/>
  <c r="AE446" i="1"/>
  <c r="AD446" i="1"/>
  <c r="AC446" i="1"/>
  <c r="AB446" i="1"/>
  <c r="AA446" i="1"/>
  <c r="Z446" i="1"/>
  <c r="Y446" i="1"/>
  <c r="X446" i="1"/>
  <c r="W446" i="1"/>
  <c r="V446" i="1"/>
  <c r="U446" i="1"/>
  <c r="T446" i="1"/>
  <c r="S446" i="1"/>
  <c r="R446" i="1"/>
  <c r="Q446" i="1"/>
  <c r="P446" i="1"/>
  <c r="O446" i="1"/>
  <c r="N446" i="1"/>
  <c r="M446" i="1"/>
  <c r="L446" i="1"/>
  <c r="K446" i="1"/>
  <c r="J446" i="1"/>
  <c r="I446" i="1"/>
  <c r="H446" i="1"/>
  <c r="G446" i="1"/>
  <c r="F446" i="1"/>
  <c r="BO445" i="1"/>
  <c r="BN445" i="1"/>
  <c r="BM445" i="1"/>
  <c r="BL445" i="1"/>
  <c r="BK445" i="1"/>
  <c r="BJ445" i="1"/>
  <c r="BI445" i="1"/>
  <c r="BH445" i="1"/>
  <c r="BG445" i="1"/>
  <c r="BF445" i="1"/>
  <c r="BE445" i="1"/>
  <c r="BD445" i="1"/>
  <c r="BC445" i="1"/>
  <c r="BB445" i="1"/>
  <c r="BA445" i="1"/>
  <c r="AZ445" i="1"/>
  <c r="AY445" i="1"/>
  <c r="AX445" i="1"/>
  <c r="AW445" i="1"/>
  <c r="AV445" i="1"/>
  <c r="AU445" i="1"/>
  <c r="AT445" i="1"/>
  <c r="AS445" i="1"/>
  <c r="AR445" i="1"/>
  <c r="AQ445" i="1"/>
  <c r="AP445" i="1"/>
  <c r="AO445" i="1"/>
  <c r="AN445" i="1"/>
  <c r="AM445" i="1"/>
  <c r="AL445" i="1"/>
  <c r="AK445" i="1"/>
  <c r="AJ445" i="1"/>
  <c r="AI445" i="1"/>
  <c r="AH445" i="1"/>
  <c r="AG445" i="1"/>
  <c r="AF445" i="1"/>
  <c r="AE445" i="1"/>
  <c r="AD445" i="1"/>
  <c r="AC445" i="1"/>
  <c r="AB445" i="1"/>
  <c r="AA445" i="1"/>
  <c r="Z445" i="1"/>
  <c r="Y445" i="1"/>
  <c r="X445" i="1"/>
  <c r="W445" i="1"/>
  <c r="V445" i="1"/>
  <c r="U445" i="1"/>
  <c r="T445" i="1"/>
  <c r="S445" i="1"/>
  <c r="R445" i="1"/>
  <c r="Q445" i="1"/>
  <c r="P445" i="1"/>
  <c r="O445" i="1"/>
  <c r="N445" i="1"/>
  <c r="M445" i="1"/>
  <c r="L445" i="1"/>
  <c r="K445" i="1"/>
  <c r="J445" i="1"/>
  <c r="I445" i="1"/>
  <c r="H445" i="1"/>
  <c r="G445" i="1"/>
  <c r="F445" i="1"/>
  <c r="BO444" i="1"/>
  <c r="BN444" i="1"/>
  <c r="BM444" i="1"/>
  <c r="BL444" i="1"/>
  <c r="BK444" i="1"/>
  <c r="BJ444" i="1"/>
  <c r="BI444" i="1"/>
  <c r="BH444" i="1"/>
  <c r="BG444" i="1"/>
  <c r="BF444" i="1"/>
  <c r="BE444" i="1"/>
  <c r="BD444" i="1"/>
  <c r="BC444" i="1"/>
  <c r="BB444" i="1"/>
  <c r="BA444" i="1"/>
  <c r="AZ444" i="1"/>
  <c r="AY444" i="1"/>
  <c r="AX444" i="1"/>
  <c r="AW444" i="1"/>
  <c r="AV444" i="1"/>
  <c r="AU444" i="1"/>
  <c r="AT444" i="1"/>
  <c r="AS444" i="1"/>
  <c r="AR444" i="1"/>
  <c r="AQ444" i="1"/>
  <c r="AP444" i="1"/>
  <c r="AO444" i="1"/>
  <c r="AN444" i="1"/>
  <c r="AM444" i="1"/>
  <c r="AL444" i="1"/>
  <c r="AK444" i="1"/>
  <c r="AJ444" i="1"/>
  <c r="AI444" i="1"/>
  <c r="AH444" i="1"/>
  <c r="AG444" i="1"/>
  <c r="AF444" i="1"/>
  <c r="AE444" i="1"/>
  <c r="AD444" i="1"/>
  <c r="AC444" i="1"/>
  <c r="AB444" i="1"/>
  <c r="AA444" i="1"/>
  <c r="Z444" i="1"/>
  <c r="Y444" i="1"/>
  <c r="X444" i="1"/>
  <c r="W444" i="1"/>
  <c r="V444" i="1"/>
  <c r="U444" i="1"/>
  <c r="T444" i="1"/>
  <c r="S444" i="1"/>
  <c r="R444" i="1"/>
  <c r="Q444" i="1"/>
  <c r="P444" i="1"/>
  <c r="O444" i="1"/>
  <c r="N444" i="1"/>
  <c r="M444" i="1"/>
  <c r="L444" i="1"/>
  <c r="K444" i="1"/>
  <c r="J444" i="1"/>
  <c r="I444" i="1"/>
  <c r="H444" i="1"/>
  <c r="G444" i="1"/>
  <c r="F444" i="1"/>
  <c r="BO443" i="1"/>
  <c r="BN443" i="1"/>
  <c r="BM443" i="1"/>
  <c r="BL443" i="1"/>
  <c r="BK443" i="1"/>
  <c r="BJ443" i="1"/>
  <c r="BI443" i="1"/>
  <c r="BH443" i="1"/>
  <c r="BG443" i="1"/>
  <c r="BF443" i="1"/>
  <c r="BE443" i="1"/>
  <c r="BD443" i="1"/>
  <c r="BC443" i="1"/>
  <c r="BB443" i="1"/>
  <c r="BA443" i="1"/>
  <c r="AZ443" i="1"/>
  <c r="AY443" i="1"/>
  <c r="AX443" i="1"/>
  <c r="AW443" i="1"/>
  <c r="AV443" i="1"/>
  <c r="AU443" i="1"/>
  <c r="AT443" i="1"/>
  <c r="AS443" i="1"/>
  <c r="AR443" i="1"/>
  <c r="AQ443" i="1"/>
  <c r="AP443" i="1"/>
  <c r="AO443" i="1"/>
  <c r="AN443" i="1"/>
  <c r="AM443" i="1"/>
  <c r="AL443" i="1"/>
  <c r="AK443" i="1"/>
  <c r="AJ443" i="1"/>
  <c r="AI443" i="1"/>
  <c r="AH443" i="1"/>
  <c r="AG443" i="1"/>
  <c r="AF443" i="1"/>
  <c r="AE443" i="1"/>
  <c r="AD443" i="1"/>
  <c r="AC443" i="1"/>
  <c r="AB443" i="1"/>
  <c r="AA443" i="1"/>
  <c r="Z443" i="1"/>
  <c r="Y443" i="1"/>
  <c r="X443" i="1"/>
  <c r="W443" i="1"/>
  <c r="V443" i="1"/>
  <c r="U443" i="1"/>
  <c r="T443" i="1"/>
  <c r="S443" i="1"/>
  <c r="R443" i="1"/>
  <c r="Q443" i="1"/>
  <c r="P443" i="1"/>
  <c r="O443" i="1"/>
  <c r="N443" i="1"/>
  <c r="M443" i="1"/>
  <c r="L443" i="1"/>
  <c r="K443" i="1"/>
  <c r="J443" i="1"/>
  <c r="I443" i="1"/>
  <c r="H443" i="1"/>
  <c r="G443" i="1"/>
  <c r="F443" i="1"/>
  <c r="BO415" i="1"/>
  <c r="BN415" i="1"/>
  <c r="BM415" i="1"/>
  <c r="BL415" i="1"/>
  <c r="BK415" i="1"/>
  <c r="BJ415" i="1"/>
  <c r="BI415" i="1"/>
  <c r="BH415" i="1"/>
  <c r="BG415" i="1"/>
  <c r="BF415" i="1"/>
  <c r="BE415" i="1"/>
  <c r="BD415" i="1"/>
  <c r="BC415" i="1"/>
  <c r="BB415" i="1"/>
  <c r="BA415" i="1"/>
  <c r="AZ415" i="1"/>
  <c r="AY415" i="1"/>
  <c r="AX415" i="1"/>
  <c r="AW415" i="1"/>
  <c r="AV415" i="1"/>
  <c r="AU415" i="1"/>
  <c r="AT415" i="1"/>
  <c r="AS415" i="1"/>
  <c r="AR415" i="1"/>
  <c r="AQ415" i="1"/>
  <c r="AP415" i="1"/>
  <c r="AO415" i="1"/>
  <c r="AN415" i="1"/>
  <c r="AM415" i="1"/>
  <c r="AL415" i="1"/>
  <c r="AK415" i="1"/>
  <c r="AJ415" i="1"/>
  <c r="AI415" i="1"/>
  <c r="AH415" i="1"/>
  <c r="AG415" i="1"/>
  <c r="AF415" i="1"/>
  <c r="AE415" i="1"/>
  <c r="AD415" i="1"/>
  <c r="AC415" i="1"/>
  <c r="AB415" i="1"/>
  <c r="AA415" i="1"/>
  <c r="Z415" i="1"/>
  <c r="Y415" i="1"/>
  <c r="X415" i="1"/>
  <c r="W415" i="1"/>
  <c r="V415" i="1"/>
  <c r="U415" i="1"/>
  <c r="T415" i="1"/>
  <c r="S415" i="1"/>
  <c r="R415" i="1"/>
  <c r="Q415" i="1"/>
  <c r="P415" i="1"/>
  <c r="O415" i="1"/>
  <c r="N415" i="1"/>
  <c r="M415" i="1"/>
  <c r="L415" i="1"/>
  <c r="K415" i="1"/>
  <c r="J415" i="1"/>
  <c r="I415" i="1"/>
  <c r="H415" i="1"/>
  <c r="G415" i="1"/>
  <c r="F415" i="1"/>
  <c r="BO414" i="1"/>
  <c r="BN414" i="1"/>
  <c r="BM414" i="1"/>
  <c r="BL414" i="1"/>
  <c r="BK414" i="1"/>
  <c r="BJ414" i="1"/>
  <c r="BI414" i="1"/>
  <c r="BH414" i="1"/>
  <c r="BG414" i="1"/>
  <c r="BF414" i="1"/>
  <c r="BE414" i="1"/>
  <c r="BD414" i="1"/>
  <c r="BC414" i="1"/>
  <c r="BB414" i="1"/>
  <c r="BA414" i="1"/>
  <c r="AZ414" i="1"/>
  <c r="AY414" i="1"/>
  <c r="AX414" i="1"/>
  <c r="AW414" i="1"/>
  <c r="AV414" i="1"/>
  <c r="AU414" i="1"/>
  <c r="AT414" i="1"/>
  <c r="AS414" i="1"/>
  <c r="AR414" i="1"/>
  <c r="AQ414" i="1"/>
  <c r="AP414" i="1"/>
  <c r="AO414" i="1"/>
  <c r="AN414" i="1"/>
  <c r="AM414" i="1"/>
  <c r="AL414" i="1"/>
  <c r="AK414" i="1"/>
  <c r="AJ414" i="1"/>
  <c r="AI414" i="1"/>
  <c r="AH414" i="1"/>
  <c r="AG414" i="1"/>
  <c r="AF414" i="1"/>
  <c r="AE414" i="1"/>
  <c r="AD414" i="1"/>
  <c r="AC414" i="1"/>
  <c r="AB414" i="1"/>
  <c r="AA414" i="1"/>
  <c r="Z414" i="1"/>
  <c r="Y414" i="1"/>
  <c r="X414" i="1"/>
  <c r="W414" i="1"/>
  <c r="V414" i="1"/>
  <c r="U414" i="1"/>
  <c r="T414" i="1"/>
  <c r="S414" i="1"/>
  <c r="R414" i="1"/>
  <c r="Q414" i="1"/>
  <c r="P414" i="1"/>
  <c r="O414" i="1"/>
  <c r="N414" i="1"/>
  <c r="M414" i="1"/>
  <c r="L414" i="1"/>
  <c r="K414" i="1"/>
  <c r="J414" i="1"/>
  <c r="I414" i="1"/>
  <c r="H414" i="1"/>
  <c r="G414" i="1"/>
  <c r="F414" i="1"/>
  <c r="BO413" i="1"/>
  <c r="BN413" i="1"/>
  <c r="BM413" i="1"/>
  <c r="BL413" i="1"/>
  <c r="BK413" i="1"/>
  <c r="BJ413" i="1"/>
  <c r="BI413" i="1"/>
  <c r="BH413" i="1"/>
  <c r="BG413" i="1"/>
  <c r="BF413" i="1"/>
  <c r="BE413" i="1"/>
  <c r="BD413" i="1"/>
  <c r="BC413" i="1"/>
  <c r="BB413" i="1"/>
  <c r="BA413" i="1"/>
  <c r="AZ413" i="1"/>
  <c r="AY413" i="1"/>
  <c r="AX413" i="1"/>
  <c r="AW413" i="1"/>
  <c r="AV413" i="1"/>
  <c r="AU413" i="1"/>
  <c r="AT413" i="1"/>
  <c r="AS413" i="1"/>
  <c r="AR413" i="1"/>
  <c r="AQ413" i="1"/>
  <c r="AP413" i="1"/>
  <c r="AO413" i="1"/>
  <c r="AN413" i="1"/>
  <c r="AM413" i="1"/>
  <c r="AL413" i="1"/>
  <c r="AK413" i="1"/>
  <c r="AJ413" i="1"/>
  <c r="AI413" i="1"/>
  <c r="AH413" i="1"/>
  <c r="AG413" i="1"/>
  <c r="AF413" i="1"/>
  <c r="AE413" i="1"/>
  <c r="AD413" i="1"/>
  <c r="AC413" i="1"/>
  <c r="AB413" i="1"/>
  <c r="AA413" i="1"/>
  <c r="Z413" i="1"/>
  <c r="Y413" i="1"/>
  <c r="X413" i="1"/>
  <c r="W413" i="1"/>
  <c r="V413" i="1"/>
  <c r="U413" i="1"/>
  <c r="T413" i="1"/>
  <c r="S413" i="1"/>
  <c r="R413" i="1"/>
  <c r="Q413" i="1"/>
  <c r="P413" i="1"/>
  <c r="O413" i="1"/>
  <c r="N413" i="1"/>
  <c r="M413" i="1"/>
  <c r="L413" i="1"/>
  <c r="K413" i="1"/>
  <c r="J413" i="1"/>
  <c r="I413" i="1"/>
  <c r="H413" i="1"/>
  <c r="G413" i="1"/>
  <c r="F413" i="1"/>
  <c r="BO412" i="1"/>
  <c r="BN412" i="1"/>
  <c r="BM412" i="1"/>
  <c r="BL412" i="1"/>
  <c r="BK412" i="1"/>
  <c r="BJ412" i="1"/>
  <c r="BI412" i="1"/>
  <c r="BH412" i="1"/>
  <c r="BG412" i="1"/>
  <c r="BF412" i="1"/>
  <c r="BE412" i="1"/>
  <c r="BD412" i="1"/>
  <c r="BC412" i="1"/>
  <c r="BB412" i="1"/>
  <c r="BA412" i="1"/>
  <c r="AZ412" i="1"/>
  <c r="AY412" i="1"/>
  <c r="AX412" i="1"/>
  <c r="AW412" i="1"/>
  <c r="AV412" i="1"/>
  <c r="AU412" i="1"/>
  <c r="AT412" i="1"/>
  <c r="AS412" i="1"/>
  <c r="AR412" i="1"/>
  <c r="AQ412" i="1"/>
  <c r="AP412" i="1"/>
  <c r="AO412" i="1"/>
  <c r="AN412" i="1"/>
  <c r="AM412" i="1"/>
  <c r="AL412" i="1"/>
  <c r="AK412" i="1"/>
  <c r="AJ412" i="1"/>
  <c r="AI412" i="1"/>
  <c r="AH412" i="1"/>
  <c r="AG412" i="1"/>
  <c r="AF412" i="1"/>
  <c r="AE412" i="1"/>
  <c r="AD412" i="1"/>
  <c r="AC412" i="1"/>
  <c r="AB412" i="1"/>
  <c r="AA412" i="1"/>
  <c r="Z412" i="1"/>
  <c r="Y412" i="1"/>
  <c r="X412" i="1"/>
  <c r="W412" i="1"/>
  <c r="V412" i="1"/>
  <c r="U412" i="1"/>
  <c r="T412" i="1"/>
  <c r="S412" i="1"/>
  <c r="R412" i="1"/>
  <c r="Q412" i="1"/>
  <c r="P412" i="1"/>
  <c r="O412" i="1"/>
  <c r="N412" i="1"/>
  <c r="M412" i="1"/>
  <c r="L412" i="1"/>
  <c r="K412" i="1"/>
  <c r="J412" i="1"/>
  <c r="I412" i="1"/>
  <c r="H412" i="1"/>
  <c r="G412" i="1"/>
  <c r="F412" i="1"/>
  <c r="BO411" i="1"/>
  <c r="BN411" i="1"/>
  <c r="BM411" i="1"/>
  <c r="BL411" i="1"/>
  <c r="BK411" i="1"/>
  <c r="BJ411" i="1"/>
  <c r="BI411" i="1"/>
  <c r="BH411" i="1"/>
  <c r="BG411" i="1"/>
  <c r="BF411" i="1"/>
  <c r="BE411" i="1"/>
  <c r="BD411" i="1"/>
  <c r="BC411" i="1"/>
  <c r="BB411" i="1"/>
  <c r="BA411" i="1"/>
  <c r="AZ411" i="1"/>
  <c r="AY411" i="1"/>
  <c r="AX411" i="1"/>
  <c r="AW411" i="1"/>
  <c r="AV411" i="1"/>
  <c r="AU411" i="1"/>
  <c r="AT411" i="1"/>
  <c r="AS411" i="1"/>
  <c r="AR411" i="1"/>
  <c r="AQ411" i="1"/>
  <c r="AP411" i="1"/>
  <c r="AO411" i="1"/>
  <c r="AN411" i="1"/>
  <c r="AM411" i="1"/>
  <c r="AL411" i="1"/>
  <c r="AK411" i="1"/>
  <c r="AJ411" i="1"/>
  <c r="AI411" i="1"/>
  <c r="AH411" i="1"/>
  <c r="AG411" i="1"/>
  <c r="AF411" i="1"/>
  <c r="AE411" i="1"/>
  <c r="AD411" i="1"/>
  <c r="AC411" i="1"/>
  <c r="AB411" i="1"/>
  <c r="AA411" i="1"/>
  <c r="Z411" i="1"/>
  <c r="Y411" i="1"/>
  <c r="X411" i="1"/>
  <c r="W411" i="1"/>
  <c r="V411" i="1"/>
  <c r="U411" i="1"/>
  <c r="T411" i="1"/>
  <c r="S411" i="1"/>
  <c r="R411" i="1"/>
  <c r="Q411" i="1"/>
  <c r="P411" i="1"/>
  <c r="O411" i="1"/>
  <c r="N411" i="1"/>
  <c r="M411" i="1"/>
  <c r="L411" i="1"/>
  <c r="K411" i="1"/>
  <c r="J411" i="1"/>
  <c r="I411" i="1"/>
  <c r="H411" i="1"/>
  <c r="G411" i="1"/>
  <c r="F411" i="1"/>
  <c r="BO410" i="1"/>
  <c r="BN410" i="1"/>
  <c r="BM410" i="1"/>
  <c r="BL410" i="1"/>
  <c r="BK410" i="1"/>
  <c r="BJ410" i="1"/>
  <c r="BI410" i="1"/>
  <c r="BH410" i="1"/>
  <c r="BG410" i="1"/>
  <c r="BF410" i="1"/>
  <c r="BE410" i="1"/>
  <c r="BD410" i="1"/>
  <c r="BC410" i="1"/>
  <c r="BB410" i="1"/>
  <c r="BA410" i="1"/>
  <c r="AZ410" i="1"/>
  <c r="AY410" i="1"/>
  <c r="AX410" i="1"/>
  <c r="AW410" i="1"/>
  <c r="AV410" i="1"/>
  <c r="AU410" i="1"/>
  <c r="AT410" i="1"/>
  <c r="AS410" i="1"/>
  <c r="AR410" i="1"/>
  <c r="AQ410" i="1"/>
  <c r="AP410" i="1"/>
  <c r="AO410" i="1"/>
  <c r="AN410" i="1"/>
  <c r="AM410" i="1"/>
  <c r="AL410" i="1"/>
  <c r="AK410" i="1"/>
  <c r="AJ410" i="1"/>
  <c r="AI410" i="1"/>
  <c r="AH410" i="1"/>
  <c r="AG410" i="1"/>
  <c r="AF410" i="1"/>
  <c r="AE410" i="1"/>
  <c r="AD410" i="1"/>
  <c r="AC410" i="1"/>
  <c r="AB410" i="1"/>
  <c r="AA410" i="1"/>
  <c r="Z410" i="1"/>
  <c r="Y410" i="1"/>
  <c r="X410" i="1"/>
  <c r="W410" i="1"/>
  <c r="V410" i="1"/>
  <c r="U410" i="1"/>
  <c r="T410" i="1"/>
  <c r="S410" i="1"/>
  <c r="R410" i="1"/>
  <c r="Q410" i="1"/>
  <c r="P410" i="1"/>
  <c r="O410" i="1"/>
  <c r="N410" i="1"/>
  <c r="M410" i="1"/>
  <c r="L410" i="1"/>
  <c r="K410" i="1"/>
  <c r="J410" i="1"/>
  <c r="I410" i="1"/>
  <c r="H410" i="1"/>
  <c r="G410" i="1"/>
  <c r="F410" i="1"/>
  <c r="BO409" i="1"/>
  <c r="BN409" i="1"/>
  <c r="BM409" i="1"/>
  <c r="BL409" i="1"/>
  <c r="BK409" i="1"/>
  <c r="BJ409" i="1"/>
  <c r="BI409" i="1"/>
  <c r="BH409" i="1"/>
  <c r="BG409" i="1"/>
  <c r="BF409" i="1"/>
  <c r="BE409" i="1"/>
  <c r="BD409" i="1"/>
  <c r="BC409" i="1"/>
  <c r="BB409" i="1"/>
  <c r="BA409" i="1"/>
  <c r="AZ409" i="1"/>
  <c r="AY409" i="1"/>
  <c r="AX409" i="1"/>
  <c r="AW409" i="1"/>
  <c r="AV409" i="1"/>
  <c r="AU409" i="1"/>
  <c r="AT409" i="1"/>
  <c r="AS409" i="1"/>
  <c r="AR409" i="1"/>
  <c r="AQ409" i="1"/>
  <c r="AP409" i="1"/>
  <c r="AO409" i="1"/>
  <c r="AN409" i="1"/>
  <c r="AM409" i="1"/>
  <c r="AL409" i="1"/>
  <c r="AK409" i="1"/>
  <c r="AJ409" i="1"/>
  <c r="AI409" i="1"/>
  <c r="AH409" i="1"/>
  <c r="AG409" i="1"/>
  <c r="AF409" i="1"/>
  <c r="AE409" i="1"/>
  <c r="AD409" i="1"/>
  <c r="AC409" i="1"/>
  <c r="AB409" i="1"/>
  <c r="AA409" i="1"/>
  <c r="Z409" i="1"/>
  <c r="Y409" i="1"/>
  <c r="X409" i="1"/>
  <c r="W409" i="1"/>
  <c r="V409" i="1"/>
  <c r="U409" i="1"/>
  <c r="T409" i="1"/>
  <c r="S409" i="1"/>
  <c r="R409" i="1"/>
  <c r="Q409" i="1"/>
  <c r="P409" i="1"/>
  <c r="O409" i="1"/>
  <c r="N409" i="1"/>
  <c r="M409" i="1"/>
  <c r="L409" i="1"/>
  <c r="K409" i="1"/>
  <c r="J409" i="1"/>
  <c r="I409" i="1"/>
  <c r="H409" i="1"/>
  <c r="G409" i="1"/>
  <c r="F409" i="1"/>
  <c r="BO408" i="1"/>
  <c r="BN408" i="1"/>
  <c r="BM408" i="1"/>
  <c r="BL408" i="1"/>
  <c r="BK408" i="1"/>
  <c r="BJ408" i="1"/>
  <c r="BI408" i="1"/>
  <c r="BH408" i="1"/>
  <c r="BG408" i="1"/>
  <c r="BF408" i="1"/>
  <c r="BE408" i="1"/>
  <c r="BD408" i="1"/>
  <c r="BC408" i="1"/>
  <c r="BB408" i="1"/>
  <c r="BA408" i="1"/>
  <c r="AZ408" i="1"/>
  <c r="AY408" i="1"/>
  <c r="AX408" i="1"/>
  <c r="AW408" i="1"/>
  <c r="AV408" i="1"/>
  <c r="AU408" i="1"/>
  <c r="AT408" i="1"/>
  <c r="AS408" i="1"/>
  <c r="AR408" i="1"/>
  <c r="AQ408" i="1"/>
  <c r="AP408" i="1"/>
  <c r="AO408" i="1"/>
  <c r="AN408" i="1"/>
  <c r="AM408" i="1"/>
  <c r="AL408" i="1"/>
  <c r="AK408" i="1"/>
  <c r="AJ408" i="1"/>
  <c r="AI408" i="1"/>
  <c r="AH408" i="1"/>
  <c r="AG408" i="1"/>
  <c r="AF408" i="1"/>
  <c r="AE408" i="1"/>
  <c r="AD408" i="1"/>
  <c r="AC408" i="1"/>
  <c r="AB408" i="1"/>
  <c r="AA408" i="1"/>
  <c r="Z408" i="1"/>
  <c r="Y408" i="1"/>
  <c r="X408" i="1"/>
  <c r="W408" i="1"/>
  <c r="V408" i="1"/>
  <c r="U408" i="1"/>
  <c r="T408" i="1"/>
  <c r="S408" i="1"/>
  <c r="R408" i="1"/>
  <c r="Q408" i="1"/>
  <c r="P408" i="1"/>
  <c r="O408" i="1"/>
  <c r="N408" i="1"/>
  <c r="M408" i="1"/>
  <c r="L408" i="1"/>
  <c r="K408" i="1"/>
  <c r="J408" i="1"/>
  <c r="I408" i="1"/>
  <c r="H408" i="1"/>
  <c r="G408" i="1"/>
  <c r="F408" i="1"/>
  <c r="BO407" i="1"/>
  <c r="BN407" i="1"/>
  <c r="BM407" i="1"/>
  <c r="BL407" i="1"/>
  <c r="BK407" i="1"/>
  <c r="BJ407" i="1"/>
  <c r="BI407" i="1"/>
  <c r="BH407" i="1"/>
  <c r="BG407" i="1"/>
  <c r="BF407" i="1"/>
  <c r="BE407" i="1"/>
  <c r="BD407" i="1"/>
  <c r="BC407" i="1"/>
  <c r="BB407" i="1"/>
  <c r="BA407" i="1"/>
  <c r="AZ407" i="1"/>
  <c r="AY407" i="1"/>
  <c r="AX407" i="1"/>
  <c r="AW407" i="1"/>
  <c r="AV407" i="1"/>
  <c r="AU407" i="1"/>
  <c r="AT407" i="1"/>
  <c r="AS407" i="1"/>
  <c r="AR407" i="1"/>
  <c r="AQ407" i="1"/>
  <c r="AP407" i="1"/>
  <c r="AO407" i="1"/>
  <c r="AN407" i="1"/>
  <c r="AM407" i="1"/>
  <c r="AL407" i="1"/>
  <c r="AK407" i="1"/>
  <c r="AJ407" i="1"/>
  <c r="AI407" i="1"/>
  <c r="AH407" i="1"/>
  <c r="AG407" i="1"/>
  <c r="AF407" i="1"/>
  <c r="AE407" i="1"/>
  <c r="AD407" i="1"/>
  <c r="AC407" i="1"/>
  <c r="AB407" i="1"/>
  <c r="AA407" i="1"/>
  <c r="Z407" i="1"/>
  <c r="Y407" i="1"/>
  <c r="X407" i="1"/>
  <c r="W407" i="1"/>
  <c r="V407" i="1"/>
  <c r="U407" i="1"/>
  <c r="T407" i="1"/>
  <c r="S407" i="1"/>
  <c r="R407" i="1"/>
  <c r="Q407" i="1"/>
  <c r="P407" i="1"/>
  <c r="O407" i="1"/>
  <c r="N407" i="1"/>
  <c r="M407" i="1"/>
  <c r="L407" i="1"/>
  <c r="K407" i="1"/>
  <c r="J407" i="1"/>
  <c r="I407" i="1"/>
  <c r="H407" i="1"/>
  <c r="G407" i="1"/>
  <c r="F407" i="1"/>
  <c r="BO406" i="1"/>
  <c r="BN406" i="1"/>
  <c r="BM406" i="1"/>
  <c r="BL406" i="1"/>
  <c r="BK406" i="1"/>
  <c r="BJ406" i="1"/>
  <c r="BI406" i="1"/>
  <c r="BH406" i="1"/>
  <c r="BG406" i="1"/>
  <c r="BF406" i="1"/>
  <c r="BE406" i="1"/>
  <c r="BD406" i="1"/>
  <c r="BC406" i="1"/>
  <c r="BB406" i="1"/>
  <c r="BA406" i="1"/>
  <c r="AZ406" i="1"/>
  <c r="AY406" i="1"/>
  <c r="AX406" i="1"/>
  <c r="AW406" i="1"/>
  <c r="AV406" i="1"/>
  <c r="AU406" i="1"/>
  <c r="AT406" i="1"/>
  <c r="AS406" i="1"/>
  <c r="AR406" i="1"/>
  <c r="AQ406" i="1"/>
  <c r="AP406" i="1"/>
  <c r="AO406" i="1"/>
  <c r="AN406" i="1"/>
  <c r="AM406" i="1"/>
  <c r="AL406" i="1"/>
  <c r="AK406" i="1"/>
  <c r="AJ406" i="1"/>
  <c r="AI406" i="1"/>
  <c r="AH406" i="1"/>
  <c r="AG406" i="1"/>
  <c r="AF406" i="1"/>
  <c r="AE406" i="1"/>
  <c r="AD406" i="1"/>
  <c r="AC406" i="1"/>
  <c r="AB406" i="1"/>
  <c r="AA406" i="1"/>
  <c r="Z406" i="1"/>
  <c r="Y406" i="1"/>
  <c r="X406" i="1"/>
  <c r="W406" i="1"/>
  <c r="V406" i="1"/>
  <c r="U406" i="1"/>
  <c r="T406" i="1"/>
  <c r="S406" i="1"/>
  <c r="R406" i="1"/>
  <c r="Q406" i="1"/>
  <c r="P406" i="1"/>
  <c r="O406" i="1"/>
  <c r="N406" i="1"/>
  <c r="M406" i="1"/>
  <c r="L406" i="1"/>
  <c r="K406" i="1"/>
  <c r="J406" i="1"/>
  <c r="I406" i="1"/>
  <c r="H406" i="1"/>
  <c r="G406" i="1"/>
  <c r="F406" i="1"/>
  <c r="BO405" i="1"/>
  <c r="BN405" i="1"/>
  <c r="BM405" i="1"/>
  <c r="BL405" i="1"/>
  <c r="BK405" i="1"/>
  <c r="BJ405" i="1"/>
  <c r="BI405" i="1"/>
  <c r="BH405" i="1"/>
  <c r="BG405" i="1"/>
  <c r="BF405" i="1"/>
  <c r="BE405" i="1"/>
  <c r="BD405" i="1"/>
  <c r="BC405" i="1"/>
  <c r="BB405" i="1"/>
  <c r="BA405" i="1"/>
  <c r="AZ405" i="1"/>
  <c r="AY405" i="1"/>
  <c r="AX405" i="1"/>
  <c r="AW405" i="1"/>
  <c r="AV405" i="1"/>
  <c r="AU405" i="1"/>
  <c r="AT405" i="1"/>
  <c r="AS405" i="1"/>
  <c r="AR405" i="1"/>
  <c r="AQ405" i="1"/>
  <c r="AP405" i="1"/>
  <c r="AO405" i="1"/>
  <c r="AN405" i="1"/>
  <c r="AM405" i="1"/>
  <c r="AL405" i="1"/>
  <c r="AK405" i="1"/>
  <c r="AJ405" i="1"/>
  <c r="AI405" i="1"/>
  <c r="AH405" i="1"/>
  <c r="AG405" i="1"/>
  <c r="AF405" i="1"/>
  <c r="AE405" i="1"/>
  <c r="AD405" i="1"/>
  <c r="AC405" i="1"/>
  <c r="AB405" i="1"/>
  <c r="AA405" i="1"/>
  <c r="Z405" i="1"/>
  <c r="Y405" i="1"/>
  <c r="X405" i="1"/>
  <c r="W405" i="1"/>
  <c r="V405" i="1"/>
  <c r="U405" i="1"/>
  <c r="T405" i="1"/>
  <c r="S405" i="1"/>
  <c r="R405" i="1"/>
  <c r="Q405" i="1"/>
  <c r="P405" i="1"/>
  <c r="O405" i="1"/>
  <c r="N405" i="1"/>
  <c r="M405" i="1"/>
  <c r="L405" i="1"/>
  <c r="K405" i="1"/>
  <c r="J405" i="1"/>
  <c r="I405" i="1"/>
  <c r="H405" i="1"/>
  <c r="G405" i="1"/>
  <c r="F405" i="1"/>
  <c r="BO377" i="1"/>
  <c r="BN377" i="1"/>
  <c r="BM377" i="1"/>
  <c r="BL377" i="1"/>
  <c r="BK377" i="1"/>
  <c r="BJ377" i="1"/>
  <c r="BI377" i="1"/>
  <c r="BH377" i="1"/>
  <c r="BG377" i="1"/>
  <c r="BF377" i="1"/>
  <c r="BE377" i="1"/>
  <c r="BD377" i="1"/>
  <c r="BC377" i="1"/>
  <c r="BB377" i="1"/>
  <c r="BA377" i="1"/>
  <c r="AZ377" i="1"/>
  <c r="AY377" i="1"/>
  <c r="AX377" i="1"/>
  <c r="AW377" i="1"/>
  <c r="AV377" i="1"/>
  <c r="AU377" i="1"/>
  <c r="AT377" i="1"/>
  <c r="AS377" i="1"/>
  <c r="AR377" i="1"/>
  <c r="AQ377" i="1"/>
  <c r="AP377" i="1"/>
  <c r="AO377" i="1"/>
  <c r="AN377" i="1"/>
  <c r="AM377" i="1"/>
  <c r="AL377" i="1"/>
  <c r="AK377" i="1"/>
  <c r="AJ377" i="1"/>
  <c r="AI377" i="1"/>
  <c r="AH377" i="1"/>
  <c r="AG377" i="1"/>
  <c r="AF377" i="1"/>
  <c r="AE377" i="1"/>
  <c r="AD377" i="1"/>
  <c r="AC377" i="1"/>
  <c r="AB377" i="1"/>
  <c r="AA377" i="1"/>
  <c r="Z377" i="1"/>
  <c r="Y377" i="1"/>
  <c r="X377" i="1"/>
  <c r="W377" i="1"/>
  <c r="V377" i="1"/>
  <c r="U377" i="1"/>
  <c r="T377" i="1"/>
  <c r="S377" i="1"/>
  <c r="R377" i="1"/>
  <c r="Q377" i="1"/>
  <c r="P377" i="1"/>
  <c r="O377" i="1"/>
  <c r="N377" i="1"/>
  <c r="M377" i="1"/>
  <c r="L377" i="1"/>
  <c r="K377" i="1"/>
  <c r="J377" i="1"/>
  <c r="I377" i="1"/>
  <c r="H377" i="1"/>
  <c r="G377" i="1"/>
  <c r="F377" i="1"/>
  <c r="BO376" i="1"/>
  <c r="BN376" i="1"/>
  <c r="BM376" i="1"/>
  <c r="BL376" i="1"/>
  <c r="BK376" i="1"/>
  <c r="BJ376" i="1"/>
  <c r="BI376" i="1"/>
  <c r="BH376" i="1"/>
  <c r="BG376" i="1"/>
  <c r="BF376" i="1"/>
  <c r="BE376" i="1"/>
  <c r="BD376" i="1"/>
  <c r="BC376" i="1"/>
  <c r="BB376" i="1"/>
  <c r="BA376" i="1"/>
  <c r="AZ376" i="1"/>
  <c r="AY376" i="1"/>
  <c r="AX376" i="1"/>
  <c r="AW376" i="1"/>
  <c r="AV376" i="1"/>
  <c r="AU376" i="1"/>
  <c r="AT376" i="1"/>
  <c r="AS376" i="1"/>
  <c r="AR376" i="1"/>
  <c r="AQ376" i="1"/>
  <c r="AP376" i="1"/>
  <c r="AO376" i="1"/>
  <c r="AN376" i="1"/>
  <c r="AM376" i="1"/>
  <c r="AL376" i="1"/>
  <c r="AK376" i="1"/>
  <c r="AJ376" i="1"/>
  <c r="AI376" i="1"/>
  <c r="AH376" i="1"/>
  <c r="AG376" i="1"/>
  <c r="AF376" i="1"/>
  <c r="AE376" i="1"/>
  <c r="AD376" i="1"/>
  <c r="AC376" i="1"/>
  <c r="AB376" i="1"/>
  <c r="AA376" i="1"/>
  <c r="Z376" i="1"/>
  <c r="Y376" i="1"/>
  <c r="X376" i="1"/>
  <c r="W376" i="1"/>
  <c r="V376" i="1"/>
  <c r="U376" i="1"/>
  <c r="T376" i="1"/>
  <c r="S376" i="1"/>
  <c r="R376" i="1"/>
  <c r="Q376" i="1"/>
  <c r="P376" i="1"/>
  <c r="O376" i="1"/>
  <c r="N376" i="1"/>
  <c r="M376" i="1"/>
  <c r="L376" i="1"/>
  <c r="K376" i="1"/>
  <c r="J376" i="1"/>
  <c r="I376" i="1"/>
  <c r="H376" i="1"/>
  <c r="G376" i="1"/>
  <c r="F376" i="1"/>
  <c r="BO375" i="1"/>
  <c r="BN375" i="1"/>
  <c r="BM375" i="1"/>
  <c r="BL375" i="1"/>
  <c r="BK375" i="1"/>
  <c r="BJ375" i="1"/>
  <c r="BI375" i="1"/>
  <c r="BH375" i="1"/>
  <c r="BG375" i="1"/>
  <c r="BF375" i="1"/>
  <c r="BE375" i="1"/>
  <c r="BD375" i="1"/>
  <c r="BC375" i="1"/>
  <c r="BB375" i="1"/>
  <c r="BA375" i="1"/>
  <c r="AZ375" i="1"/>
  <c r="AY375" i="1"/>
  <c r="AX375" i="1"/>
  <c r="AW375" i="1"/>
  <c r="AV375" i="1"/>
  <c r="AU375" i="1"/>
  <c r="AT375" i="1"/>
  <c r="AS375" i="1"/>
  <c r="AR375" i="1"/>
  <c r="AQ375" i="1"/>
  <c r="AP375" i="1"/>
  <c r="AO375" i="1"/>
  <c r="AN375" i="1"/>
  <c r="AM375" i="1"/>
  <c r="AL375" i="1"/>
  <c r="AK375" i="1"/>
  <c r="AJ375" i="1"/>
  <c r="AI375" i="1"/>
  <c r="AH375" i="1"/>
  <c r="AG375" i="1"/>
  <c r="AF375" i="1"/>
  <c r="AE375" i="1"/>
  <c r="AD375" i="1"/>
  <c r="AC375" i="1"/>
  <c r="AB375" i="1"/>
  <c r="AA375" i="1"/>
  <c r="Z375" i="1"/>
  <c r="Y375" i="1"/>
  <c r="X375" i="1"/>
  <c r="W375" i="1"/>
  <c r="V375" i="1"/>
  <c r="U375" i="1"/>
  <c r="T375" i="1"/>
  <c r="S375" i="1"/>
  <c r="R375" i="1"/>
  <c r="Q375" i="1"/>
  <c r="P375" i="1"/>
  <c r="O375" i="1"/>
  <c r="N375" i="1"/>
  <c r="M375" i="1"/>
  <c r="L375" i="1"/>
  <c r="K375" i="1"/>
  <c r="J375" i="1"/>
  <c r="I375" i="1"/>
  <c r="H375" i="1"/>
  <c r="G375" i="1"/>
  <c r="F375" i="1"/>
  <c r="BO374" i="1"/>
  <c r="BN374" i="1"/>
  <c r="BM374" i="1"/>
  <c r="BL374" i="1"/>
  <c r="BK374" i="1"/>
  <c r="BJ374" i="1"/>
  <c r="BI374" i="1"/>
  <c r="BH374" i="1"/>
  <c r="BG374" i="1"/>
  <c r="BF374" i="1"/>
  <c r="BE374" i="1"/>
  <c r="BD374" i="1"/>
  <c r="BC374" i="1"/>
  <c r="BB374" i="1"/>
  <c r="BA374" i="1"/>
  <c r="AZ374" i="1"/>
  <c r="AY374" i="1"/>
  <c r="AX374" i="1"/>
  <c r="AW374" i="1"/>
  <c r="AV374" i="1"/>
  <c r="AU374" i="1"/>
  <c r="AT374" i="1"/>
  <c r="AS374" i="1"/>
  <c r="AR374" i="1"/>
  <c r="AQ374" i="1"/>
  <c r="AP374" i="1"/>
  <c r="AO374" i="1"/>
  <c r="AN374" i="1"/>
  <c r="AM374" i="1"/>
  <c r="AL374" i="1"/>
  <c r="AK374" i="1"/>
  <c r="AJ374" i="1"/>
  <c r="AI374" i="1"/>
  <c r="AH374" i="1"/>
  <c r="AG374" i="1"/>
  <c r="AF374" i="1"/>
  <c r="AE374" i="1"/>
  <c r="AD374" i="1"/>
  <c r="AC374" i="1"/>
  <c r="AB374" i="1"/>
  <c r="AA374" i="1"/>
  <c r="Z374" i="1"/>
  <c r="Y374" i="1"/>
  <c r="X374" i="1"/>
  <c r="W374" i="1"/>
  <c r="V374" i="1"/>
  <c r="U374" i="1"/>
  <c r="T374" i="1"/>
  <c r="S374" i="1"/>
  <c r="R374" i="1"/>
  <c r="Q374" i="1"/>
  <c r="P374" i="1"/>
  <c r="O374" i="1"/>
  <c r="N374" i="1"/>
  <c r="M374" i="1"/>
  <c r="L374" i="1"/>
  <c r="K374" i="1"/>
  <c r="J374" i="1"/>
  <c r="I374" i="1"/>
  <c r="H374" i="1"/>
  <c r="G374" i="1"/>
  <c r="F374" i="1"/>
  <c r="BO373" i="1"/>
  <c r="BN373" i="1"/>
  <c r="BM373" i="1"/>
  <c r="BL373" i="1"/>
  <c r="BK373" i="1"/>
  <c r="BJ373" i="1"/>
  <c r="BI373" i="1"/>
  <c r="BH373" i="1"/>
  <c r="BG373" i="1"/>
  <c r="BF373" i="1"/>
  <c r="BE373" i="1"/>
  <c r="BD373" i="1"/>
  <c r="BC373" i="1"/>
  <c r="BB373" i="1"/>
  <c r="BA373" i="1"/>
  <c r="AZ373" i="1"/>
  <c r="AY373" i="1"/>
  <c r="AX373" i="1"/>
  <c r="AW373" i="1"/>
  <c r="AV373" i="1"/>
  <c r="AU373" i="1"/>
  <c r="AT373" i="1"/>
  <c r="AS373" i="1"/>
  <c r="AR373" i="1"/>
  <c r="AQ373" i="1"/>
  <c r="AP373" i="1"/>
  <c r="AO373" i="1"/>
  <c r="AN373" i="1"/>
  <c r="AM373" i="1"/>
  <c r="AL373" i="1"/>
  <c r="AK373" i="1"/>
  <c r="AJ373" i="1"/>
  <c r="AI373" i="1"/>
  <c r="AH373" i="1"/>
  <c r="AG373" i="1"/>
  <c r="AF373" i="1"/>
  <c r="AE373" i="1"/>
  <c r="AD373" i="1"/>
  <c r="AC373" i="1"/>
  <c r="AB373" i="1"/>
  <c r="AA373" i="1"/>
  <c r="Z373" i="1"/>
  <c r="Y373" i="1"/>
  <c r="X373" i="1"/>
  <c r="W373" i="1"/>
  <c r="V373" i="1"/>
  <c r="U373" i="1"/>
  <c r="T373" i="1"/>
  <c r="S373" i="1"/>
  <c r="R373" i="1"/>
  <c r="Q373" i="1"/>
  <c r="P373" i="1"/>
  <c r="O373" i="1"/>
  <c r="N373" i="1"/>
  <c r="M373" i="1"/>
  <c r="L373" i="1"/>
  <c r="K373" i="1"/>
  <c r="J373" i="1"/>
  <c r="I373" i="1"/>
  <c r="H373" i="1"/>
  <c r="G373" i="1"/>
  <c r="F373" i="1"/>
  <c r="BO372" i="1"/>
  <c r="BN372" i="1"/>
  <c r="BM372" i="1"/>
  <c r="BL372" i="1"/>
  <c r="BK372" i="1"/>
  <c r="BJ372" i="1"/>
  <c r="BI372" i="1"/>
  <c r="BH372" i="1"/>
  <c r="BG372" i="1"/>
  <c r="BF372" i="1"/>
  <c r="BE372" i="1"/>
  <c r="BD372" i="1"/>
  <c r="BC372" i="1"/>
  <c r="BB372" i="1"/>
  <c r="BA372" i="1"/>
  <c r="AZ372" i="1"/>
  <c r="AY372" i="1"/>
  <c r="AX372" i="1"/>
  <c r="AW372" i="1"/>
  <c r="AV372" i="1"/>
  <c r="AU372" i="1"/>
  <c r="AT372" i="1"/>
  <c r="AS372" i="1"/>
  <c r="AR372" i="1"/>
  <c r="AQ372" i="1"/>
  <c r="AP372" i="1"/>
  <c r="AO372" i="1"/>
  <c r="AN372" i="1"/>
  <c r="AM372" i="1"/>
  <c r="AL372" i="1"/>
  <c r="AK372" i="1"/>
  <c r="AJ372" i="1"/>
  <c r="AI372" i="1"/>
  <c r="AH372" i="1"/>
  <c r="AG372" i="1"/>
  <c r="AF372" i="1"/>
  <c r="AE372" i="1"/>
  <c r="AD372" i="1"/>
  <c r="AC372" i="1"/>
  <c r="AB372" i="1"/>
  <c r="AA372" i="1"/>
  <c r="Z372" i="1"/>
  <c r="Y372" i="1"/>
  <c r="X372" i="1"/>
  <c r="W372" i="1"/>
  <c r="V372" i="1"/>
  <c r="U372" i="1"/>
  <c r="T372" i="1"/>
  <c r="S372" i="1"/>
  <c r="R372" i="1"/>
  <c r="Q372" i="1"/>
  <c r="P372" i="1"/>
  <c r="O372" i="1"/>
  <c r="N372" i="1"/>
  <c r="M372" i="1"/>
  <c r="L372" i="1"/>
  <c r="K372" i="1"/>
  <c r="J372" i="1"/>
  <c r="I372" i="1"/>
  <c r="H372" i="1"/>
  <c r="G372" i="1"/>
  <c r="F372" i="1"/>
  <c r="BO371" i="1"/>
  <c r="BN371" i="1"/>
  <c r="BM371" i="1"/>
  <c r="BL371" i="1"/>
  <c r="BK371" i="1"/>
  <c r="BJ371" i="1"/>
  <c r="BI371" i="1"/>
  <c r="BH371" i="1"/>
  <c r="BG371" i="1"/>
  <c r="BF371" i="1"/>
  <c r="BE371" i="1"/>
  <c r="BD371" i="1"/>
  <c r="BC371" i="1"/>
  <c r="BB371" i="1"/>
  <c r="BA371" i="1"/>
  <c r="AZ371" i="1"/>
  <c r="AY371" i="1"/>
  <c r="AX371" i="1"/>
  <c r="AW371" i="1"/>
  <c r="AV371" i="1"/>
  <c r="AU371" i="1"/>
  <c r="AT371" i="1"/>
  <c r="AS371" i="1"/>
  <c r="AR371" i="1"/>
  <c r="AQ371" i="1"/>
  <c r="AP371" i="1"/>
  <c r="AO371" i="1"/>
  <c r="AN371" i="1"/>
  <c r="AM371" i="1"/>
  <c r="AL371" i="1"/>
  <c r="AK371" i="1"/>
  <c r="AJ371" i="1"/>
  <c r="AI371" i="1"/>
  <c r="AH371" i="1"/>
  <c r="AG371" i="1"/>
  <c r="AF371" i="1"/>
  <c r="AE371" i="1"/>
  <c r="AD371" i="1"/>
  <c r="AC371" i="1"/>
  <c r="AB371" i="1"/>
  <c r="AA371" i="1"/>
  <c r="Z371" i="1"/>
  <c r="Y371" i="1"/>
  <c r="X371" i="1"/>
  <c r="W371" i="1"/>
  <c r="V371" i="1"/>
  <c r="U371" i="1"/>
  <c r="T371" i="1"/>
  <c r="S371" i="1"/>
  <c r="R371" i="1"/>
  <c r="Q371" i="1"/>
  <c r="P371" i="1"/>
  <c r="O371" i="1"/>
  <c r="N371" i="1"/>
  <c r="M371" i="1"/>
  <c r="L371" i="1"/>
  <c r="K371" i="1"/>
  <c r="J371" i="1"/>
  <c r="I371" i="1"/>
  <c r="H371" i="1"/>
  <c r="G371" i="1"/>
  <c r="F371" i="1"/>
  <c r="BO370" i="1"/>
  <c r="BN370" i="1"/>
  <c r="BM370" i="1"/>
  <c r="BL370" i="1"/>
  <c r="BK370" i="1"/>
  <c r="BJ370" i="1"/>
  <c r="BI370" i="1"/>
  <c r="BH370" i="1"/>
  <c r="BG370" i="1"/>
  <c r="BF370" i="1"/>
  <c r="BE370" i="1"/>
  <c r="BD370" i="1"/>
  <c r="BC370" i="1"/>
  <c r="BB370" i="1"/>
  <c r="BA370" i="1"/>
  <c r="AZ370" i="1"/>
  <c r="AY370" i="1"/>
  <c r="AX370" i="1"/>
  <c r="AW370" i="1"/>
  <c r="AV370" i="1"/>
  <c r="AU370" i="1"/>
  <c r="AT370" i="1"/>
  <c r="AS370" i="1"/>
  <c r="AR370" i="1"/>
  <c r="AQ370" i="1"/>
  <c r="AP370" i="1"/>
  <c r="AO370" i="1"/>
  <c r="AN370" i="1"/>
  <c r="AM370" i="1"/>
  <c r="AL370" i="1"/>
  <c r="AK370" i="1"/>
  <c r="AJ370" i="1"/>
  <c r="AI370" i="1"/>
  <c r="AH370" i="1"/>
  <c r="AG370" i="1"/>
  <c r="AF370" i="1"/>
  <c r="AE370" i="1"/>
  <c r="AD370" i="1"/>
  <c r="AC370" i="1"/>
  <c r="AB370" i="1"/>
  <c r="AA370" i="1"/>
  <c r="Z370" i="1"/>
  <c r="Y370" i="1"/>
  <c r="X370" i="1"/>
  <c r="W370" i="1"/>
  <c r="V370" i="1"/>
  <c r="U370" i="1"/>
  <c r="T370" i="1"/>
  <c r="S370" i="1"/>
  <c r="R370" i="1"/>
  <c r="Q370" i="1"/>
  <c r="P370" i="1"/>
  <c r="O370" i="1"/>
  <c r="N370" i="1"/>
  <c r="M370" i="1"/>
  <c r="L370" i="1"/>
  <c r="K370" i="1"/>
  <c r="J370" i="1"/>
  <c r="I370" i="1"/>
  <c r="H370" i="1"/>
  <c r="G370" i="1"/>
  <c r="F370" i="1"/>
  <c r="BO369" i="1"/>
  <c r="BN369" i="1"/>
  <c r="BM369" i="1"/>
  <c r="BL369" i="1"/>
  <c r="BK369" i="1"/>
  <c r="BJ369" i="1"/>
  <c r="BI369" i="1"/>
  <c r="BH369" i="1"/>
  <c r="BG369" i="1"/>
  <c r="BF369" i="1"/>
  <c r="BE369" i="1"/>
  <c r="BD369" i="1"/>
  <c r="BC369" i="1"/>
  <c r="BB369" i="1"/>
  <c r="BA369" i="1"/>
  <c r="AZ369" i="1"/>
  <c r="AY369" i="1"/>
  <c r="AX369" i="1"/>
  <c r="AW369" i="1"/>
  <c r="AV369" i="1"/>
  <c r="AU369" i="1"/>
  <c r="AT369" i="1"/>
  <c r="AS369" i="1"/>
  <c r="AR369" i="1"/>
  <c r="AQ369" i="1"/>
  <c r="AP369" i="1"/>
  <c r="AO369" i="1"/>
  <c r="AN369" i="1"/>
  <c r="AM369" i="1"/>
  <c r="AL369" i="1"/>
  <c r="AK369" i="1"/>
  <c r="AJ369" i="1"/>
  <c r="AI369" i="1"/>
  <c r="AH369" i="1"/>
  <c r="AG369" i="1"/>
  <c r="AF369" i="1"/>
  <c r="AE369" i="1"/>
  <c r="AD369" i="1"/>
  <c r="AC369" i="1"/>
  <c r="AB369" i="1"/>
  <c r="AA369" i="1"/>
  <c r="Z369" i="1"/>
  <c r="Y369" i="1"/>
  <c r="X369" i="1"/>
  <c r="W369" i="1"/>
  <c r="V369" i="1"/>
  <c r="U369" i="1"/>
  <c r="T369" i="1"/>
  <c r="S369" i="1"/>
  <c r="R369" i="1"/>
  <c r="Q369" i="1"/>
  <c r="P369" i="1"/>
  <c r="O369" i="1"/>
  <c r="N369" i="1"/>
  <c r="M369" i="1"/>
  <c r="L369" i="1"/>
  <c r="K369" i="1"/>
  <c r="J369" i="1"/>
  <c r="I369" i="1"/>
  <c r="H369" i="1"/>
  <c r="G369" i="1"/>
  <c r="F369" i="1"/>
  <c r="BO368" i="1"/>
  <c r="BN368" i="1"/>
  <c r="BM368" i="1"/>
  <c r="BL368" i="1"/>
  <c r="BK368" i="1"/>
  <c r="BJ368" i="1"/>
  <c r="BI368" i="1"/>
  <c r="BH368" i="1"/>
  <c r="BG368" i="1"/>
  <c r="BF368" i="1"/>
  <c r="BE368" i="1"/>
  <c r="BD368" i="1"/>
  <c r="BC368" i="1"/>
  <c r="BB368" i="1"/>
  <c r="BA368" i="1"/>
  <c r="AZ368" i="1"/>
  <c r="AY368" i="1"/>
  <c r="AX368" i="1"/>
  <c r="AW368" i="1"/>
  <c r="AV368" i="1"/>
  <c r="AU368" i="1"/>
  <c r="AT368" i="1"/>
  <c r="AS368" i="1"/>
  <c r="AR368" i="1"/>
  <c r="AQ368" i="1"/>
  <c r="AP368" i="1"/>
  <c r="AO368" i="1"/>
  <c r="AN368" i="1"/>
  <c r="AM368" i="1"/>
  <c r="AL368" i="1"/>
  <c r="AK368" i="1"/>
  <c r="AJ368" i="1"/>
  <c r="AI368" i="1"/>
  <c r="AH368" i="1"/>
  <c r="AG368" i="1"/>
  <c r="AF368" i="1"/>
  <c r="AE368" i="1"/>
  <c r="AD368" i="1"/>
  <c r="AC368" i="1"/>
  <c r="AB368" i="1"/>
  <c r="AA368" i="1"/>
  <c r="Z368" i="1"/>
  <c r="Y368" i="1"/>
  <c r="X368" i="1"/>
  <c r="W368" i="1"/>
  <c r="V368" i="1"/>
  <c r="U368" i="1"/>
  <c r="T368" i="1"/>
  <c r="S368" i="1"/>
  <c r="R368" i="1"/>
  <c r="Q368" i="1"/>
  <c r="P368" i="1"/>
  <c r="O368" i="1"/>
  <c r="N368" i="1"/>
  <c r="M368" i="1"/>
  <c r="L368" i="1"/>
  <c r="K368" i="1"/>
  <c r="J368" i="1"/>
  <c r="I368" i="1"/>
  <c r="H368" i="1"/>
  <c r="G368" i="1"/>
  <c r="F368" i="1"/>
  <c r="BO367" i="1"/>
  <c r="BN367" i="1"/>
  <c r="BM367" i="1"/>
  <c r="BL367" i="1"/>
  <c r="BK367" i="1"/>
  <c r="BJ367" i="1"/>
  <c r="BI367" i="1"/>
  <c r="BH367" i="1"/>
  <c r="BG367" i="1"/>
  <c r="BF367" i="1"/>
  <c r="BE367" i="1"/>
  <c r="BD367" i="1"/>
  <c r="BC367" i="1"/>
  <c r="BB367" i="1"/>
  <c r="BA367" i="1"/>
  <c r="AZ367" i="1"/>
  <c r="AY367" i="1"/>
  <c r="AX367" i="1"/>
  <c r="AW367" i="1"/>
  <c r="AV367" i="1"/>
  <c r="AU367" i="1"/>
  <c r="AT367" i="1"/>
  <c r="AS367" i="1"/>
  <c r="AR367" i="1"/>
  <c r="AQ367" i="1"/>
  <c r="AP367" i="1"/>
  <c r="AO367" i="1"/>
  <c r="AN367" i="1"/>
  <c r="AM367" i="1"/>
  <c r="AL367" i="1"/>
  <c r="AK367" i="1"/>
  <c r="AJ367" i="1"/>
  <c r="AI367" i="1"/>
  <c r="AH367" i="1"/>
  <c r="AG367" i="1"/>
  <c r="AF367" i="1"/>
  <c r="AE367" i="1"/>
  <c r="AD367" i="1"/>
  <c r="AC367" i="1"/>
  <c r="AB367" i="1"/>
  <c r="AA367" i="1"/>
  <c r="Z367" i="1"/>
  <c r="Y367" i="1"/>
  <c r="X367" i="1"/>
  <c r="W367" i="1"/>
  <c r="V367" i="1"/>
  <c r="U367" i="1"/>
  <c r="T367" i="1"/>
  <c r="S367" i="1"/>
  <c r="R367" i="1"/>
  <c r="Q367" i="1"/>
  <c r="P367" i="1"/>
  <c r="O367" i="1"/>
  <c r="N367" i="1"/>
  <c r="M367" i="1"/>
  <c r="L367" i="1"/>
  <c r="K367" i="1"/>
  <c r="J367" i="1"/>
  <c r="I367" i="1"/>
  <c r="H367" i="1"/>
  <c r="G367" i="1"/>
  <c r="F367" i="1"/>
  <c r="BO339" i="1"/>
  <c r="BN339" i="1"/>
  <c r="BM339" i="1"/>
  <c r="BL339" i="1"/>
  <c r="BK339" i="1"/>
  <c r="BJ339" i="1"/>
  <c r="BI339" i="1"/>
  <c r="BH339" i="1"/>
  <c r="BG339" i="1"/>
  <c r="BF339" i="1"/>
  <c r="BE339" i="1"/>
  <c r="BD339" i="1"/>
  <c r="BC339" i="1"/>
  <c r="BB339" i="1"/>
  <c r="BA339" i="1"/>
  <c r="AZ339" i="1"/>
  <c r="AY339" i="1"/>
  <c r="AX339" i="1"/>
  <c r="AW339" i="1"/>
  <c r="AV339" i="1"/>
  <c r="AU339" i="1"/>
  <c r="AT339" i="1"/>
  <c r="AS339" i="1"/>
  <c r="AR339" i="1"/>
  <c r="AQ339" i="1"/>
  <c r="AP339" i="1"/>
  <c r="AO339" i="1"/>
  <c r="AN339" i="1"/>
  <c r="AM339" i="1"/>
  <c r="AL339" i="1"/>
  <c r="AK339" i="1"/>
  <c r="AJ339" i="1"/>
  <c r="AI339" i="1"/>
  <c r="AH339" i="1"/>
  <c r="AG339" i="1"/>
  <c r="AF339" i="1"/>
  <c r="AE339" i="1"/>
  <c r="AD339" i="1"/>
  <c r="AC339" i="1"/>
  <c r="AB339" i="1"/>
  <c r="AA339" i="1"/>
  <c r="Z339" i="1"/>
  <c r="Y339" i="1"/>
  <c r="X339" i="1"/>
  <c r="W339" i="1"/>
  <c r="V339" i="1"/>
  <c r="U339" i="1"/>
  <c r="T339" i="1"/>
  <c r="S339" i="1"/>
  <c r="R339" i="1"/>
  <c r="Q339" i="1"/>
  <c r="P339" i="1"/>
  <c r="O339" i="1"/>
  <c r="N339" i="1"/>
  <c r="M339" i="1"/>
  <c r="L339" i="1"/>
  <c r="K339" i="1"/>
  <c r="J339" i="1"/>
  <c r="I339" i="1"/>
  <c r="H339" i="1"/>
  <c r="G339" i="1"/>
  <c r="F339" i="1"/>
  <c r="BO338" i="1"/>
  <c r="BN338" i="1"/>
  <c r="BM338" i="1"/>
  <c r="BL338" i="1"/>
  <c r="BK338" i="1"/>
  <c r="BJ338" i="1"/>
  <c r="BI338" i="1"/>
  <c r="BH338" i="1"/>
  <c r="BG338" i="1"/>
  <c r="BF338" i="1"/>
  <c r="BE338" i="1"/>
  <c r="BD338" i="1"/>
  <c r="BC338" i="1"/>
  <c r="BB338" i="1"/>
  <c r="BA338" i="1"/>
  <c r="AZ338" i="1"/>
  <c r="AY338" i="1"/>
  <c r="AX338" i="1"/>
  <c r="AW338" i="1"/>
  <c r="AV338" i="1"/>
  <c r="AU338" i="1"/>
  <c r="AT338" i="1"/>
  <c r="AS338" i="1"/>
  <c r="AR338" i="1"/>
  <c r="AQ338" i="1"/>
  <c r="AP338" i="1"/>
  <c r="AO338" i="1"/>
  <c r="AN338" i="1"/>
  <c r="AM338" i="1"/>
  <c r="AL338" i="1"/>
  <c r="AK338" i="1"/>
  <c r="AJ338" i="1"/>
  <c r="AI338" i="1"/>
  <c r="AH338" i="1"/>
  <c r="AG338" i="1"/>
  <c r="AF338" i="1"/>
  <c r="AE338" i="1"/>
  <c r="AD338" i="1"/>
  <c r="AC338" i="1"/>
  <c r="AB338" i="1"/>
  <c r="AA338" i="1"/>
  <c r="Z338" i="1"/>
  <c r="Y338" i="1"/>
  <c r="X338" i="1"/>
  <c r="W338" i="1"/>
  <c r="V338" i="1"/>
  <c r="U338" i="1"/>
  <c r="T338" i="1"/>
  <c r="S338" i="1"/>
  <c r="R338" i="1"/>
  <c r="Q338" i="1"/>
  <c r="P338" i="1"/>
  <c r="O338" i="1"/>
  <c r="N338" i="1"/>
  <c r="M338" i="1"/>
  <c r="L338" i="1"/>
  <c r="K338" i="1"/>
  <c r="J338" i="1"/>
  <c r="I338" i="1"/>
  <c r="H338" i="1"/>
  <c r="G338" i="1"/>
  <c r="F338" i="1"/>
  <c r="BO337" i="1"/>
  <c r="BN337" i="1"/>
  <c r="BM337" i="1"/>
  <c r="BL337" i="1"/>
  <c r="BK337" i="1"/>
  <c r="BJ337" i="1"/>
  <c r="BI337" i="1"/>
  <c r="BH337" i="1"/>
  <c r="BG337" i="1"/>
  <c r="BF337" i="1"/>
  <c r="BE337" i="1"/>
  <c r="BD337" i="1"/>
  <c r="BC337" i="1"/>
  <c r="BB337" i="1"/>
  <c r="BA337" i="1"/>
  <c r="AZ337" i="1"/>
  <c r="AY337" i="1"/>
  <c r="AX337" i="1"/>
  <c r="AW337" i="1"/>
  <c r="AV337" i="1"/>
  <c r="AU337" i="1"/>
  <c r="AT337" i="1"/>
  <c r="AS337" i="1"/>
  <c r="AR337" i="1"/>
  <c r="AQ337" i="1"/>
  <c r="AP337" i="1"/>
  <c r="AO337" i="1"/>
  <c r="AN337" i="1"/>
  <c r="AM337" i="1"/>
  <c r="AL337" i="1"/>
  <c r="AK337" i="1"/>
  <c r="AJ337" i="1"/>
  <c r="AI337" i="1"/>
  <c r="AH337" i="1"/>
  <c r="AG337" i="1"/>
  <c r="AF337" i="1"/>
  <c r="AE337" i="1"/>
  <c r="AD337" i="1"/>
  <c r="AC337" i="1"/>
  <c r="AB337" i="1"/>
  <c r="AA337" i="1"/>
  <c r="Z337" i="1"/>
  <c r="Y337" i="1"/>
  <c r="X337" i="1"/>
  <c r="W337" i="1"/>
  <c r="V337" i="1"/>
  <c r="U337" i="1"/>
  <c r="T337" i="1"/>
  <c r="S337" i="1"/>
  <c r="R337" i="1"/>
  <c r="Q337" i="1"/>
  <c r="P337" i="1"/>
  <c r="O337" i="1"/>
  <c r="N337" i="1"/>
  <c r="M337" i="1"/>
  <c r="L337" i="1"/>
  <c r="K337" i="1"/>
  <c r="J337" i="1"/>
  <c r="I337" i="1"/>
  <c r="H337" i="1"/>
  <c r="G337" i="1"/>
  <c r="F337" i="1"/>
  <c r="BO336" i="1"/>
  <c r="BN336" i="1"/>
  <c r="BM336" i="1"/>
  <c r="BL336" i="1"/>
  <c r="BK336" i="1"/>
  <c r="BJ336" i="1"/>
  <c r="BI336" i="1"/>
  <c r="BH336" i="1"/>
  <c r="BG336" i="1"/>
  <c r="BF336" i="1"/>
  <c r="BE336" i="1"/>
  <c r="BD336" i="1"/>
  <c r="BC336" i="1"/>
  <c r="BB336" i="1"/>
  <c r="BA336" i="1"/>
  <c r="AZ336" i="1"/>
  <c r="AY336" i="1"/>
  <c r="AX336" i="1"/>
  <c r="AW336" i="1"/>
  <c r="AV336" i="1"/>
  <c r="AU336" i="1"/>
  <c r="AT336" i="1"/>
  <c r="AS336" i="1"/>
  <c r="AR336" i="1"/>
  <c r="AQ336" i="1"/>
  <c r="AP336" i="1"/>
  <c r="AO336" i="1"/>
  <c r="AN336" i="1"/>
  <c r="AM336" i="1"/>
  <c r="AL336" i="1"/>
  <c r="AK336" i="1"/>
  <c r="AJ336" i="1"/>
  <c r="AI336" i="1"/>
  <c r="AH336" i="1"/>
  <c r="AG336" i="1"/>
  <c r="AF336" i="1"/>
  <c r="AE336" i="1"/>
  <c r="AD336" i="1"/>
  <c r="AC336" i="1"/>
  <c r="AB336" i="1"/>
  <c r="AA336" i="1"/>
  <c r="Z336" i="1"/>
  <c r="Y336" i="1"/>
  <c r="X336" i="1"/>
  <c r="W336" i="1"/>
  <c r="V336" i="1"/>
  <c r="U336" i="1"/>
  <c r="T336" i="1"/>
  <c r="S336" i="1"/>
  <c r="R336" i="1"/>
  <c r="Q336" i="1"/>
  <c r="P336" i="1"/>
  <c r="O336" i="1"/>
  <c r="N336" i="1"/>
  <c r="M336" i="1"/>
  <c r="L336" i="1"/>
  <c r="K336" i="1"/>
  <c r="J336" i="1"/>
  <c r="I336" i="1"/>
  <c r="H336" i="1"/>
  <c r="G336" i="1"/>
  <c r="F336" i="1"/>
  <c r="BO335" i="1"/>
  <c r="BN335" i="1"/>
  <c r="BM335" i="1"/>
  <c r="BL335" i="1"/>
  <c r="BK335" i="1"/>
  <c r="BJ335" i="1"/>
  <c r="BI335" i="1"/>
  <c r="BH335" i="1"/>
  <c r="BG335" i="1"/>
  <c r="BF335" i="1"/>
  <c r="BE335" i="1"/>
  <c r="BD335" i="1"/>
  <c r="BC335" i="1"/>
  <c r="BB335" i="1"/>
  <c r="BA335" i="1"/>
  <c r="AZ335" i="1"/>
  <c r="AY335" i="1"/>
  <c r="AX335" i="1"/>
  <c r="AW335" i="1"/>
  <c r="AV335" i="1"/>
  <c r="AU335" i="1"/>
  <c r="AT335" i="1"/>
  <c r="AS335" i="1"/>
  <c r="AR335" i="1"/>
  <c r="AQ335" i="1"/>
  <c r="AP335" i="1"/>
  <c r="AO335" i="1"/>
  <c r="AN335" i="1"/>
  <c r="AM335" i="1"/>
  <c r="AL335" i="1"/>
  <c r="AK335" i="1"/>
  <c r="AJ335" i="1"/>
  <c r="AI335" i="1"/>
  <c r="AH335" i="1"/>
  <c r="AG335" i="1"/>
  <c r="AF335" i="1"/>
  <c r="AE335" i="1"/>
  <c r="AD335" i="1"/>
  <c r="AC335" i="1"/>
  <c r="AB335" i="1"/>
  <c r="AA335" i="1"/>
  <c r="Z335" i="1"/>
  <c r="Y335" i="1"/>
  <c r="X335" i="1"/>
  <c r="W335" i="1"/>
  <c r="V335" i="1"/>
  <c r="U335" i="1"/>
  <c r="T335" i="1"/>
  <c r="S335" i="1"/>
  <c r="R335" i="1"/>
  <c r="Q335" i="1"/>
  <c r="P335" i="1"/>
  <c r="O335" i="1"/>
  <c r="N335" i="1"/>
  <c r="M335" i="1"/>
  <c r="L335" i="1"/>
  <c r="K335" i="1"/>
  <c r="J335" i="1"/>
  <c r="I335" i="1"/>
  <c r="H335" i="1"/>
  <c r="G335" i="1"/>
  <c r="F335" i="1"/>
  <c r="BO334" i="1"/>
  <c r="BN334" i="1"/>
  <c r="BM334" i="1"/>
  <c r="BL334" i="1"/>
  <c r="BK334" i="1"/>
  <c r="BJ334" i="1"/>
  <c r="BI334" i="1"/>
  <c r="BH334" i="1"/>
  <c r="BG334" i="1"/>
  <c r="BF334" i="1"/>
  <c r="BE334" i="1"/>
  <c r="BD334" i="1"/>
  <c r="BC334" i="1"/>
  <c r="BB334" i="1"/>
  <c r="BA334" i="1"/>
  <c r="AZ334" i="1"/>
  <c r="AY334" i="1"/>
  <c r="AX334" i="1"/>
  <c r="AW334" i="1"/>
  <c r="AV334" i="1"/>
  <c r="AU334" i="1"/>
  <c r="AT334" i="1"/>
  <c r="AS334" i="1"/>
  <c r="AR334" i="1"/>
  <c r="AQ334" i="1"/>
  <c r="AP334" i="1"/>
  <c r="AO334" i="1"/>
  <c r="AN334" i="1"/>
  <c r="AM334" i="1"/>
  <c r="AL334" i="1"/>
  <c r="AK334" i="1"/>
  <c r="AJ334" i="1"/>
  <c r="AI334" i="1"/>
  <c r="AH334" i="1"/>
  <c r="AG334" i="1"/>
  <c r="AF334" i="1"/>
  <c r="AE334" i="1"/>
  <c r="AD334" i="1"/>
  <c r="AC334" i="1"/>
  <c r="AB334" i="1"/>
  <c r="AA334" i="1"/>
  <c r="Z334" i="1"/>
  <c r="Y334" i="1"/>
  <c r="X334" i="1"/>
  <c r="W334" i="1"/>
  <c r="V334" i="1"/>
  <c r="U334" i="1"/>
  <c r="T334" i="1"/>
  <c r="S334" i="1"/>
  <c r="R334" i="1"/>
  <c r="Q334" i="1"/>
  <c r="P334" i="1"/>
  <c r="O334" i="1"/>
  <c r="N334" i="1"/>
  <c r="M334" i="1"/>
  <c r="L334" i="1"/>
  <c r="K334" i="1"/>
  <c r="J334" i="1"/>
  <c r="I334" i="1"/>
  <c r="H334" i="1"/>
  <c r="G334" i="1"/>
  <c r="F334" i="1"/>
  <c r="BO333" i="1"/>
  <c r="BN333" i="1"/>
  <c r="BM333" i="1"/>
  <c r="BL333" i="1"/>
  <c r="BK333" i="1"/>
  <c r="BJ333" i="1"/>
  <c r="BI333" i="1"/>
  <c r="BH333" i="1"/>
  <c r="BG333" i="1"/>
  <c r="BF333" i="1"/>
  <c r="BE333" i="1"/>
  <c r="BD333" i="1"/>
  <c r="BC333" i="1"/>
  <c r="BB333" i="1"/>
  <c r="BA333" i="1"/>
  <c r="AZ333" i="1"/>
  <c r="AY333" i="1"/>
  <c r="AX333" i="1"/>
  <c r="AW333" i="1"/>
  <c r="AV333" i="1"/>
  <c r="AU333" i="1"/>
  <c r="AT333" i="1"/>
  <c r="AS333" i="1"/>
  <c r="AR333" i="1"/>
  <c r="AQ333" i="1"/>
  <c r="AP333" i="1"/>
  <c r="AO333" i="1"/>
  <c r="AN333" i="1"/>
  <c r="AM333" i="1"/>
  <c r="AL333" i="1"/>
  <c r="AK333" i="1"/>
  <c r="AJ333" i="1"/>
  <c r="AI333" i="1"/>
  <c r="AH333" i="1"/>
  <c r="AG333" i="1"/>
  <c r="AF333" i="1"/>
  <c r="AE333" i="1"/>
  <c r="AD333" i="1"/>
  <c r="AC333" i="1"/>
  <c r="AB333" i="1"/>
  <c r="AA333" i="1"/>
  <c r="Z333" i="1"/>
  <c r="Y333" i="1"/>
  <c r="X333" i="1"/>
  <c r="W333" i="1"/>
  <c r="V333" i="1"/>
  <c r="U333" i="1"/>
  <c r="T333" i="1"/>
  <c r="S333" i="1"/>
  <c r="R333" i="1"/>
  <c r="Q333" i="1"/>
  <c r="P333" i="1"/>
  <c r="O333" i="1"/>
  <c r="N333" i="1"/>
  <c r="M333" i="1"/>
  <c r="L333" i="1"/>
  <c r="K333" i="1"/>
  <c r="J333" i="1"/>
  <c r="I333" i="1"/>
  <c r="H333" i="1"/>
  <c r="G333" i="1"/>
  <c r="F333" i="1"/>
  <c r="BO332" i="1"/>
  <c r="BN332" i="1"/>
  <c r="BM332" i="1"/>
  <c r="BL332" i="1"/>
  <c r="BK332" i="1"/>
  <c r="BJ332" i="1"/>
  <c r="BI332" i="1"/>
  <c r="BH332" i="1"/>
  <c r="BG332" i="1"/>
  <c r="BF332" i="1"/>
  <c r="BE332" i="1"/>
  <c r="BD332" i="1"/>
  <c r="BC332" i="1"/>
  <c r="BB332" i="1"/>
  <c r="BA332" i="1"/>
  <c r="AZ332" i="1"/>
  <c r="AY332" i="1"/>
  <c r="AX332" i="1"/>
  <c r="AW332" i="1"/>
  <c r="AV332" i="1"/>
  <c r="AU332" i="1"/>
  <c r="AT332" i="1"/>
  <c r="AS332" i="1"/>
  <c r="AR332" i="1"/>
  <c r="AQ332" i="1"/>
  <c r="AP332" i="1"/>
  <c r="AO332" i="1"/>
  <c r="AN332" i="1"/>
  <c r="AM332" i="1"/>
  <c r="AL332" i="1"/>
  <c r="AK332" i="1"/>
  <c r="AJ332" i="1"/>
  <c r="AI332" i="1"/>
  <c r="AH332" i="1"/>
  <c r="AG332" i="1"/>
  <c r="AF332" i="1"/>
  <c r="AE332" i="1"/>
  <c r="AD332" i="1"/>
  <c r="AC332" i="1"/>
  <c r="AB332" i="1"/>
  <c r="AA332" i="1"/>
  <c r="Z332" i="1"/>
  <c r="Y332" i="1"/>
  <c r="X332" i="1"/>
  <c r="W332" i="1"/>
  <c r="V332" i="1"/>
  <c r="U332" i="1"/>
  <c r="T332" i="1"/>
  <c r="S332" i="1"/>
  <c r="R332" i="1"/>
  <c r="Q332" i="1"/>
  <c r="P332" i="1"/>
  <c r="O332" i="1"/>
  <c r="N332" i="1"/>
  <c r="M332" i="1"/>
  <c r="L332" i="1"/>
  <c r="K332" i="1"/>
  <c r="J332" i="1"/>
  <c r="I332" i="1"/>
  <c r="H332" i="1"/>
  <c r="G332" i="1"/>
  <c r="F332" i="1"/>
  <c r="BO331" i="1"/>
  <c r="BN331" i="1"/>
  <c r="BM331" i="1"/>
  <c r="BL331" i="1"/>
  <c r="BK331" i="1"/>
  <c r="BJ331" i="1"/>
  <c r="BI331" i="1"/>
  <c r="BH331" i="1"/>
  <c r="BG331" i="1"/>
  <c r="BF331" i="1"/>
  <c r="BE331" i="1"/>
  <c r="BD331" i="1"/>
  <c r="BC331" i="1"/>
  <c r="BB331" i="1"/>
  <c r="BA331" i="1"/>
  <c r="AZ331" i="1"/>
  <c r="AY331" i="1"/>
  <c r="AX331" i="1"/>
  <c r="AW331" i="1"/>
  <c r="AV331" i="1"/>
  <c r="AU331" i="1"/>
  <c r="AT331" i="1"/>
  <c r="AS331" i="1"/>
  <c r="AR331" i="1"/>
  <c r="AQ331" i="1"/>
  <c r="AP331" i="1"/>
  <c r="AO331" i="1"/>
  <c r="AN331" i="1"/>
  <c r="AM331" i="1"/>
  <c r="AL331" i="1"/>
  <c r="AK331" i="1"/>
  <c r="AJ331" i="1"/>
  <c r="AI331" i="1"/>
  <c r="AH331" i="1"/>
  <c r="AG331" i="1"/>
  <c r="AF331" i="1"/>
  <c r="AE331" i="1"/>
  <c r="AD331" i="1"/>
  <c r="AC331" i="1"/>
  <c r="AB331" i="1"/>
  <c r="AA331" i="1"/>
  <c r="Z331" i="1"/>
  <c r="Y331" i="1"/>
  <c r="X331" i="1"/>
  <c r="W331" i="1"/>
  <c r="V331" i="1"/>
  <c r="U331" i="1"/>
  <c r="T331" i="1"/>
  <c r="S331" i="1"/>
  <c r="R331" i="1"/>
  <c r="Q331" i="1"/>
  <c r="P331" i="1"/>
  <c r="O331" i="1"/>
  <c r="N331" i="1"/>
  <c r="M331" i="1"/>
  <c r="L331" i="1"/>
  <c r="K331" i="1"/>
  <c r="J331" i="1"/>
  <c r="I331" i="1"/>
  <c r="H331" i="1"/>
  <c r="G331" i="1"/>
  <c r="F331" i="1"/>
  <c r="BO330" i="1"/>
  <c r="BN330" i="1"/>
  <c r="BM330" i="1"/>
  <c r="BL330" i="1"/>
  <c r="BK330" i="1"/>
  <c r="BJ330" i="1"/>
  <c r="BI330" i="1"/>
  <c r="BH330" i="1"/>
  <c r="BG330" i="1"/>
  <c r="BF330" i="1"/>
  <c r="BE330" i="1"/>
  <c r="BD330" i="1"/>
  <c r="BC330" i="1"/>
  <c r="BB330" i="1"/>
  <c r="BA330" i="1"/>
  <c r="AZ330" i="1"/>
  <c r="AY330" i="1"/>
  <c r="AX330" i="1"/>
  <c r="AW330" i="1"/>
  <c r="AV330" i="1"/>
  <c r="AU330" i="1"/>
  <c r="AT330" i="1"/>
  <c r="AS330" i="1"/>
  <c r="AR330" i="1"/>
  <c r="AQ330" i="1"/>
  <c r="AP330" i="1"/>
  <c r="AO330" i="1"/>
  <c r="AN330" i="1"/>
  <c r="AM330" i="1"/>
  <c r="AL330" i="1"/>
  <c r="AK330" i="1"/>
  <c r="AJ330" i="1"/>
  <c r="AI330" i="1"/>
  <c r="AH330" i="1"/>
  <c r="AG330" i="1"/>
  <c r="AF330" i="1"/>
  <c r="AE330" i="1"/>
  <c r="AD330" i="1"/>
  <c r="AC330" i="1"/>
  <c r="AB330" i="1"/>
  <c r="AA330" i="1"/>
  <c r="Z330" i="1"/>
  <c r="Y330" i="1"/>
  <c r="X330" i="1"/>
  <c r="W330" i="1"/>
  <c r="V330" i="1"/>
  <c r="U330" i="1"/>
  <c r="T330" i="1"/>
  <c r="S330" i="1"/>
  <c r="R330" i="1"/>
  <c r="Q330" i="1"/>
  <c r="P330" i="1"/>
  <c r="O330" i="1"/>
  <c r="N330" i="1"/>
  <c r="M330" i="1"/>
  <c r="L330" i="1"/>
  <c r="K330" i="1"/>
  <c r="J330" i="1"/>
  <c r="I330" i="1"/>
  <c r="H330" i="1"/>
  <c r="G330" i="1"/>
  <c r="F330" i="1"/>
  <c r="BO329" i="1"/>
  <c r="BN329" i="1"/>
  <c r="BM329" i="1"/>
  <c r="BL329" i="1"/>
  <c r="BK329" i="1"/>
  <c r="BJ329" i="1"/>
  <c r="BI329" i="1"/>
  <c r="BH329" i="1"/>
  <c r="BG329" i="1"/>
  <c r="BF329" i="1"/>
  <c r="BE329" i="1"/>
  <c r="BD329" i="1"/>
  <c r="BC329" i="1"/>
  <c r="BB329" i="1"/>
  <c r="BA329" i="1"/>
  <c r="AZ329" i="1"/>
  <c r="AY329" i="1"/>
  <c r="AX329" i="1"/>
  <c r="AW329" i="1"/>
  <c r="AV329" i="1"/>
  <c r="AU329" i="1"/>
  <c r="AT329" i="1"/>
  <c r="AS329" i="1"/>
  <c r="AR329" i="1"/>
  <c r="AQ329" i="1"/>
  <c r="AP329" i="1"/>
  <c r="AO329" i="1"/>
  <c r="AN329" i="1"/>
  <c r="AM329" i="1"/>
  <c r="AL329" i="1"/>
  <c r="AK329" i="1"/>
  <c r="AJ329" i="1"/>
  <c r="AI329" i="1"/>
  <c r="AH329" i="1"/>
  <c r="AG329" i="1"/>
  <c r="AF329" i="1"/>
  <c r="AE329" i="1"/>
  <c r="AD329" i="1"/>
  <c r="AC329" i="1"/>
  <c r="AB329" i="1"/>
  <c r="AA329" i="1"/>
  <c r="Z329" i="1"/>
  <c r="Y329" i="1"/>
  <c r="X329" i="1"/>
  <c r="W329" i="1"/>
  <c r="V329" i="1"/>
  <c r="U329" i="1"/>
  <c r="T329" i="1"/>
  <c r="S329" i="1"/>
  <c r="R329" i="1"/>
  <c r="Q329" i="1"/>
  <c r="P329" i="1"/>
  <c r="O329" i="1"/>
  <c r="N329" i="1"/>
  <c r="M329" i="1"/>
  <c r="L329" i="1"/>
  <c r="K329" i="1"/>
  <c r="J329" i="1"/>
  <c r="I329" i="1"/>
  <c r="H329" i="1"/>
  <c r="G329" i="1"/>
  <c r="F329" i="1"/>
  <c r="BO301" i="1"/>
  <c r="BN301" i="1"/>
  <c r="BM301" i="1"/>
  <c r="BL301" i="1"/>
  <c r="BK301" i="1"/>
  <c r="BJ301" i="1"/>
  <c r="BI301" i="1"/>
  <c r="BH301" i="1"/>
  <c r="BG301" i="1"/>
  <c r="BF301" i="1"/>
  <c r="BE301" i="1"/>
  <c r="BD301" i="1"/>
  <c r="BC301" i="1"/>
  <c r="BB301" i="1"/>
  <c r="BA301" i="1"/>
  <c r="AZ301" i="1"/>
  <c r="AY301" i="1"/>
  <c r="AX301" i="1"/>
  <c r="AW301" i="1"/>
  <c r="AV301" i="1"/>
  <c r="AU301" i="1"/>
  <c r="AT301" i="1"/>
  <c r="AS301" i="1"/>
  <c r="AR301" i="1"/>
  <c r="AQ301" i="1"/>
  <c r="AP301" i="1"/>
  <c r="AO301" i="1"/>
  <c r="AN301" i="1"/>
  <c r="AM301" i="1"/>
  <c r="AL301" i="1"/>
  <c r="AK301" i="1"/>
  <c r="AJ301" i="1"/>
  <c r="AI301" i="1"/>
  <c r="AH301" i="1"/>
  <c r="AG301" i="1"/>
  <c r="AF301" i="1"/>
  <c r="AE301" i="1"/>
  <c r="AD301" i="1"/>
  <c r="AC301" i="1"/>
  <c r="AB301" i="1"/>
  <c r="AA301" i="1"/>
  <c r="Z301" i="1"/>
  <c r="Y301" i="1"/>
  <c r="X301" i="1"/>
  <c r="W301" i="1"/>
  <c r="V301" i="1"/>
  <c r="U301" i="1"/>
  <c r="T301" i="1"/>
  <c r="S301" i="1"/>
  <c r="R301" i="1"/>
  <c r="Q301" i="1"/>
  <c r="P301" i="1"/>
  <c r="O301" i="1"/>
  <c r="N301" i="1"/>
  <c r="M301" i="1"/>
  <c r="L301" i="1"/>
  <c r="K301" i="1"/>
  <c r="J301" i="1"/>
  <c r="I301" i="1"/>
  <c r="H301" i="1"/>
  <c r="G301" i="1"/>
  <c r="F301" i="1"/>
  <c r="BO300" i="1"/>
  <c r="BN300" i="1"/>
  <c r="BM300" i="1"/>
  <c r="BL300" i="1"/>
  <c r="BK300" i="1"/>
  <c r="BJ300" i="1"/>
  <c r="BI300" i="1"/>
  <c r="BH300" i="1"/>
  <c r="BG300" i="1"/>
  <c r="BF300" i="1"/>
  <c r="BE300" i="1"/>
  <c r="BD300" i="1"/>
  <c r="BC300" i="1"/>
  <c r="BB300" i="1"/>
  <c r="BA300" i="1"/>
  <c r="AZ300" i="1"/>
  <c r="AY300" i="1"/>
  <c r="AX300" i="1"/>
  <c r="AW300" i="1"/>
  <c r="AV300" i="1"/>
  <c r="AU300" i="1"/>
  <c r="AT300" i="1"/>
  <c r="AS300" i="1"/>
  <c r="AR300" i="1"/>
  <c r="AQ300" i="1"/>
  <c r="AP300" i="1"/>
  <c r="AO300" i="1"/>
  <c r="AN300" i="1"/>
  <c r="AM300" i="1"/>
  <c r="AL300" i="1"/>
  <c r="AK300" i="1"/>
  <c r="AJ300" i="1"/>
  <c r="AI300" i="1"/>
  <c r="AH300" i="1"/>
  <c r="AG300" i="1"/>
  <c r="AF300" i="1"/>
  <c r="AE300" i="1"/>
  <c r="AD300" i="1"/>
  <c r="AC300" i="1"/>
  <c r="AB300" i="1"/>
  <c r="AA300" i="1"/>
  <c r="Z300" i="1"/>
  <c r="Y300" i="1"/>
  <c r="X300" i="1"/>
  <c r="W300" i="1"/>
  <c r="V300" i="1"/>
  <c r="U300" i="1"/>
  <c r="T300" i="1"/>
  <c r="S300" i="1"/>
  <c r="R300" i="1"/>
  <c r="Q300" i="1"/>
  <c r="P300" i="1"/>
  <c r="O300" i="1"/>
  <c r="N300" i="1"/>
  <c r="M300" i="1"/>
  <c r="L300" i="1"/>
  <c r="K300" i="1"/>
  <c r="J300" i="1"/>
  <c r="I300" i="1"/>
  <c r="H300" i="1"/>
  <c r="G300" i="1"/>
  <c r="F300" i="1"/>
  <c r="BO299" i="1"/>
  <c r="BN299" i="1"/>
  <c r="BM299" i="1"/>
  <c r="BL299" i="1"/>
  <c r="BK299" i="1"/>
  <c r="BJ299" i="1"/>
  <c r="BI299" i="1"/>
  <c r="BH299" i="1"/>
  <c r="BG299" i="1"/>
  <c r="BF299" i="1"/>
  <c r="BE299" i="1"/>
  <c r="BD299" i="1"/>
  <c r="BC299" i="1"/>
  <c r="BB299" i="1"/>
  <c r="BA299" i="1"/>
  <c r="AZ299" i="1"/>
  <c r="AY299" i="1"/>
  <c r="AX299" i="1"/>
  <c r="AW299" i="1"/>
  <c r="AV299" i="1"/>
  <c r="AU299" i="1"/>
  <c r="AT299" i="1"/>
  <c r="AS299" i="1"/>
  <c r="AR299" i="1"/>
  <c r="AQ299" i="1"/>
  <c r="AP299" i="1"/>
  <c r="AO299" i="1"/>
  <c r="AN299" i="1"/>
  <c r="AM299" i="1"/>
  <c r="AL299" i="1"/>
  <c r="AK299" i="1"/>
  <c r="AJ299" i="1"/>
  <c r="AI299" i="1"/>
  <c r="AH299" i="1"/>
  <c r="AG299" i="1"/>
  <c r="AF299" i="1"/>
  <c r="AE299" i="1"/>
  <c r="AD299" i="1"/>
  <c r="AC299" i="1"/>
  <c r="AB299" i="1"/>
  <c r="AA299" i="1"/>
  <c r="Z299" i="1"/>
  <c r="Y299" i="1"/>
  <c r="X299" i="1"/>
  <c r="W299" i="1"/>
  <c r="V299" i="1"/>
  <c r="U299" i="1"/>
  <c r="T299" i="1"/>
  <c r="S299" i="1"/>
  <c r="R299" i="1"/>
  <c r="Q299" i="1"/>
  <c r="P299" i="1"/>
  <c r="O299" i="1"/>
  <c r="N299" i="1"/>
  <c r="M299" i="1"/>
  <c r="L299" i="1"/>
  <c r="K299" i="1"/>
  <c r="J299" i="1"/>
  <c r="I299" i="1"/>
  <c r="H299" i="1"/>
  <c r="G299" i="1"/>
  <c r="F299" i="1"/>
  <c r="BO298" i="1"/>
  <c r="BN298" i="1"/>
  <c r="BM298" i="1"/>
  <c r="BL298" i="1"/>
  <c r="BK298" i="1"/>
  <c r="BJ298" i="1"/>
  <c r="BI298" i="1"/>
  <c r="BH298" i="1"/>
  <c r="BG298" i="1"/>
  <c r="BF298" i="1"/>
  <c r="BE298" i="1"/>
  <c r="BD298" i="1"/>
  <c r="BC298" i="1"/>
  <c r="BB298" i="1"/>
  <c r="BA298" i="1"/>
  <c r="AZ298" i="1"/>
  <c r="AY298" i="1"/>
  <c r="AX298" i="1"/>
  <c r="AW298" i="1"/>
  <c r="AV298" i="1"/>
  <c r="AU298" i="1"/>
  <c r="AT298" i="1"/>
  <c r="AS298" i="1"/>
  <c r="AR298" i="1"/>
  <c r="AQ298" i="1"/>
  <c r="AP298" i="1"/>
  <c r="AO298" i="1"/>
  <c r="AN298" i="1"/>
  <c r="AM298" i="1"/>
  <c r="AL298" i="1"/>
  <c r="AK298" i="1"/>
  <c r="AJ298" i="1"/>
  <c r="AI298" i="1"/>
  <c r="AH298" i="1"/>
  <c r="AG298" i="1"/>
  <c r="AF298" i="1"/>
  <c r="AE298" i="1"/>
  <c r="AD298" i="1"/>
  <c r="AC298" i="1"/>
  <c r="AB298" i="1"/>
  <c r="AA298" i="1"/>
  <c r="Z298" i="1"/>
  <c r="Y298" i="1"/>
  <c r="X298" i="1"/>
  <c r="W298" i="1"/>
  <c r="V298" i="1"/>
  <c r="U298" i="1"/>
  <c r="T298" i="1"/>
  <c r="S298" i="1"/>
  <c r="R298" i="1"/>
  <c r="Q298" i="1"/>
  <c r="P298" i="1"/>
  <c r="O298" i="1"/>
  <c r="N298" i="1"/>
  <c r="M298" i="1"/>
  <c r="L298" i="1"/>
  <c r="K298" i="1"/>
  <c r="J298" i="1"/>
  <c r="I298" i="1"/>
  <c r="H298" i="1"/>
  <c r="G298" i="1"/>
  <c r="F298" i="1"/>
  <c r="BO297" i="1"/>
  <c r="BN297" i="1"/>
  <c r="BM297" i="1"/>
  <c r="BL297" i="1"/>
  <c r="BK297" i="1"/>
  <c r="BJ297" i="1"/>
  <c r="BI297" i="1"/>
  <c r="BH297" i="1"/>
  <c r="BG297" i="1"/>
  <c r="BF297" i="1"/>
  <c r="BE297" i="1"/>
  <c r="BD297" i="1"/>
  <c r="BC297" i="1"/>
  <c r="BB297" i="1"/>
  <c r="BA297" i="1"/>
  <c r="AZ297" i="1"/>
  <c r="AY297" i="1"/>
  <c r="AX297" i="1"/>
  <c r="AW297" i="1"/>
  <c r="AV297" i="1"/>
  <c r="AU297" i="1"/>
  <c r="AT297" i="1"/>
  <c r="AS297" i="1"/>
  <c r="AR297" i="1"/>
  <c r="AQ297" i="1"/>
  <c r="AP297" i="1"/>
  <c r="AO297" i="1"/>
  <c r="AN297" i="1"/>
  <c r="AM297" i="1"/>
  <c r="AL297" i="1"/>
  <c r="AK297" i="1"/>
  <c r="AJ297" i="1"/>
  <c r="AI297" i="1"/>
  <c r="AH297" i="1"/>
  <c r="AG297" i="1"/>
  <c r="AF297" i="1"/>
  <c r="AE297" i="1"/>
  <c r="AD297" i="1"/>
  <c r="AC297" i="1"/>
  <c r="AB297" i="1"/>
  <c r="AA297" i="1"/>
  <c r="Z297" i="1"/>
  <c r="Y297" i="1"/>
  <c r="X297" i="1"/>
  <c r="W297" i="1"/>
  <c r="V297" i="1"/>
  <c r="U297" i="1"/>
  <c r="T297" i="1"/>
  <c r="S297" i="1"/>
  <c r="R297" i="1"/>
  <c r="Q297" i="1"/>
  <c r="P297" i="1"/>
  <c r="O297" i="1"/>
  <c r="N297" i="1"/>
  <c r="M297" i="1"/>
  <c r="L297" i="1"/>
  <c r="K297" i="1"/>
  <c r="J297" i="1"/>
  <c r="I297" i="1"/>
  <c r="H297" i="1"/>
  <c r="G297" i="1"/>
  <c r="F297" i="1"/>
  <c r="BO296" i="1"/>
  <c r="BN296" i="1"/>
  <c r="BM296" i="1"/>
  <c r="BL296" i="1"/>
  <c r="BK296" i="1"/>
  <c r="BJ296" i="1"/>
  <c r="BI296" i="1"/>
  <c r="BH296" i="1"/>
  <c r="BG296" i="1"/>
  <c r="BF296" i="1"/>
  <c r="BE296" i="1"/>
  <c r="BD296" i="1"/>
  <c r="BC296" i="1"/>
  <c r="BB296" i="1"/>
  <c r="BA296" i="1"/>
  <c r="AZ296" i="1"/>
  <c r="AY296" i="1"/>
  <c r="AX296" i="1"/>
  <c r="AW296" i="1"/>
  <c r="AV296" i="1"/>
  <c r="AU296" i="1"/>
  <c r="AT296" i="1"/>
  <c r="AS296" i="1"/>
  <c r="AR296" i="1"/>
  <c r="AQ296" i="1"/>
  <c r="AP296" i="1"/>
  <c r="AO296" i="1"/>
  <c r="AN296" i="1"/>
  <c r="AM296" i="1"/>
  <c r="AL296" i="1"/>
  <c r="AK296" i="1"/>
  <c r="AJ296" i="1"/>
  <c r="AI296" i="1"/>
  <c r="AH296" i="1"/>
  <c r="AG296" i="1"/>
  <c r="AF296" i="1"/>
  <c r="AE296" i="1"/>
  <c r="AD296" i="1"/>
  <c r="AC296" i="1"/>
  <c r="AB296" i="1"/>
  <c r="AA296" i="1"/>
  <c r="Z296" i="1"/>
  <c r="Y296" i="1"/>
  <c r="X296" i="1"/>
  <c r="W296" i="1"/>
  <c r="V296" i="1"/>
  <c r="U296" i="1"/>
  <c r="T296" i="1"/>
  <c r="S296" i="1"/>
  <c r="R296" i="1"/>
  <c r="Q296" i="1"/>
  <c r="P296" i="1"/>
  <c r="O296" i="1"/>
  <c r="N296" i="1"/>
  <c r="M296" i="1"/>
  <c r="L296" i="1"/>
  <c r="K296" i="1"/>
  <c r="J296" i="1"/>
  <c r="I296" i="1"/>
  <c r="H296" i="1"/>
  <c r="G296" i="1"/>
  <c r="F296" i="1"/>
  <c r="BO295" i="1"/>
  <c r="BN295" i="1"/>
  <c r="BM295" i="1"/>
  <c r="BL295" i="1"/>
  <c r="BK295" i="1"/>
  <c r="BJ295" i="1"/>
  <c r="BI295" i="1"/>
  <c r="BH295" i="1"/>
  <c r="BG295" i="1"/>
  <c r="BF295" i="1"/>
  <c r="BE295" i="1"/>
  <c r="BD295" i="1"/>
  <c r="BC295" i="1"/>
  <c r="BB295" i="1"/>
  <c r="BA295" i="1"/>
  <c r="AZ295" i="1"/>
  <c r="AY295" i="1"/>
  <c r="AX295" i="1"/>
  <c r="AW295" i="1"/>
  <c r="AV295" i="1"/>
  <c r="AU295" i="1"/>
  <c r="AT295" i="1"/>
  <c r="AS295" i="1"/>
  <c r="AR295" i="1"/>
  <c r="AQ295" i="1"/>
  <c r="AP295" i="1"/>
  <c r="AO295" i="1"/>
  <c r="AN295" i="1"/>
  <c r="AM295" i="1"/>
  <c r="AL295" i="1"/>
  <c r="AK295" i="1"/>
  <c r="AJ295" i="1"/>
  <c r="AI295" i="1"/>
  <c r="AH295" i="1"/>
  <c r="AG295" i="1"/>
  <c r="AF295" i="1"/>
  <c r="AE295" i="1"/>
  <c r="AD295" i="1"/>
  <c r="AC295" i="1"/>
  <c r="AB295" i="1"/>
  <c r="AA295" i="1"/>
  <c r="Z295" i="1"/>
  <c r="Y295" i="1"/>
  <c r="X295" i="1"/>
  <c r="W295" i="1"/>
  <c r="V295" i="1"/>
  <c r="U295" i="1"/>
  <c r="T295" i="1"/>
  <c r="S295" i="1"/>
  <c r="R295" i="1"/>
  <c r="Q295" i="1"/>
  <c r="P295" i="1"/>
  <c r="O295" i="1"/>
  <c r="N295" i="1"/>
  <c r="M295" i="1"/>
  <c r="L295" i="1"/>
  <c r="K295" i="1"/>
  <c r="J295" i="1"/>
  <c r="I295" i="1"/>
  <c r="H295" i="1"/>
  <c r="G295" i="1"/>
  <c r="F295" i="1"/>
  <c r="BO294" i="1"/>
  <c r="BN294" i="1"/>
  <c r="BM294" i="1"/>
  <c r="BL294" i="1"/>
  <c r="BK294" i="1"/>
  <c r="BJ294" i="1"/>
  <c r="BI294" i="1"/>
  <c r="BH294" i="1"/>
  <c r="BG294" i="1"/>
  <c r="BF294" i="1"/>
  <c r="BE294" i="1"/>
  <c r="BD294" i="1"/>
  <c r="BC294" i="1"/>
  <c r="BB294" i="1"/>
  <c r="BA294" i="1"/>
  <c r="AZ294" i="1"/>
  <c r="AY294" i="1"/>
  <c r="AX294" i="1"/>
  <c r="AW294" i="1"/>
  <c r="AV294" i="1"/>
  <c r="AU294" i="1"/>
  <c r="AT294" i="1"/>
  <c r="AS294" i="1"/>
  <c r="AR294" i="1"/>
  <c r="AQ294" i="1"/>
  <c r="AP294" i="1"/>
  <c r="AO294" i="1"/>
  <c r="AN294" i="1"/>
  <c r="AM294" i="1"/>
  <c r="AL294" i="1"/>
  <c r="AK294" i="1"/>
  <c r="AJ294" i="1"/>
  <c r="AI294" i="1"/>
  <c r="AH294" i="1"/>
  <c r="AG294" i="1"/>
  <c r="AF294" i="1"/>
  <c r="AE294" i="1"/>
  <c r="AD294" i="1"/>
  <c r="AC294" i="1"/>
  <c r="AB294" i="1"/>
  <c r="AA294" i="1"/>
  <c r="Z294" i="1"/>
  <c r="Y294" i="1"/>
  <c r="X294" i="1"/>
  <c r="W294" i="1"/>
  <c r="V294" i="1"/>
  <c r="U294" i="1"/>
  <c r="T294" i="1"/>
  <c r="S294" i="1"/>
  <c r="R294" i="1"/>
  <c r="Q294" i="1"/>
  <c r="P294" i="1"/>
  <c r="O294" i="1"/>
  <c r="N294" i="1"/>
  <c r="M294" i="1"/>
  <c r="L294" i="1"/>
  <c r="K294" i="1"/>
  <c r="J294" i="1"/>
  <c r="I294" i="1"/>
  <c r="H294" i="1"/>
  <c r="G294" i="1"/>
  <c r="F294" i="1"/>
  <c r="BO293" i="1"/>
  <c r="BN293" i="1"/>
  <c r="BM293" i="1"/>
  <c r="BL293" i="1"/>
  <c r="BK293" i="1"/>
  <c r="BJ293" i="1"/>
  <c r="BI293" i="1"/>
  <c r="BH293" i="1"/>
  <c r="BG293" i="1"/>
  <c r="BF293" i="1"/>
  <c r="BE293" i="1"/>
  <c r="BD293" i="1"/>
  <c r="BC293" i="1"/>
  <c r="BB293" i="1"/>
  <c r="BA293" i="1"/>
  <c r="AZ293" i="1"/>
  <c r="AY293" i="1"/>
  <c r="AX293" i="1"/>
  <c r="AW293" i="1"/>
  <c r="AV293" i="1"/>
  <c r="AU293" i="1"/>
  <c r="AT293" i="1"/>
  <c r="AS293" i="1"/>
  <c r="AR293" i="1"/>
  <c r="AQ293" i="1"/>
  <c r="AP293" i="1"/>
  <c r="AO293" i="1"/>
  <c r="AN293" i="1"/>
  <c r="AM293" i="1"/>
  <c r="AL293" i="1"/>
  <c r="AK293" i="1"/>
  <c r="AJ293" i="1"/>
  <c r="AI293" i="1"/>
  <c r="AH293" i="1"/>
  <c r="AG293" i="1"/>
  <c r="AF293" i="1"/>
  <c r="AE293" i="1"/>
  <c r="AD293" i="1"/>
  <c r="AC293" i="1"/>
  <c r="AB293" i="1"/>
  <c r="AA293" i="1"/>
  <c r="Z293" i="1"/>
  <c r="Y293" i="1"/>
  <c r="X293" i="1"/>
  <c r="W293" i="1"/>
  <c r="V293" i="1"/>
  <c r="U293" i="1"/>
  <c r="T293" i="1"/>
  <c r="S293" i="1"/>
  <c r="R293" i="1"/>
  <c r="Q293" i="1"/>
  <c r="P293" i="1"/>
  <c r="O293" i="1"/>
  <c r="N293" i="1"/>
  <c r="M293" i="1"/>
  <c r="L293" i="1"/>
  <c r="K293" i="1"/>
  <c r="J293" i="1"/>
  <c r="I293" i="1"/>
  <c r="H293" i="1"/>
  <c r="G293" i="1"/>
  <c r="F293" i="1"/>
  <c r="BO292" i="1"/>
  <c r="BN292" i="1"/>
  <c r="BM292" i="1"/>
  <c r="BL292" i="1"/>
  <c r="BK292" i="1"/>
  <c r="BJ292" i="1"/>
  <c r="BI292" i="1"/>
  <c r="BH292" i="1"/>
  <c r="BG292" i="1"/>
  <c r="BF292" i="1"/>
  <c r="BE292" i="1"/>
  <c r="BD292" i="1"/>
  <c r="BC292" i="1"/>
  <c r="BB292" i="1"/>
  <c r="BA292" i="1"/>
  <c r="AZ292" i="1"/>
  <c r="AY292" i="1"/>
  <c r="AX292" i="1"/>
  <c r="AW292" i="1"/>
  <c r="AV292" i="1"/>
  <c r="AU292" i="1"/>
  <c r="AT292" i="1"/>
  <c r="AS292" i="1"/>
  <c r="AR292" i="1"/>
  <c r="AQ292" i="1"/>
  <c r="AP292" i="1"/>
  <c r="AO292" i="1"/>
  <c r="AN292" i="1"/>
  <c r="AM292" i="1"/>
  <c r="AL292" i="1"/>
  <c r="AK292" i="1"/>
  <c r="AJ292" i="1"/>
  <c r="AI292" i="1"/>
  <c r="AH292" i="1"/>
  <c r="AG292" i="1"/>
  <c r="AF292" i="1"/>
  <c r="AE292" i="1"/>
  <c r="AD292" i="1"/>
  <c r="AC292" i="1"/>
  <c r="AB292" i="1"/>
  <c r="AA292" i="1"/>
  <c r="Z292" i="1"/>
  <c r="Y292" i="1"/>
  <c r="X292" i="1"/>
  <c r="W292" i="1"/>
  <c r="V292" i="1"/>
  <c r="U292" i="1"/>
  <c r="T292" i="1"/>
  <c r="S292" i="1"/>
  <c r="R292" i="1"/>
  <c r="Q292" i="1"/>
  <c r="P292" i="1"/>
  <c r="O292" i="1"/>
  <c r="N292" i="1"/>
  <c r="M292" i="1"/>
  <c r="L292" i="1"/>
  <c r="K292" i="1"/>
  <c r="J292" i="1"/>
  <c r="I292" i="1"/>
  <c r="H292" i="1"/>
  <c r="G292" i="1"/>
  <c r="F292" i="1"/>
  <c r="BO291" i="1"/>
  <c r="BN291" i="1"/>
  <c r="BM291" i="1"/>
  <c r="BL291" i="1"/>
  <c r="BK291" i="1"/>
  <c r="BJ291" i="1"/>
  <c r="BI291" i="1"/>
  <c r="BH291" i="1"/>
  <c r="BG291" i="1"/>
  <c r="BF291" i="1"/>
  <c r="BE291" i="1"/>
  <c r="BD291" i="1"/>
  <c r="BC291" i="1"/>
  <c r="BB291" i="1"/>
  <c r="BA291" i="1"/>
  <c r="AZ291" i="1"/>
  <c r="AY291" i="1"/>
  <c r="AX291" i="1"/>
  <c r="AW291" i="1"/>
  <c r="AV291" i="1"/>
  <c r="AU291" i="1"/>
  <c r="AT291" i="1"/>
  <c r="AS291" i="1"/>
  <c r="AR291" i="1"/>
  <c r="AQ291" i="1"/>
  <c r="AP291" i="1"/>
  <c r="AO291" i="1"/>
  <c r="AN291" i="1"/>
  <c r="AM291" i="1"/>
  <c r="AL291" i="1"/>
  <c r="AK291" i="1"/>
  <c r="AJ291" i="1"/>
  <c r="AI291" i="1"/>
  <c r="AH291" i="1"/>
  <c r="AG291" i="1"/>
  <c r="AF291" i="1"/>
  <c r="AE291" i="1"/>
  <c r="AD291" i="1"/>
  <c r="AC291" i="1"/>
  <c r="AB291" i="1"/>
  <c r="AA291" i="1"/>
  <c r="Z291" i="1"/>
  <c r="Y291" i="1"/>
  <c r="X291" i="1"/>
  <c r="W291" i="1"/>
  <c r="V291" i="1"/>
  <c r="U291" i="1"/>
  <c r="T291" i="1"/>
  <c r="S291" i="1"/>
  <c r="R291" i="1"/>
  <c r="Q291" i="1"/>
  <c r="P291" i="1"/>
  <c r="O291" i="1"/>
  <c r="N291" i="1"/>
  <c r="M291" i="1"/>
  <c r="L291" i="1"/>
  <c r="K291" i="1"/>
  <c r="J291" i="1"/>
  <c r="I291" i="1"/>
  <c r="H291" i="1"/>
  <c r="G291" i="1"/>
  <c r="F291" i="1"/>
  <c r="BO263" i="1"/>
  <c r="BN263" i="1"/>
  <c r="BM263" i="1"/>
  <c r="BL263" i="1"/>
  <c r="BK263" i="1"/>
  <c r="BJ263" i="1"/>
  <c r="BI263" i="1"/>
  <c r="BH263" i="1"/>
  <c r="BG263" i="1"/>
  <c r="BF263" i="1"/>
  <c r="BE263" i="1"/>
  <c r="BD263" i="1"/>
  <c r="BC263" i="1"/>
  <c r="BB263" i="1"/>
  <c r="BA263" i="1"/>
  <c r="AZ263" i="1"/>
  <c r="AY263" i="1"/>
  <c r="AX263" i="1"/>
  <c r="AW263" i="1"/>
  <c r="AV263" i="1"/>
  <c r="AU263" i="1"/>
  <c r="AT263" i="1"/>
  <c r="AS263" i="1"/>
  <c r="AR263" i="1"/>
  <c r="AQ263" i="1"/>
  <c r="AP263" i="1"/>
  <c r="AO263" i="1"/>
  <c r="AN263" i="1"/>
  <c r="AM263" i="1"/>
  <c r="AL263" i="1"/>
  <c r="AK263" i="1"/>
  <c r="AJ263" i="1"/>
  <c r="AI263" i="1"/>
  <c r="AH263" i="1"/>
  <c r="AG263" i="1"/>
  <c r="AF263" i="1"/>
  <c r="AE263" i="1"/>
  <c r="AD263" i="1"/>
  <c r="AC263" i="1"/>
  <c r="AB263" i="1"/>
  <c r="AA263" i="1"/>
  <c r="Z263" i="1"/>
  <c r="Y263" i="1"/>
  <c r="X263" i="1"/>
  <c r="W263" i="1"/>
  <c r="V263" i="1"/>
  <c r="U263" i="1"/>
  <c r="T263" i="1"/>
  <c r="S263" i="1"/>
  <c r="R263" i="1"/>
  <c r="Q263" i="1"/>
  <c r="P263" i="1"/>
  <c r="O263" i="1"/>
  <c r="N263" i="1"/>
  <c r="M263" i="1"/>
  <c r="L263" i="1"/>
  <c r="K263" i="1"/>
  <c r="J263" i="1"/>
  <c r="I263" i="1"/>
  <c r="H263" i="1"/>
  <c r="G263" i="1"/>
  <c r="F263" i="1"/>
  <c r="BO262" i="1"/>
  <c r="BN262" i="1"/>
  <c r="BM262" i="1"/>
  <c r="BL262" i="1"/>
  <c r="BK262" i="1"/>
  <c r="BJ262" i="1"/>
  <c r="BI262" i="1"/>
  <c r="BH262" i="1"/>
  <c r="BG262" i="1"/>
  <c r="BF262" i="1"/>
  <c r="BE262" i="1"/>
  <c r="BD262" i="1"/>
  <c r="BC262" i="1"/>
  <c r="BB262" i="1"/>
  <c r="BA262" i="1"/>
  <c r="AZ262" i="1"/>
  <c r="AY262" i="1"/>
  <c r="AX262" i="1"/>
  <c r="AW262" i="1"/>
  <c r="AV262" i="1"/>
  <c r="AU262" i="1"/>
  <c r="AT262" i="1"/>
  <c r="AS262" i="1"/>
  <c r="AR262" i="1"/>
  <c r="AQ262" i="1"/>
  <c r="AP262" i="1"/>
  <c r="AO262" i="1"/>
  <c r="AN262" i="1"/>
  <c r="AM262" i="1"/>
  <c r="AL262" i="1"/>
  <c r="AK262" i="1"/>
  <c r="AJ262" i="1"/>
  <c r="AI262" i="1"/>
  <c r="AH262" i="1"/>
  <c r="AG262" i="1"/>
  <c r="AF262" i="1"/>
  <c r="AE262" i="1"/>
  <c r="AD262" i="1"/>
  <c r="AC262" i="1"/>
  <c r="AB262" i="1"/>
  <c r="AA262" i="1"/>
  <c r="Z262" i="1"/>
  <c r="Y262" i="1"/>
  <c r="X262" i="1"/>
  <c r="W262" i="1"/>
  <c r="V262" i="1"/>
  <c r="U262" i="1"/>
  <c r="T262" i="1"/>
  <c r="S262" i="1"/>
  <c r="R262" i="1"/>
  <c r="Q262" i="1"/>
  <c r="P262" i="1"/>
  <c r="O262" i="1"/>
  <c r="N262" i="1"/>
  <c r="M262" i="1"/>
  <c r="L262" i="1"/>
  <c r="K262" i="1"/>
  <c r="J262" i="1"/>
  <c r="I262" i="1"/>
  <c r="H262" i="1"/>
  <c r="G262" i="1"/>
  <c r="F262" i="1"/>
  <c r="BO261" i="1"/>
  <c r="BN261" i="1"/>
  <c r="BM261" i="1"/>
  <c r="BL261" i="1"/>
  <c r="BK261" i="1"/>
  <c r="BJ261" i="1"/>
  <c r="BI261" i="1"/>
  <c r="BH261" i="1"/>
  <c r="BG261" i="1"/>
  <c r="BF261" i="1"/>
  <c r="BE261" i="1"/>
  <c r="BD261" i="1"/>
  <c r="BC261" i="1"/>
  <c r="BB261" i="1"/>
  <c r="BA261" i="1"/>
  <c r="AZ261" i="1"/>
  <c r="AY261" i="1"/>
  <c r="AX261" i="1"/>
  <c r="AW261" i="1"/>
  <c r="AV261" i="1"/>
  <c r="AU261" i="1"/>
  <c r="AT261" i="1"/>
  <c r="AS261" i="1"/>
  <c r="AR261" i="1"/>
  <c r="AQ261" i="1"/>
  <c r="AP261" i="1"/>
  <c r="AO261" i="1"/>
  <c r="AN261" i="1"/>
  <c r="AM261" i="1"/>
  <c r="AL261" i="1"/>
  <c r="AK261" i="1"/>
  <c r="AJ261" i="1"/>
  <c r="AI261" i="1"/>
  <c r="AH261" i="1"/>
  <c r="AG261" i="1"/>
  <c r="AF261" i="1"/>
  <c r="AE261" i="1"/>
  <c r="AD261" i="1"/>
  <c r="AC261" i="1"/>
  <c r="AB261" i="1"/>
  <c r="AA261" i="1"/>
  <c r="Z261" i="1"/>
  <c r="Y261" i="1"/>
  <c r="X261" i="1"/>
  <c r="W261" i="1"/>
  <c r="V261" i="1"/>
  <c r="U261" i="1"/>
  <c r="T261" i="1"/>
  <c r="S261" i="1"/>
  <c r="R261" i="1"/>
  <c r="Q261" i="1"/>
  <c r="P261" i="1"/>
  <c r="O261" i="1"/>
  <c r="N261" i="1"/>
  <c r="M261" i="1"/>
  <c r="L261" i="1"/>
  <c r="K261" i="1"/>
  <c r="J261" i="1"/>
  <c r="I261" i="1"/>
  <c r="H261" i="1"/>
  <c r="G261" i="1"/>
  <c r="F261" i="1"/>
  <c r="BO260" i="1"/>
  <c r="BN260" i="1"/>
  <c r="BM260" i="1"/>
  <c r="BL260" i="1"/>
  <c r="BK260" i="1"/>
  <c r="BJ260" i="1"/>
  <c r="BI260" i="1"/>
  <c r="BH260" i="1"/>
  <c r="BG260" i="1"/>
  <c r="BF260" i="1"/>
  <c r="BE260" i="1"/>
  <c r="BD260" i="1"/>
  <c r="BC260" i="1"/>
  <c r="BB260" i="1"/>
  <c r="BA260" i="1"/>
  <c r="AZ260" i="1"/>
  <c r="AY260" i="1"/>
  <c r="AX260" i="1"/>
  <c r="AW260" i="1"/>
  <c r="AV260" i="1"/>
  <c r="AU260" i="1"/>
  <c r="AT260" i="1"/>
  <c r="AS260" i="1"/>
  <c r="AR260" i="1"/>
  <c r="AQ260" i="1"/>
  <c r="AP260" i="1"/>
  <c r="AO260" i="1"/>
  <c r="AN260" i="1"/>
  <c r="AM260" i="1"/>
  <c r="AL260" i="1"/>
  <c r="AK260" i="1"/>
  <c r="AJ260" i="1"/>
  <c r="AI260" i="1"/>
  <c r="AH260" i="1"/>
  <c r="AG260" i="1"/>
  <c r="AF260" i="1"/>
  <c r="AE260" i="1"/>
  <c r="AD260" i="1"/>
  <c r="AC260" i="1"/>
  <c r="AB260" i="1"/>
  <c r="AA260" i="1"/>
  <c r="Z260" i="1"/>
  <c r="Y260" i="1"/>
  <c r="X260" i="1"/>
  <c r="W260" i="1"/>
  <c r="V260" i="1"/>
  <c r="U260" i="1"/>
  <c r="T260" i="1"/>
  <c r="S260" i="1"/>
  <c r="R260" i="1"/>
  <c r="Q260" i="1"/>
  <c r="P260" i="1"/>
  <c r="O260" i="1"/>
  <c r="N260" i="1"/>
  <c r="M260" i="1"/>
  <c r="L260" i="1"/>
  <c r="K260" i="1"/>
  <c r="J260" i="1"/>
  <c r="I260" i="1"/>
  <c r="H260" i="1"/>
  <c r="G260" i="1"/>
  <c r="F260" i="1"/>
  <c r="BO259" i="1"/>
  <c r="BN259" i="1"/>
  <c r="BM259" i="1"/>
  <c r="BL259" i="1"/>
  <c r="BK259" i="1"/>
  <c r="BJ259" i="1"/>
  <c r="BI259" i="1"/>
  <c r="BH259" i="1"/>
  <c r="BG259" i="1"/>
  <c r="BF259" i="1"/>
  <c r="BE259" i="1"/>
  <c r="BD259" i="1"/>
  <c r="BC259" i="1"/>
  <c r="BB259" i="1"/>
  <c r="BA259" i="1"/>
  <c r="AZ259" i="1"/>
  <c r="AY259" i="1"/>
  <c r="AX259" i="1"/>
  <c r="AW259" i="1"/>
  <c r="AV259" i="1"/>
  <c r="AU259" i="1"/>
  <c r="AT259" i="1"/>
  <c r="AS259" i="1"/>
  <c r="AR259" i="1"/>
  <c r="AQ259" i="1"/>
  <c r="AP259" i="1"/>
  <c r="AO259" i="1"/>
  <c r="AN259" i="1"/>
  <c r="AM259" i="1"/>
  <c r="AL259" i="1"/>
  <c r="AK259" i="1"/>
  <c r="AJ259" i="1"/>
  <c r="AI259" i="1"/>
  <c r="AH259" i="1"/>
  <c r="AG259" i="1"/>
  <c r="AF259" i="1"/>
  <c r="AE259" i="1"/>
  <c r="AD259" i="1"/>
  <c r="AC259" i="1"/>
  <c r="AB259" i="1"/>
  <c r="AA259" i="1"/>
  <c r="Z259" i="1"/>
  <c r="Y259" i="1"/>
  <c r="X259" i="1"/>
  <c r="W259" i="1"/>
  <c r="V259" i="1"/>
  <c r="U259" i="1"/>
  <c r="T259" i="1"/>
  <c r="S259" i="1"/>
  <c r="R259" i="1"/>
  <c r="Q259" i="1"/>
  <c r="P259" i="1"/>
  <c r="O259" i="1"/>
  <c r="N259" i="1"/>
  <c r="M259" i="1"/>
  <c r="L259" i="1"/>
  <c r="K259" i="1"/>
  <c r="J259" i="1"/>
  <c r="I259" i="1"/>
  <c r="H259" i="1"/>
  <c r="G259" i="1"/>
  <c r="F259" i="1"/>
  <c r="BO258" i="1"/>
  <c r="BN258" i="1"/>
  <c r="BM258" i="1"/>
  <c r="BL258" i="1"/>
  <c r="BK258" i="1"/>
  <c r="BJ258" i="1"/>
  <c r="BI258" i="1"/>
  <c r="BH258" i="1"/>
  <c r="BG258" i="1"/>
  <c r="BF258" i="1"/>
  <c r="BE258" i="1"/>
  <c r="BD258" i="1"/>
  <c r="BC258" i="1"/>
  <c r="BB258" i="1"/>
  <c r="BA258" i="1"/>
  <c r="AZ258" i="1"/>
  <c r="AY258" i="1"/>
  <c r="AX258" i="1"/>
  <c r="AW258" i="1"/>
  <c r="AV258" i="1"/>
  <c r="AU258" i="1"/>
  <c r="AT258" i="1"/>
  <c r="AS258" i="1"/>
  <c r="AR258" i="1"/>
  <c r="AQ258" i="1"/>
  <c r="AP258" i="1"/>
  <c r="AO258" i="1"/>
  <c r="AN258" i="1"/>
  <c r="AM258" i="1"/>
  <c r="AL258" i="1"/>
  <c r="AK258" i="1"/>
  <c r="AJ258" i="1"/>
  <c r="AI258" i="1"/>
  <c r="AH258" i="1"/>
  <c r="AG258" i="1"/>
  <c r="AF258" i="1"/>
  <c r="AE258" i="1"/>
  <c r="AD258" i="1"/>
  <c r="AC258" i="1"/>
  <c r="AB258" i="1"/>
  <c r="AA258" i="1"/>
  <c r="Z258" i="1"/>
  <c r="Y258" i="1"/>
  <c r="X258" i="1"/>
  <c r="W258" i="1"/>
  <c r="V258" i="1"/>
  <c r="U258" i="1"/>
  <c r="T258" i="1"/>
  <c r="S258" i="1"/>
  <c r="R258" i="1"/>
  <c r="Q258" i="1"/>
  <c r="P258" i="1"/>
  <c r="O258" i="1"/>
  <c r="N258" i="1"/>
  <c r="M258" i="1"/>
  <c r="L258" i="1"/>
  <c r="K258" i="1"/>
  <c r="J258" i="1"/>
  <c r="I258" i="1"/>
  <c r="H258" i="1"/>
  <c r="G258" i="1"/>
  <c r="F258" i="1"/>
  <c r="BO257" i="1"/>
  <c r="BN257" i="1"/>
  <c r="BM257" i="1"/>
  <c r="BL257" i="1"/>
  <c r="BK257" i="1"/>
  <c r="BJ257" i="1"/>
  <c r="BI257" i="1"/>
  <c r="BH257" i="1"/>
  <c r="BG257" i="1"/>
  <c r="BF257" i="1"/>
  <c r="BE257" i="1"/>
  <c r="BD257" i="1"/>
  <c r="BC257" i="1"/>
  <c r="BB257" i="1"/>
  <c r="BA257" i="1"/>
  <c r="AZ257" i="1"/>
  <c r="AY257" i="1"/>
  <c r="AX257" i="1"/>
  <c r="AW257" i="1"/>
  <c r="AV257" i="1"/>
  <c r="AU257" i="1"/>
  <c r="AT257" i="1"/>
  <c r="AS257" i="1"/>
  <c r="AR257" i="1"/>
  <c r="AQ257" i="1"/>
  <c r="AP257" i="1"/>
  <c r="AO257" i="1"/>
  <c r="AN257" i="1"/>
  <c r="AM257" i="1"/>
  <c r="AL257" i="1"/>
  <c r="AK257" i="1"/>
  <c r="AJ257" i="1"/>
  <c r="AI257" i="1"/>
  <c r="AH257" i="1"/>
  <c r="AG257" i="1"/>
  <c r="AF257" i="1"/>
  <c r="AE257" i="1"/>
  <c r="AD257" i="1"/>
  <c r="AC257" i="1"/>
  <c r="AB257" i="1"/>
  <c r="AA257" i="1"/>
  <c r="Z257" i="1"/>
  <c r="Y257" i="1"/>
  <c r="X257" i="1"/>
  <c r="W257" i="1"/>
  <c r="V257" i="1"/>
  <c r="U257" i="1"/>
  <c r="T257" i="1"/>
  <c r="S257" i="1"/>
  <c r="R257" i="1"/>
  <c r="Q257" i="1"/>
  <c r="P257" i="1"/>
  <c r="O257" i="1"/>
  <c r="N257" i="1"/>
  <c r="M257" i="1"/>
  <c r="L257" i="1"/>
  <c r="K257" i="1"/>
  <c r="J257" i="1"/>
  <c r="I257" i="1"/>
  <c r="H257" i="1"/>
  <c r="G257" i="1"/>
  <c r="F257" i="1"/>
  <c r="BO256" i="1"/>
  <c r="BN256" i="1"/>
  <c r="BM256" i="1"/>
  <c r="BL256" i="1"/>
  <c r="BK256" i="1"/>
  <c r="BJ256" i="1"/>
  <c r="BI256" i="1"/>
  <c r="BH256" i="1"/>
  <c r="BG256" i="1"/>
  <c r="BF256" i="1"/>
  <c r="BE256" i="1"/>
  <c r="BD256" i="1"/>
  <c r="BC256" i="1"/>
  <c r="BB256" i="1"/>
  <c r="BA256" i="1"/>
  <c r="AZ256" i="1"/>
  <c r="AY256" i="1"/>
  <c r="AX256" i="1"/>
  <c r="AW256" i="1"/>
  <c r="AV256" i="1"/>
  <c r="AU256" i="1"/>
  <c r="AT256" i="1"/>
  <c r="AS256" i="1"/>
  <c r="AR256" i="1"/>
  <c r="AQ256" i="1"/>
  <c r="AP256" i="1"/>
  <c r="AO256" i="1"/>
  <c r="AN256" i="1"/>
  <c r="AM256" i="1"/>
  <c r="AL256" i="1"/>
  <c r="AK256" i="1"/>
  <c r="AJ256" i="1"/>
  <c r="AI256" i="1"/>
  <c r="AH256" i="1"/>
  <c r="AG256" i="1"/>
  <c r="AF256" i="1"/>
  <c r="AE256" i="1"/>
  <c r="AD256" i="1"/>
  <c r="AC256" i="1"/>
  <c r="AB256" i="1"/>
  <c r="AA256" i="1"/>
  <c r="Z256" i="1"/>
  <c r="Y256" i="1"/>
  <c r="X256" i="1"/>
  <c r="W256" i="1"/>
  <c r="V256" i="1"/>
  <c r="U256" i="1"/>
  <c r="T256" i="1"/>
  <c r="S256" i="1"/>
  <c r="R256" i="1"/>
  <c r="Q256" i="1"/>
  <c r="P256" i="1"/>
  <c r="O256" i="1"/>
  <c r="N256" i="1"/>
  <c r="M256" i="1"/>
  <c r="L256" i="1"/>
  <c r="K256" i="1"/>
  <c r="J256" i="1"/>
  <c r="I256" i="1"/>
  <c r="H256" i="1"/>
  <c r="G256" i="1"/>
  <c r="F256" i="1"/>
  <c r="BO255" i="1"/>
  <c r="BN255" i="1"/>
  <c r="BM255" i="1"/>
  <c r="BL255" i="1"/>
  <c r="BK255" i="1"/>
  <c r="BJ255" i="1"/>
  <c r="BI255" i="1"/>
  <c r="BH255" i="1"/>
  <c r="BG255" i="1"/>
  <c r="BF255" i="1"/>
  <c r="BE255" i="1"/>
  <c r="BD255" i="1"/>
  <c r="BC255" i="1"/>
  <c r="BB255" i="1"/>
  <c r="BA255" i="1"/>
  <c r="AZ255" i="1"/>
  <c r="AY255" i="1"/>
  <c r="AX255" i="1"/>
  <c r="AW255" i="1"/>
  <c r="AV255" i="1"/>
  <c r="AU255" i="1"/>
  <c r="AT255" i="1"/>
  <c r="AS255" i="1"/>
  <c r="AR255" i="1"/>
  <c r="AQ255" i="1"/>
  <c r="AP255" i="1"/>
  <c r="AO255" i="1"/>
  <c r="AN255" i="1"/>
  <c r="AM255" i="1"/>
  <c r="AL255" i="1"/>
  <c r="AK255" i="1"/>
  <c r="AJ255" i="1"/>
  <c r="AI255" i="1"/>
  <c r="AH255" i="1"/>
  <c r="AG255" i="1"/>
  <c r="AF255" i="1"/>
  <c r="AE255" i="1"/>
  <c r="AD255" i="1"/>
  <c r="AC255" i="1"/>
  <c r="AB255" i="1"/>
  <c r="AA255" i="1"/>
  <c r="Z255" i="1"/>
  <c r="Y255" i="1"/>
  <c r="X255" i="1"/>
  <c r="W255" i="1"/>
  <c r="V255" i="1"/>
  <c r="U255" i="1"/>
  <c r="T255" i="1"/>
  <c r="S255" i="1"/>
  <c r="R255" i="1"/>
  <c r="Q255" i="1"/>
  <c r="P255" i="1"/>
  <c r="O255" i="1"/>
  <c r="N255" i="1"/>
  <c r="M255" i="1"/>
  <c r="L255" i="1"/>
  <c r="K255" i="1"/>
  <c r="J255" i="1"/>
  <c r="I255" i="1"/>
  <c r="H255" i="1"/>
  <c r="G255" i="1"/>
  <c r="F255" i="1"/>
  <c r="BO254" i="1"/>
  <c r="BN254" i="1"/>
  <c r="BM254" i="1"/>
  <c r="BL254" i="1"/>
  <c r="BK254" i="1"/>
  <c r="BJ254" i="1"/>
  <c r="BI254" i="1"/>
  <c r="BH254" i="1"/>
  <c r="BG254" i="1"/>
  <c r="BF254" i="1"/>
  <c r="BE254" i="1"/>
  <c r="BD254" i="1"/>
  <c r="BC254" i="1"/>
  <c r="BB254" i="1"/>
  <c r="BA254" i="1"/>
  <c r="AZ254" i="1"/>
  <c r="AY254" i="1"/>
  <c r="AX254" i="1"/>
  <c r="AW254" i="1"/>
  <c r="AV254" i="1"/>
  <c r="AU254" i="1"/>
  <c r="AT254" i="1"/>
  <c r="AS254" i="1"/>
  <c r="AR254" i="1"/>
  <c r="AQ254" i="1"/>
  <c r="AP254" i="1"/>
  <c r="AO254" i="1"/>
  <c r="AN254" i="1"/>
  <c r="AM254" i="1"/>
  <c r="AL254" i="1"/>
  <c r="AK254" i="1"/>
  <c r="AJ254" i="1"/>
  <c r="AI254" i="1"/>
  <c r="AH254" i="1"/>
  <c r="AG254" i="1"/>
  <c r="AF254" i="1"/>
  <c r="AE254" i="1"/>
  <c r="AD254" i="1"/>
  <c r="AC254" i="1"/>
  <c r="AB254" i="1"/>
  <c r="AA254" i="1"/>
  <c r="Z254" i="1"/>
  <c r="Y254" i="1"/>
  <c r="X254" i="1"/>
  <c r="W254" i="1"/>
  <c r="V254" i="1"/>
  <c r="U254" i="1"/>
  <c r="T254" i="1"/>
  <c r="S254" i="1"/>
  <c r="R254" i="1"/>
  <c r="Q254" i="1"/>
  <c r="P254" i="1"/>
  <c r="O254" i="1"/>
  <c r="N254" i="1"/>
  <c r="M254" i="1"/>
  <c r="L254" i="1"/>
  <c r="K254" i="1"/>
  <c r="J254" i="1"/>
  <c r="I254" i="1"/>
  <c r="H254" i="1"/>
  <c r="G254" i="1"/>
  <c r="F254" i="1"/>
  <c r="BO253" i="1"/>
  <c r="BN253" i="1"/>
  <c r="BM253" i="1"/>
  <c r="BL253" i="1"/>
  <c r="BK253" i="1"/>
  <c r="BJ253" i="1"/>
  <c r="BI253" i="1"/>
  <c r="BH253" i="1"/>
  <c r="BG253" i="1"/>
  <c r="BF253" i="1"/>
  <c r="BE253" i="1"/>
  <c r="BD253" i="1"/>
  <c r="BC253" i="1"/>
  <c r="BB253" i="1"/>
  <c r="BA253" i="1"/>
  <c r="AZ253" i="1"/>
  <c r="AY253" i="1"/>
  <c r="AX253" i="1"/>
  <c r="AW253" i="1"/>
  <c r="AV253" i="1"/>
  <c r="AU253" i="1"/>
  <c r="AT253" i="1"/>
  <c r="AS253" i="1"/>
  <c r="AR253" i="1"/>
  <c r="AQ253" i="1"/>
  <c r="AP253" i="1"/>
  <c r="AO253" i="1"/>
  <c r="AN253" i="1"/>
  <c r="AM253" i="1"/>
  <c r="AL253" i="1"/>
  <c r="AK253" i="1"/>
  <c r="AJ253" i="1"/>
  <c r="AI253" i="1"/>
  <c r="AH253" i="1"/>
  <c r="AG253" i="1"/>
  <c r="AF253" i="1"/>
  <c r="AE253" i="1"/>
  <c r="AD253" i="1"/>
  <c r="AC253" i="1"/>
  <c r="AB253" i="1"/>
  <c r="AA253" i="1"/>
  <c r="Z253" i="1"/>
  <c r="Y253" i="1"/>
  <c r="X253" i="1"/>
  <c r="W253" i="1"/>
  <c r="V253" i="1"/>
  <c r="U253" i="1"/>
  <c r="T253" i="1"/>
  <c r="S253" i="1"/>
  <c r="R253" i="1"/>
  <c r="Q253" i="1"/>
  <c r="P253" i="1"/>
  <c r="O253" i="1"/>
  <c r="N253" i="1"/>
  <c r="M253" i="1"/>
  <c r="L253" i="1"/>
  <c r="K253" i="1"/>
  <c r="J253" i="1"/>
  <c r="I253" i="1"/>
  <c r="H253" i="1"/>
  <c r="G253" i="1"/>
  <c r="F253" i="1"/>
  <c r="BO225" i="1"/>
  <c r="BN225" i="1"/>
  <c r="BM225" i="1"/>
  <c r="BL225" i="1"/>
  <c r="BK225" i="1"/>
  <c r="BJ225" i="1"/>
  <c r="BI225" i="1"/>
  <c r="BH225" i="1"/>
  <c r="BG225" i="1"/>
  <c r="BF225" i="1"/>
  <c r="BE225" i="1"/>
  <c r="BD225" i="1"/>
  <c r="BC225" i="1"/>
  <c r="BB225" i="1"/>
  <c r="BA225" i="1"/>
  <c r="AZ225" i="1"/>
  <c r="AY225" i="1"/>
  <c r="AX225" i="1"/>
  <c r="AW225" i="1"/>
  <c r="AV225" i="1"/>
  <c r="AU225" i="1"/>
  <c r="AT225" i="1"/>
  <c r="AS225" i="1"/>
  <c r="AR225" i="1"/>
  <c r="AQ225" i="1"/>
  <c r="AP225" i="1"/>
  <c r="AO225" i="1"/>
  <c r="AN225" i="1"/>
  <c r="AM225" i="1"/>
  <c r="AL225" i="1"/>
  <c r="AK225" i="1"/>
  <c r="AJ225" i="1"/>
  <c r="AI225" i="1"/>
  <c r="AH225" i="1"/>
  <c r="AG225" i="1"/>
  <c r="AF225" i="1"/>
  <c r="AE225" i="1"/>
  <c r="AD225" i="1"/>
  <c r="AC225" i="1"/>
  <c r="AB225" i="1"/>
  <c r="AA225" i="1"/>
  <c r="Z225" i="1"/>
  <c r="Y225" i="1"/>
  <c r="X225" i="1"/>
  <c r="W225" i="1"/>
  <c r="V225" i="1"/>
  <c r="U225" i="1"/>
  <c r="T225" i="1"/>
  <c r="S225" i="1"/>
  <c r="R225" i="1"/>
  <c r="Q225" i="1"/>
  <c r="P225" i="1"/>
  <c r="O225" i="1"/>
  <c r="N225" i="1"/>
  <c r="M225" i="1"/>
  <c r="L225" i="1"/>
  <c r="K225" i="1"/>
  <c r="J225" i="1"/>
  <c r="I225" i="1"/>
  <c r="H225" i="1"/>
  <c r="G225" i="1"/>
  <c r="F225" i="1"/>
  <c r="BO224" i="1"/>
  <c r="BN224" i="1"/>
  <c r="BM224" i="1"/>
  <c r="BL224" i="1"/>
  <c r="BK224" i="1"/>
  <c r="BJ224" i="1"/>
  <c r="BI224" i="1"/>
  <c r="BH224" i="1"/>
  <c r="BG224" i="1"/>
  <c r="BF224" i="1"/>
  <c r="BE224" i="1"/>
  <c r="BD224" i="1"/>
  <c r="BC224" i="1"/>
  <c r="BB224" i="1"/>
  <c r="BA224" i="1"/>
  <c r="AZ224" i="1"/>
  <c r="AY224" i="1"/>
  <c r="AX224" i="1"/>
  <c r="AW224" i="1"/>
  <c r="AV224" i="1"/>
  <c r="AU224" i="1"/>
  <c r="AT224" i="1"/>
  <c r="AS224" i="1"/>
  <c r="AR224" i="1"/>
  <c r="AQ224" i="1"/>
  <c r="AP224" i="1"/>
  <c r="AO224" i="1"/>
  <c r="AN224" i="1"/>
  <c r="AM224" i="1"/>
  <c r="AL224" i="1"/>
  <c r="AK224" i="1"/>
  <c r="AJ224" i="1"/>
  <c r="AI224" i="1"/>
  <c r="AH224" i="1"/>
  <c r="AG224" i="1"/>
  <c r="AF224" i="1"/>
  <c r="AE224" i="1"/>
  <c r="AD224" i="1"/>
  <c r="AC224" i="1"/>
  <c r="AB224" i="1"/>
  <c r="AA224" i="1"/>
  <c r="Z224" i="1"/>
  <c r="Y224" i="1"/>
  <c r="X224" i="1"/>
  <c r="W224" i="1"/>
  <c r="V224" i="1"/>
  <c r="U224" i="1"/>
  <c r="T224" i="1"/>
  <c r="S224" i="1"/>
  <c r="R224" i="1"/>
  <c r="Q224" i="1"/>
  <c r="P224" i="1"/>
  <c r="O224" i="1"/>
  <c r="N224" i="1"/>
  <c r="M224" i="1"/>
  <c r="L224" i="1"/>
  <c r="K224" i="1"/>
  <c r="J224" i="1"/>
  <c r="I224" i="1"/>
  <c r="H224" i="1"/>
  <c r="G224" i="1"/>
  <c r="F224" i="1"/>
  <c r="BO223" i="1"/>
  <c r="BN223" i="1"/>
  <c r="BM223" i="1"/>
  <c r="BL223" i="1"/>
  <c r="BK223" i="1"/>
  <c r="BJ223" i="1"/>
  <c r="BI223" i="1"/>
  <c r="BH223" i="1"/>
  <c r="BG223" i="1"/>
  <c r="BF223" i="1"/>
  <c r="BE223" i="1"/>
  <c r="BD223" i="1"/>
  <c r="BC223" i="1"/>
  <c r="BB223" i="1"/>
  <c r="BA223" i="1"/>
  <c r="AZ223" i="1"/>
  <c r="AY223" i="1"/>
  <c r="AX223" i="1"/>
  <c r="AW223" i="1"/>
  <c r="AV223" i="1"/>
  <c r="AU223" i="1"/>
  <c r="AT223" i="1"/>
  <c r="AS223" i="1"/>
  <c r="AR223" i="1"/>
  <c r="AQ223" i="1"/>
  <c r="AP223" i="1"/>
  <c r="AO223" i="1"/>
  <c r="AN223" i="1"/>
  <c r="AM223" i="1"/>
  <c r="AL223" i="1"/>
  <c r="AK223" i="1"/>
  <c r="AJ223" i="1"/>
  <c r="AI223" i="1"/>
  <c r="AH223" i="1"/>
  <c r="AG223" i="1"/>
  <c r="AF223" i="1"/>
  <c r="AE223" i="1"/>
  <c r="AD223" i="1"/>
  <c r="AC223" i="1"/>
  <c r="AB223" i="1"/>
  <c r="AA223" i="1"/>
  <c r="Z223" i="1"/>
  <c r="Y223" i="1"/>
  <c r="X223" i="1"/>
  <c r="W223" i="1"/>
  <c r="V223" i="1"/>
  <c r="U223" i="1"/>
  <c r="T223" i="1"/>
  <c r="S223" i="1"/>
  <c r="R223" i="1"/>
  <c r="Q223" i="1"/>
  <c r="P223" i="1"/>
  <c r="O223" i="1"/>
  <c r="N223" i="1"/>
  <c r="M223" i="1"/>
  <c r="L223" i="1"/>
  <c r="K223" i="1"/>
  <c r="J223" i="1"/>
  <c r="I223" i="1"/>
  <c r="H223" i="1"/>
  <c r="G223" i="1"/>
  <c r="F223" i="1"/>
  <c r="BO222" i="1"/>
  <c r="BN222" i="1"/>
  <c r="BM222" i="1"/>
  <c r="BL222" i="1"/>
  <c r="BK222" i="1"/>
  <c r="BJ222" i="1"/>
  <c r="BI222" i="1"/>
  <c r="BH222" i="1"/>
  <c r="BG222" i="1"/>
  <c r="BF222" i="1"/>
  <c r="BE222" i="1"/>
  <c r="BD222" i="1"/>
  <c r="BC222" i="1"/>
  <c r="BB222" i="1"/>
  <c r="BA222" i="1"/>
  <c r="AZ222" i="1"/>
  <c r="AY222" i="1"/>
  <c r="AX222" i="1"/>
  <c r="AW222" i="1"/>
  <c r="AV222" i="1"/>
  <c r="AU222" i="1"/>
  <c r="AT222" i="1"/>
  <c r="AS222" i="1"/>
  <c r="AR222" i="1"/>
  <c r="AQ222" i="1"/>
  <c r="AP222" i="1"/>
  <c r="AO222" i="1"/>
  <c r="AN222" i="1"/>
  <c r="AM222" i="1"/>
  <c r="AL222" i="1"/>
  <c r="AK222" i="1"/>
  <c r="AJ222" i="1"/>
  <c r="AI222" i="1"/>
  <c r="AH222" i="1"/>
  <c r="AG222" i="1"/>
  <c r="AF222" i="1"/>
  <c r="AE222" i="1"/>
  <c r="AD222" i="1"/>
  <c r="AC222" i="1"/>
  <c r="AB222" i="1"/>
  <c r="AA222" i="1"/>
  <c r="Z222" i="1"/>
  <c r="Y222" i="1"/>
  <c r="X222" i="1"/>
  <c r="W222" i="1"/>
  <c r="V222" i="1"/>
  <c r="U222" i="1"/>
  <c r="T222" i="1"/>
  <c r="S222" i="1"/>
  <c r="R222" i="1"/>
  <c r="Q222" i="1"/>
  <c r="P222" i="1"/>
  <c r="O222" i="1"/>
  <c r="N222" i="1"/>
  <c r="M222" i="1"/>
  <c r="L222" i="1"/>
  <c r="K222" i="1"/>
  <c r="J222" i="1"/>
  <c r="I222" i="1"/>
  <c r="H222" i="1"/>
  <c r="G222" i="1"/>
  <c r="F222" i="1"/>
  <c r="BO221" i="1"/>
  <c r="BN221" i="1"/>
  <c r="BM221" i="1"/>
  <c r="BL221" i="1"/>
  <c r="BK221" i="1"/>
  <c r="BJ221" i="1"/>
  <c r="BI221" i="1"/>
  <c r="BH221" i="1"/>
  <c r="BG221" i="1"/>
  <c r="BF221" i="1"/>
  <c r="BE221" i="1"/>
  <c r="BD221" i="1"/>
  <c r="BC221" i="1"/>
  <c r="BB221" i="1"/>
  <c r="BA221" i="1"/>
  <c r="AZ221" i="1"/>
  <c r="AY221" i="1"/>
  <c r="AX221" i="1"/>
  <c r="AW221" i="1"/>
  <c r="AV221" i="1"/>
  <c r="AU221" i="1"/>
  <c r="AT221" i="1"/>
  <c r="AS221" i="1"/>
  <c r="AR221" i="1"/>
  <c r="AQ221" i="1"/>
  <c r="AP221" i="1"/>
  <c r="AO221" i="1"/>
  <c r="AN221" i="1"/>
  <c r="AM221" i="1"/>
  <c r="AL221" i="1"/>
  <c r="AK221" i="1"/>
  <c r="AJ221" i="1"/>
  <c r="AI221" i="1"/>
  <c r="AH221" i="1"/>
  <c r="AG221" i="1"/>
  <c r="AF221" i="1"/>
  <c r="AE221" i="1"/>
  <c r="AD221" i="1"/>
  <c r="AC221" i="1"/>
  <c r="AB221" i="1"/>
  <c r="AA221" i="1"/>
  <c r="Z221" i="1"/>
  <c r="Y221" i="1"/>
  <c r="X221" i="1"/>
  <c r="W221" i="1"/>
  <c r="V221" i="1"/>
  <c r="U221" i="1"/>
  <c r="T221" i="1"/>
  <c r="S221" i="1"/>
  <c r="R221" i="1"/>
  <c r="Q221" i="1"/>
  <c r="P221" i="1"/>
  <c r="O221" i="1"/>
  <c r="N221" i="1"/>
  <c r="M221" i="1"/>
  <c r="L221" i="1"/>
  <c r="K221" i="1"/>
  <c r="J221" i="1"/>
  <c r="I221" i="1"/>
  <c r="H221" i="1"/>
  <c r="G221" i="1"/>
  <c r="F221" i="1"/>
  <c r="BO220" i="1"/>
  <c r="BN220" i="1"/>
  <c r="BM220" i="1"/>
  <c r="BL220" i="1"/>
  <c r="BK220" i="1"/>
  <c r="BJ220" i="1"/>
  <c r="BI220" i="1"/>
  <c r="BH220" i="1"/>
  <c r="BG220" i="1"/>
  <c r="BF220" i="1"/>
  <c r="BE220" i="1"/>
  <c r="BD220" i="1"/>
  <c r="BC220" i="1"/>
  <c r="BB220" i="1"/>
  <c r="BA220" i="1"/>
  <c r="AZ220" i="1"/>
  <c r="AY220" i="1"/>
  <c r="AX220" i="1"/>
  <c r="AW220" i="1"/>
  <c r="AV220" i="1"/>
  <c r="AU220" i="1"/>
  <c r="AT220" i="1"/>
  <c r="AS220" i="1"/>
  <c r="AR220" i="1"/>
  <c r="AQ220" i="1"/>
  <c r="AP220" i="1"/>
  <c r="AO220" i="1"/>
  <c r="AN220" i="1"/>
  <c r="AM220" i="1"/>
  <c r="AL220" i="1"/>
  <c r="AK220" i="1"/>
  <c r="AJ220" i="1"/>
  <c r="AI220" i="1"/>
  <c r="AH220" i="1"/>
  <c r="AG220" i="1"/>
  <c r="AF220" i="1"/>
  <c r="AE220" i="1"/>
  <c r="AD220" i="1"/>
  <c r="AC220" i="1"/>
  <c r="AB220" i="1"/>
  <c r="AA220" i="1"/>
  <c r="Z220" i="1"/>
  <c r="Y220" i="1"/>
  <c r="X220" i="1"/>
  <c r="W220" i="1"/>
  <c r="V220" i="1"/>
  <c r="U220" i="1"/>
  <c r="T220" i="1"/>
  <c r="S220" i="1"/>
  <c r="R220" i="1"/>
  <c r="Q220" i="1"/>
  <c r="P220" i="1"/>
  <c r="O220" i="1"/>
  <c r="N220" i="1"/>
  <c r="M220" i="1"/>
  <c r="L220" i="1"/>
  <c r="K220" i="1"/>
  <c r="J220" i="1"/>
  <c r="I220" i="1"/>
  <c r="H220" i="1"/>
  <c r="G220" i="1"/>
  <c r="F220" i="1"/>
  <c r="BO219" i="1"/>
  <c r="BN219" i="1"/>
  <c r="BM219" i="1"/>
  <c r="BL219" i="1"/>
  <c r="BK219" i="1"/>
  <c r="BJ219" i="1"/>
  <c r="BI219" i="1"/>
  <c r="BH219" i="1"/>
  <c r="BG219" i="1"/>
  <c r="BF219" i="1"/>
  <c r="BE219" i="1"/>
  <c r="BD219" i="1"/>
  <c r="BC219" i="1"/>
  <c r="BB219" i="1"/>
  <c r="BA219" i="1"/>
  <c r="AZ219" i="1"/>
  <c r="AY219" i="1"/>
  <c r="AX219" i="1"/>
  <c r="AW219" i="1"/>
  <c r="AV219" i="1"/>
  <c r="AU219" i="1"/>
  <c r="AT219" i="1"/>
  <c r="AS219" i="1"/>
  <c r="AR219" i="1"/>
  <c r="AQ219" i="1"/>
  <c r="AP219" i="1"/>
  <c r="AO219" i="1"/>
  <c r="AN219" i="1"/>
  <c r="AM219" i="1"/>
  <c r="AL219" i="1"/>
  <c r="AK219" i="1"/>
  <c r="AJ219" i="1"/>
  <c r="AI219" i="1"/>
  <c r="AH219" i="1"/>
  <c r="AG219" i="1"/>
  <c r="AF219" i="1"/>
  <c r="AE219" i="1"/>
  <c r="AD219" i="1"/>
  <c r="AC219" i="1"/>
  <c r="AB219" i="1"/>
  <c r="AA219" i="1"/>
  <c r="Z219" i="1"/>
  <c r="Y219" i="1"/>
  <c r="X219" i="1"/>
  <c r="W219" i="1"/>
  <c r="V219" i="1"/>
  <c r="U219" i="1"/>
  <c r="T219" i="1"/>
  <c r="S219" i="1"/>
  <c r="R219" i="1"/>
  <c r="Q219" i="1"/>
  <c r="P219" i="1"/>
  <c r="O219" i="1"/>
  <c r="N219" i="1"/>
  <c r="M219" i="1"/>
  <c r="L219" i="1"/>
  <c r="K219" i="1"/>
  <c r="J219" i="1"/>
  <c r="I219" i="1"/>
  <c r="H219" i="1"/>
  <c r="G219" i="1"/>
  <c r="F219" i="1"/>
  <c r="BO218" i="1"/>
  <c r="BN218" i="1"/>
  <c r="BM218" i="1"/>
  <c r="BL218" i="1"/>
  <c r="BK218" i="1"/>
  <c r="BJ218" i="1"/>
  <c r="BI218" i="1"/>
  <c r="BH218" i="1"/>
  <c r="BG218" i="1"/>
  <c r="BF218" i="1"/>
  <c r="BE218" i="1"/>
  <c r="BD218" i="1"/>
  <c r="BC218" i="1"/>
  <c r="BB218" i="1"/>
  <c r="BA218" i="1"/>
  <c r="AZ218" i="1"/>
  <c r="AY218" i="1"/>
  <c r="AX218" i="1"/>
  <c r="AW218" i="1"/>
  <c r="AV218" i="1"/>
  <c r="AU218" i="1"/>
  <c r="AT218" i="1"/>
  <c r="AS218" i="1"/>
  <c r="AR218" i="1"/>
  <c r="AQ218" i="1"/>
  <c r="AP218" i="1"/>
  <c r="AO218" i="1"/>
  <c r="AN218" i="1"/>
  <c r="AM218" i="1"/>
  <c r="AL218" i="1"/>
  <c r="AK218" i="1"/>
  <c r="AJ218" i="1"/>
  <c r="AI218" i="1"/>
  <c r="AH218" i="1"/>
  <c r="AG218" i="1"/>
  <c r="AF218" i="1"/>
  <c r="AE218" i="1"/>
  <c r="AD218" i="1"/>
  <c r="AC218" i="1"/>
  <c r="AB218" i="1"/>
  <c r="AA218" i="1"/>
  <c r="Z218" i="1"/>
  <c r="Y218" i="1"/>
  <c r="X218" i="1"/>
  <c r="W218" i="1"/>
  <c r="V218" i="1"/>
  <c r="U218" i="1"/>
  <c r="T218" i="1"/>
  <c r="S218" i="1"/>
  <c r="R218" i="1"/>
  <c r="Q218" i="1"/>
  <c r="P218" i="1"/>
  <c r="O218" i="1"/>
  <c r="N218" i="1"/>
  <c r="M218" i="1"/>
  <c r="L218" i="1"/>
  <c r="K218" i="1"/>
  <c r="J218" i="1"/>
  <c r="I218" i="1"/>
  <c r="H218" i="1"/>
  <c r="G218" i="1"/>
  <c r="F218" i="1"/>
  <c r="BO217" i="1"/>
  <c r="BN217" i="1"/>
  <c r="BM217" i="1"/>
  <c r="BL217" i="1"/>
  <c r="BK217" i="1"/>
  <c r="BJ217" i="1"/>
  <c r="BI217" i="1"/>
  <c r="BH217" i="1"/>
  <c r="BG217" i="1"/>
  <c r="BF217" i="1"/>
  <c r="BE217" i="1"/>
  <c r="BD217" i="1"/>
  <c r="BC217" i="1"/>
  <c r="BB217" i="1"/>
  <c r="BA217" i="1"/>
  <c r="AZ217" i="1"/>
  <c r="AY217" i="1"/>
  <c r="AX217" i="1"/>
  <c r="AW217" i="1"/>
  <c r="AV217" i="1"/>
  <c r="AU217" i="1"/>
  <c r="AT217" i="1"/>
  <c r="AS217" i="1"/>
  <c r="AR217" i="1"/>
  <c r="AQ217" i="1"/>
  <c r="AP217" i="1"/>
  <c r="AO217" i="1"/>
  <c r="AN217" i="1"/>
  <c r="AM217" i="1"/>
  <c r="AL217" i="1"/>
  <c r="AK217" i="1"/>
  <c r="AJ217" i="1"/>
  <c r="AI217" i="1"/>
  <c r="AH217" i="1"/>
  <c r="AG217" i="1"/>
  <c r="AF217" i="1"/>
  <c r="AE217" i="1"/>
  <c r="AD217" i="1"/>
  <c r="AC217" i="1"/>
  <c r="AB217" i="1"/>
  <c r="AA217" i="1"/>
  <c r="Z217" i="1"/>
  <c r="Y217" i="1"/>
  <c r="X217" i="1"/>
  <c r="W217" i="1"/>
  <c r="V217" i="1"/>
  <c r="U217" i="1"/>
  <c r="T217" i="1"/>
  <c r="S217" i="1"/>
  <c r="R217" i="1"/>
  <c r="Q217" i="1"/>
  <c r="P217" i="1"/>
  <c r="O217" i="1"/>
  <c r="N217" i="1"/>
  <c r="M217" i="1"/>
  <c r="L217" i="1"/>
  <c r="K217" i="1"/>
  <c r="J217" i="1"/>
  <c r="I217" i="1"/>
  <c r="H217" i="1"/>
  <c r="G217" i="1"/>
  <c r="F217" i="1"/>
  <c r="BO216" i="1"/>
  <c r="BN216" i="1"/>
  <c r="BM216" i="1"/>
  <c r="BL216" i="1"/>
  <c r="BK216" i="1"/>
  <c r="BJ216" i="1"/>
  <c r="BI216" i="1"/>
  <c r="BH216" i="1"/>
  <c r="BG216" i="1"/>
  <c r="BF216" i="1"/>
  <c r="BE216" i="1"/>
  <c r="BD216" i="1"/>
  <c r="BC216" i="1"/>
  <c r="BB216" i="1"/>
  <c r="BA216" i="1"/>
  <c r="AZ216" i="1"/>
  <c r="AY216" i="1"/>
  <c r="AX216" i="1"/>
  <c r="AW216" i="1"/>
  <c r="AV216" i="1"/>
  <c r="AU216" i="1"/>
  <c r="AT216" i="1"/>
  <c r="AS216" i="1"/>
  <c r="AR216" i="1"/>
  <c r="AQ216" i="1"/>
  <c r="AP216" i="1"/>
  <c r="AO216" i="1"/>
  <c r="AN216" i="1"/>
  <c r="AM216" i="1"/>
  <c r="AL216" i="1"/>
  <c r="AK216" i="1"/>
  <c r="AJ216" i="1"/>
  <c r="AI216" i="1"/>
  <c r="AH216" i="1"/>
  <c r="AG216" i="1"/>
  <c r="AF216" i="1"/>
  <c r="AE216" i="1"/>
  <c r="AD216" i="1"/>
  <c r="AC216" i="1"/>
  <c r="AB216" i="1"/>
  <c r="AA216" i="1"/>
  <c r="Z216" i="1"/>
  <c r="Y216" i="1"/>
  <c r="X216" i="1"/>
  <c r="W216" i="1"/>
  <c r="V216" i="1"/>
  <c r="U216" i="1"/>
  <c r="T216" i="1"/>
  <c r="S216" i="1"/>
  <c r="R216" i="1"/>
  <c r="Q216" i="1"/>
  <c r="P216" i="1"/>
  <c r="O216" i="1"/>
  <c r="N216" i="1"/>
  <c r="M216" i="1"/>
  <c r="L216" i="1"/>
  <c r="K216" i="1"/>
  <c r="J216" i="1"/>
  <c r="I216" i="1"/>
  <c r="H216" i="1"/>
  <c r="G216" i="1"/>
  <c r="F216" i="1"/>
  <c r="BO215" i="1"/>
  <c r="BN215" i="1"/>
  <c r="BM215" i="1"/>
  <c r="BL215" i="1"/>
  <c r="BK215" i="1"/>
  <c r="BJ215" i="1"/>
  <c r="BI215" i="1"/>
  <c r="BH215" i="1"/>
  <c r="BG215" i="1"/>
  <c r="BF215" i="1"/>
  <c r="BE215" i="1"/>
  <c r="BD215" i="1"/>
  <c r="BC215" i="1"/>
  <c r="BB215" i="1"/>
  <c r="BA215" i="1"/>
  <c r="AZ215" i="1"/>
  <c r="AY215" i="1"/>
  <c r="AX215" i="1"/>
  <c r="AW215" i="1"/>
  <c r="AV215" i="1"/>
  <c r="AU215" i="1"/>
  <c r="AT215" i="1"/>
  <c r="AS215" i="1"/>
  <c r="AR215" i="1"/>
  <c r="AQ215" i="1"/>
  <c r="AP215" i="1"/>
  <c r="AO215" i="1"/>
  <c r="AN215" i="1"/>
  <c r="AM215" i="1"/>
  <c r="AL215" i="1"/>
  <c r="AK215" i="1"/>
  <c r="AJ215" i="1"/>
  <c r="AI215" i="1"/>
  <c r="AH215" i="1"/>
  <c r="AG215" i="1"/>
  <c r="AF215" i="1"/>
  <c r="AE215" i="1"/>
  <c r="AD215" i="1"/>
  <c r="AC215" i="1"/>
  <c r="AB215" i="1"/>
  <c r="AA215" i="1"/>
  <c r="Z215" i="1"/>
  <c r="Y215" i="1"/>
  <c r="X215" i="1"/>
  <c r="W215" i="1"/>
  <c r="V215" i="1"/>
  <c r="U215" i="1"/>
  <c r="T215" i="1"/>
  <c r="S215" i="1"/>
  <c r="R215" i="1"/>
  <c r="Q215" i="1"/>
  <c r="P215" i="1"/>
  <c r="O215" i="1"/>
  <c r="N215" i="1"/>
  <c r="M215" i="1"/>
  <c r="L215" i="1"/>
  <c r="K215" i="1"/>
  <c r="J215" i="1"/>
  <c r="I215" i="1"/>
  <c r="H215" i="1"/>
  <c r="G215" i="1"/>
  <c r="F215" i="1"/>
  <c r="BO187" i="1"/>
  <c r="BN187" i="1"/>
  <c r="BM187" i="1"/>
  <c r="BL187" i="1"/>
  <c r="BK187" i="1"/>
  <c r="BJ187" i="1"/>
  <c r="BI187" i="1"/>
  <c r="BH187" i="1"/>
  <c r="BG187" i="1"/>
  <c r="BF187" i="1"/>
  <c r="BE187" i="1"/>
  <c r="BD187" i="1"/>
  <c r="BC187" i="1"/>
  <c r="BB187" i="1"/>
  <c r="BA187" i="1"/>
  <c r="AZ187" i="1"/>
  <c r="AY187" i="1"/>
  <c r="AX187" i="1"/>
  <c r="AW187" i="1"/>
  <c r="AV187" i="1"/>
  <c r="AU187" i="1"/>
  <c r="AT187" i="1"/>
  <c r="AS187" i="1"/>
  <c r="AR187" i="1"/>
  <c r="AQ187" i="1"/>
  <c r="AP187" i="1"/>
  <c r="AO187" i="1"/>
  <c r="AN187" i="1"/>
  <c r="AM187" i="1"/>
  <c r="AL187" i="1"/>
  <c r="AK187" i="1"/>
  <c r="AJ187" i="1"/>
  <c r="AI187" i="1"/>
  <c r="AH187" i="1"/>
  <c r="AG187" i="1"/>
  <c r="AF187" i="1"/>
  <c r="AE187" i="1"/>
  <c r="AD187" i="1"/>
  <c r="AC187" i="1"/>
  <c r="AB187" i="1"/>
  <c r="AA187" i="1"/>
  <c r="Z187" i="1"/>
  <c r="Y187" i="1"/>
  <c r="X187" i="1"/>
  <c r="W187" i="1"/>
  <c r="V187" i="1"/>
  <c r="U187" i="1"/>
  <c r="T187" i="1"/>
  <c r="S187" i="1"/>
  <c r="R187" i="1"/>
  <c r="Q187" i="1"/>
  <c r="P187" i="1"/>
  <c r="O187" i="1"/>
  <c r="N187" i="1"/>
  <c r="M187" i="1"/>
  <c r="L187" i="1"/>
  <c r="K187" i="1"/>
  <c r="J187" i="1"/>
  <c r="I187" i="1"/>
  <c r="H187" i="1"/>
  <c r="G187" i="1"/>
  <c r="F187" i="1"/>
  <c r="BO186" i="1"/>
  <c r="BN186" i="1"/>
  <c r="BM186" i="1"/>
  <c r="BL186" i="1"/>
  <c r="BK186" i="1"/>
  <c r="BJ186" i="1"/>
  <c r="BI186" i="1"/>
  <c r="BH186" i="1"/>
  <c r="BG186" i="1"/>
  <c r="BF186" i="1"/>
  <c r="BE186" i="1"/>
  <c r="BD186" i="1"/>
  <c r="BC186" i="1"/>
  <c r="BB186" i="1"/>
  <c r="BA186" i="1"/>
  <c r="AZ186" i="1"/>
  <c r="AY186" i="1"/>
  <c r="AX186" i="1"/>
  <c r="AW186" i="1"/>
  <c r="AV186" i="1"/>
  <c r="AU186" i="1"/>
  <c r="AT186" i="1"/>
  <c r="AS186" i="1"/>
  <c r="AR186" i="1"/>
  <c r="AQ186" i="1"/>
  <c r="AP186" i="1"/>
  <c r="AO186" i="1"/>
  <c r="AN186" i="1"/>
  <c r="AM186" i="1"/>
  <c r="AL186" i="1"/>
  <c r="AK186" i="1"/>
  <c r="AJ186" i="1"/>
  <c r="AI186" i="1"/>
  <c r="AH186" i="1"/>
  <c r="AG186" i="1"/>
  <c r="AF186" i="1"/>
  <c r="AE186" i="1"/>
  <c r="AD186" i="1"/>
  <c r="AC186" i="1"/>
  <c r="AB186" i="1"/>
  <c r="AA186" i="1"/>
  <c r="Z186" i="1"/>
  <c r="Y186" i="1"/>
  <c r="X186" i="1"/>
  <c r="W186" i="1"/>
  <c r="V186" i="1"/>
  <c r="U186" i="1"/>
  <c r="T186" i="1"/>
  <c r="S186" i="1"/>
  <c r="R186" i="1"/>
  <c r="Q186" i="1"/>
  <c r="P186" i="1"/>
  <c r="O186" i="1"/>
  <c r="N186" i="1"/>
  <c r="M186" i="1"/>
  <c r="L186" i="1"/>
  <c r="K186" i="1"/>
  <c r="J186" i="1"/>
  <c r="I186" i="1"/>
  <c r="H186" i="1"/>
  <c r="G186" i="1"/>
  <c r="F186" i="1"/>
  <c r="BO185" i="1"/>
  <c r="BN185" i="1"/>
  <c r="BM185" i="1"/>
  <c r="BL185" i="1"/>
  <c r="BK185" i="1"/>
  <c r="BJ185" i="1"/>
  <c r="BI185" i="1"/>
  <c r="BH185" i="1"/>
  <c r="BG185" i="1"/>
  <c r="BF185" i="1"/>
  <c r="BE185" i="1"/>
  <c r="BD185" i="1"/>
  <c r="BC185" i="1"/>
  <c r="BB185" i="1"/>
  <c r="BA185" i="1"/>
  <c r="AZ185" i="1"/>
  <c r="AY185" i="1"/>
  <c r="AX185" i="1"/>
  <c r="AW185" i="1"/>
  <c r="AV185" i="1"/>
  <c r="AU185" i="1"/>
  <c r="AT185" i="1"/>
  <c r="AS185" i="1"/>
  <c r="AR185" i="1"/>
  <c r="AQ185" i="1"/>
  <c r="AP185" i="1"/>
  <c r="AO185" i="1"/>
  <c r="AN185" i="1"/>
  <c r="AM185" i="1"/>
  <c r="AL185" i="1"/>
  <c r="AK185" i="1"/>
  <c r="AJ185" i="1"/>
  <c r="AI185" i="1"/>
  <c r="AH185" i="1"/>
  <c r="AG185" i="1"/>
  <c r="AF185" i="1"/>
  <c r="AE185" i="1"/>
  <c r="AD185" i="1"/>
  <c r="AC185" i="1"/>
  <c r="AB185" i="1"/>
  <c r="AA185" i="1"/>
  <c r="Z185" i="1"/>
  <c r="Y185" i="1"/>
  <c r="X185" i="1"/>
  <c r="W185" i="1"/>
  <c r="V185" i="1"/>
  <c r="U185" i="1"/>
  <c r="T185" i="1"/>
  <c r="S185" i="1"/>
  <c r="R185" i="1"/>
  <c r="Q185" i="1"/>
  <c r="P185" i="1"/>
  <c r="O185" i="1"/>
  <c r="N185" i="1"/>
  <c r="M185" i="1"/>
  <c r="L185" i="1"/>
  <c r="K185" i="1"/>
  <c r="J185" i="1"/>
  <c r="I185" i="1"/>
  <c r="H185" i="1"/>
  <c r="G185" i="1"/>
  <c r="F185" i="1"/>
  <c r="BO184" i="1"/>
  <c r="BN184" i="1"/>
  <c r="BM184" i="1"/>
  <c r="BL184" i="1"/>
  <c r="BK184" i="1"/>
  <c r="BJ184" i="1"/>
  <c r="BI184" i="1"/>
  <c r="BH184" i="1"/>
  <c r="BG184" i="1"/>
  <c r="BF184" i="1"/>
  <c r="BE184" i="1"/>
  <c r="BD184" i="1"/>
  <c r="BC184" i="1"/>
  <c r="BB184" i="1"/>
  <c r="BA184" i="1"/>
  <c r="AZ184" i="1"/>
  <c r="AY184" i="1"/>
  <c r="AX184" i="1"/>
  <c r="AW184" i="1"/>
  <c r="AV184" i="1"/>
  <c r="AU184" i="1"/>
  <c r="AT184" i="1"/>
  <c r="AS184" i="1"/>
  <c r="AR184" i="1"/>
  <c r="AQ184" i="1"/>
  <c r="AP184" i="1"/>
  <c r="AO184" i="1"/>
  <c r="AN184" i="1"/>
  <c r="AM184" i="1"/>
  <c r="AL184" i="1"/>
  <c r="AK184" i="1"/>
  <c r="AJ184" i="1"/>
  <c r="AI184" i="1"/>
  <c r="AH184" i="1"/>
  <c r="AG184" i="1"/>
  <c r="AF184" i="1"/>
  <c r="AE184" i="1"/>
  <c r="AD184" i="1"/>
  <c r="AC184" i="1"/>
  <c r="AB184" i="1"/>
  <c r="AA184" i="1"/>
  <c r="Z184" i="1"/>
  <c r="Y184" i="1"/>
  <c r="X184" i="1"/>
  <c r="W184" i="1"/>
  <c r="V184" i="1"/>
  <c r="U184" i="1"/>
  <c r="T184" i="1"/>
  <c r="S184" i="1"/>
  <c r="R184" i="1"/>
  <c r="Q184" i="1"/>
  <c r="P184" i="1"/>
  <c r="O184" i="1"/>
  <c r="N184" i="1"/>
  <c r="M184" i="1"/>
  <c r="L184" i="1"/>
  <c r="K184" i="1"/>
  <c r="J184" i="1"/>
  <c r="I184" i="1"/>
  <c r="H184" i="1"/>
  <c r="G184" i="1"/>
  <c r="F184" i="1"/>
  <c r="BO183" i="1"/>
  <c r="BN183" i="1"/>
  <c r="BM183" i="1"/>
  <c r="BL183" i="1"/>
  <c r="BK183" i="1"/>
  <c r="BJ183" i="1"/>
  <c r="BI183" i="1"/>
  <c r="BH183" i="1"/>
  <c r="BG183" i="1"/>
  <c r="BF183" i="1"/>
  <c r="BE183" i="1"/>
  <c r="BD183" i="1"/>
  <c r="BC183" i="1"/>
  <c r="BB183" i="1"/>
  <c r="BA183" i="1"/>
  <c r="AZ183" i="1"/>
  <c r="AY183" i="1"/>
  <c r="AX183" i="1"/>
  <c r="AW183" i="1"/>
  <c r="AV183" i="1"/>
  <c r="AU183" i="1"/>
  <c r="AT183" i="1"/>
  <c r="AS183" i="1"/>
  <c r="AR183" i="1"/>
  <c r="AQ183" i="1"/>
  <c r="AP183" i="1"/>
  <c r="AO183" i="1"/>
  <c r="AN183" i="1"/>
  <c r="AM183" i="1"/>
  <c r="AL183" i="1"/>
  <c r="AK183" i="1"/>
  <c r="AJ183" i="1"/>
  <c r="AI183" i="1"/>
  <c r="AH183" i="1"/>
  <c r="AG183" i="1"/>
  <c r="AF183" i="1"/>
  <c r="AE183" i="1"/>
  <c r="AD183" i="1"/>
  <c r="AC183" i="1"/>
  <c r="AB183" i="1"/>
  <c r="AA183" i="1"/>
  <c r="Z183" i="1"/>
  <c r="Y183" i="1"/>
  <c r="X183" i="1"/>
  <c r="W183" i="1"/>
  <c r="V183" i="1"/>
  <c r="U183" i="1"/>
  <c r="T183" i="1"/>
  <c r="S183" i="1"/>
  <c r="R183" i="1"/>
  <c r="Q183" i="1"/>
  <c r="P183" i="1"/>
  <c r="O183" i="1"/>
  <c r="N183" i="1"/>
  <c r="M183" i="1"/>
  <c r="L183" i="1"/>
  <c r="K183" i="1"/>
  <c r="J183" i="1"/>
  <c r="I183" i="1"/>
  <c r="H183" i="1"/>
  <c r="G183" i="1"/>
  <c r="F183" i="1"/>
  <c r="BO182" i="1"/>
  <c r="BN182" i="1"/>
  <c r="BM182" i="1"/>
  <c r="BL182" i="1"/>
  <c r="BK182" i="1"/>
  <c r="BJ182" i="1"/>
  <c r="BI182" i="1"/>
  <c r="BH182" i="1"/>
  <c r="BG182" i="1"/>
  <c r="BF182" i="1"/>
  <c r="BE182" i="1"/>
  <c r="BD182" i="1"/>
  <c r="BC182" i="1"/>
  <c r="BB182" i="1"/>
  <c r="BA182" i="1"/>
  <c r="AZ182" i="1"/>
  <c r="AY182" i="1"/>
  <c r="AX182" i="1"/>
  <c r="AW182" i="1"/>
  <c r="AV182" i="1"/>
  <c r="AU182" i="1"/>
  <c r="AT182" i="1"/>
  <c r="AS182" i="1"/>
  <c r="AR182" i="1"/>
  <c r="AQ182" i="1"/>
  <c r="AP182" i="1"/>
  <c r="AO182" i="1"/>
  <c r="AN182" i="1"/>
  <c r="AM182" i="1"/>
  <c r="AL182" i="1"/>
  <c r="AK182" i="1"/>
  <c r="AJ182" i="1"/>
  <c r="AI182" i="1"/>
  <c r="AH182" i="1"/>
  <c r="AG182" i="1"/>
  <c r="AF182" i="1"/>
  <c r="AE182" i="1"/>
  <c r="AD182" i="1"/>
  <c r="AC182" i="1"/>
  <c r="AB182" i="1"/>
  <c r="AA182" i="1"/>
  <c r="Z182" i="1"/>
  <c r="Y182" i="1"/>
  <c r="X182" i="1"/>
  <c r="W182" i="1"/>
  <c r="V182" i="1"/>
  <c r="U182" i="1"/>
  <c r="T182" i="1"/>
  <c r="S182" i="1"/>
  <c r="R182" i="1"/>
  <c r="Q182" i="1"/>
  <c r="P182" i="1"/>
  <c r="O182" i="1"/>
  <c r="N182" i="1"/>
  <c r="M182" i="1"/>
  <c r="L182" i="1"/>
  <c r="K182" i="1"/>
  <c r="J182" i="1"/>
  <c r="I182" i="1"/>
  <c r="H182" i="1"/>
  <c r="G182" i="1"/>
  <c r="F182" i="1"/>
  <c r="BO181" i="1"/>
  <c r="BN181" i="1"/>
  <c r="BM181" i="1"/>
  <c r="BL181" i="1"/>
  <c r="BK181" i="1"/>
  <c r="BJ181" i="1"/>
  <c r="BI181" i="1"/>
  <c r="BH181" i="1"/>
  <c r="BG181" i="1"/>
  <c r="BF181" i="1"/>
  <c r="BE181" i="1"/>
  <c r="BD181" i="1"/>
  <c r="BC181" i="1"/>
  <c r="BB181" i="1"/>
  <c r="BA181" i="1"/>
  <c r="AZ181" i="1"/>
  <c r="AY181" i="1"/>
  <c r="AX181" i="1"/>
  <c r="AW181" i="1"/>
  <c r="AV181" i="1"/>
  <c r="AU181" i="1"/>
  <c r="AT181" i="1"/>
  <c r="AS181" i="1"/>
  <c r="AR181" i="1"/>
  <c r="AQ181" i="1"/>
  <c r="AP181" i="1"/>
  <c r="AO181" i="1"/>
  <c r="AN181" i="1"/>
  <c r="AM181" i="1"/>
  <c r="AL181" i="1"/>
  <c r="AK181" i="1"/>
  <c r="AJ181" i="1"/>
  <c r="AI181" i="1"/>
  <c r="AH181" i="1"/>
  <c r="AG181" i="1"/>
  <c r="AF181" i="1"/>
  <c r="AE181" i="1"/>
  <c r="AD181" i="1"/>
  <c r="AC181" i="1"/>
  <c r="AB181" i="1"/>
  <c r="AA181" i="1"/>
  <c r="Z181" i="1"/>
  <c r="Y181" i="1"/>
  <c r="X181" i="1"/>
  <c r="W181" i="1"/>
  <c r="V181" i="1"/>
  <c r="U181" i="1"/>
  <c r="T181" i="1"/>
  <c r="S181" i="1"/>
  <c r="R181" i="1"/>
  <c r="Q181" i="1"/>
  <c r="P181" i="1"/>
  <c r="O181" i="1"/>
  <c r="N181" i="1"/>
  <c r="M181" i="1"/>
  <c r="L181" i="1"/>
  <c r="K181" i="1"/>
  <c r="J181" i="1"/>
  <c r="I181" i="1"/>
  <c r="H181" i="1"/>
  <c r="G181" i="1"/>
  <c r="F181" i="1"/>
  <c r="BO180" i="1"/>
  <c r="BN180" i="1"/>
  <c r="BM180" i="1"/>
  <c r="BL180" i="1"/>
  <c r="BK180" i="1"/>
  <c r="BJ180" i="1"/>
  <c r="BI180" i="1"/>
  <c r="BH180" i="1"/>
  <c r="BG180" i="1"/>
  <c r="BF180" i="1"/>
  <c r="BE180" i="1"/>
  <c r="BD180" i="1"/>
  <c r="BC180" i="1"/>
  <c r="BB180" i="1"/>
  <c r="BA180" i="1"/>
  <c r="AZ180" i="1"/>
  <c r="AY180" i="1"/>
  <c r="AX180" i="1"/>
  <c r="AW180" i="1"/>
  <c r="AV180" i="1"/>
  <c r="AU180" i="1"/>
  <c r="AT180" i="1"/>
  <c r="AS180" i="1"/>
  <c r="AR180" i="1"/>
  <c r="AQ180" i="1"/>
  <c r="AP180" i="1"/>
  <c r="AO180" i="1"/>
  <c r="AN180" i="1"/>
  <c r="AM180" i="1"/>
  <c r="AL180" i="1"/>
  <c r="AK180" i="1"/>
  <c r="AJ180" i="1"/>
  <c r="AI180" i="1"/>
  <c r="AH180" i="1"/>
  <c r="AG180" i="1"/>
  <c r="AF180" i="1"/>
  <c r="AE180" i="1"/>
  <c r="AD180" i="1"/>
  <c r="AC180" i="1"/>
  <c r="AB180" i="1"/>
  <c r="AA180" i="1"/>
  <c r="Z180" i="1"/>
  <c r="Y180" i="1"/>
  <c r="X180" i="1"/>
  <c r="W180" i="1"/>
  <c r="V180" i="1"/>
  <c r="U180" i="1"/>
  <c r="T180" i="1"/>
  <c r="S180" i="1"/>
  <c r="R180" i="1"/>
  <c r="Q180" i="1"/>
  <c r="P180" i="1"/>
  <c r="O180" i="1"/>
  <c r="N180" i="1"/>
  <c r="M180" i="1"/>
  <c r="L180" i="1"/>
  <c r="K180" i="1"/>
  <c r="J180" i="1"/>
  <c r="I180" i="1"/>
  <c r="H180" i="1"/>
  <c r="G180" i="1"/>
  <c r="F180" i="1"/>
  <c r="BO179" i="1"/>
  <c r="BN179" i="1"/>
  <c r="BM179" i="1"/>
  <c r="BL179" i="1"/>
  <c r="BK179" i="1"/>
  <c r="BJ179" i="1"/>
  <c r="BI179" i="1"/>
  <c r="BH179" i="1"/>
  <c r="BG179" i="1"/>
  <c r="BF179" i="1"/>
  <c r="BE179" i="1"/>
  <c r="BD179" i="1"/>
  <c r="BC179" i="1"/>
  <c r="BB179" i="1"/>
  <c r="BA179" i="1"/>
  <c r="AZ179" i="1"/>
  <c r="AY179" i="1"/>
  <c r="AX179" i="1"/>
  <c r="AW179" i="1"/>
  <c r="AV179" i="1"/>
  <c r="AU179" i="1"/>
  <c r="AT179" i="1"/>
  <c r="AS179" i="1"/>
  <c r="AR179" i="1"/>
  <c r="AQ179" i="1"/>
  <c r="AP179" i="1"/>
  <c r="AO179" i="1"/>
  <c r="AN179" i="1"/>
  <c r="AM179" i="1"/>
  <c r="AL179" i="1"/>
  <c r="AK179" i="1"/>
  <c r="AJ179" i="1"/>
  <c r="AI179" i="1"/>
  <c r="AH179" i="1"/>
  <c r="AG179" i="1"/>
  <c r="AF179" i="1"/>
  <c r="AE179" i="1"/>
  <c r="AD179" i="1"/>
  <c r="AC179" i="1"/>
  <c r="AB179" i="1"/>
  <c r="AA179" i="1"/>
  <c r="Z179" i="1"/>
  <c r="Y179" i="1"/>
  <c r="X179" i="1"/>
  <c r="W179" i="1"/>
  <c r="V179" i="1"/>
  <c r="U179" i="1"/>
  <c r="T179" i="1"/>
  <c r="S179" i="1"/>
  <c r="R179" i="1"/>
  <c r="Q179" i="1"/>
  <c r="P179" i="1"/>
  <c r="O179" i="1"/>
  <c r="N179" i="1"/>
  <c r="M179" i="1"/>
  <c r="L179" i="1"/>
  <c r="K179" i="1"/>
  <c r="J179" i="1"/>
  <c r="I179" i="1"/>
  <c r="H179" i="1"/>
  <c r="G179" i="1"/>
  <c r="F179" i="1"/>
  <c r="BO178" i="1"/>
  <c r="BN178" i="1"/>
  <c r="BM178" i="1"/>
  <c r="BL178" i="1"/>
  <c r="BK178" i="1"/>
  <c r="BJ178" i="1"/>
  <c r="BI178" i="1"/>
  <c r="BH178" i="1"/>
  <c r="BG178" i="1"/>
  <c r="BF178" i="1"/>
  <c r="BE178" i="1"/>
  <c r="BD178" i="1"/>
  <c r="BC178" i="1"/>
  <c r="BB178" i="1"/>
  <c r="BA178" i="1"/>
  <c r="AZ178" i="1"/>
  <c r="AY178" i="1"/>
  <c r="AX178" i="1"/>
  <c r="AW178" i="1"/>
  <c r="AV178" i="1"/>
  <c r="AU178" i="1"/>
  <c r="AT178" i="1"/>
  <c r="AS178" i="1"/>
  <c r="AR178" i="1"/>
  <c r="AQ178" i="1"/>
  <c r="AP178" i="1"/>
  <c r="AO178" i="1"/>
  <c r="AN178" i="1"/>
  <c r="AM178" i="1"/>
  <c r="AL178" i="1"/>
  <c r="AK178" i="1"/>
  <c r="AJ178" i="1"/>
  <c r="AI178" i="1"/>
  <c r="AH178" i="1"/>
  <c r="AG178" i="1"/>
  <c r="AF178" i="1"/>
  <c r="AE178" i="1"/>
  <c r="AD178" i="1"/>
  <c r="AC178" i="1"/>
  <c r="AB178" i="1"/>
  <c r="AA178" i="1"/>
  <c r="Z178" i="1"/>
  <c r="Y178" i="1"/>
  <c r="X178" i="1"/>
  <c r="W178" i="1"/>
  <c r="V178" i="1"/>
  <c r="U178" i="1"/>
  <c r="T178" i="1"/>
  <c r="S178" i="1"/>
  <c r="R178" i="1"/>
  <c r="Q178" i="1"/>
  <c r="P178" i="1"/>
  <c r="O178" i="1"/>
  <c r="N178" i="1"/>
  <c r="M178" i="1"/>
  <c r="L178" i="1"/>
  <c r="K178" i="1"/>
  <c r="J178" i="1"/>
  <c r="I178" i="1"/>
  <c r="H178" i="1"/>
  <c r="G178" i="1"/>
  <c r="F178" i="1"/>
  <c r="BO177" i="1"/>
  <c r="BN177" i="1"/>
  <c r="BM177" i="1"/>
  <c r="BL177" i="1"/>
  <c r="BK177" i="1"/>
  <c r="BJ177" i="1"/>
  <c r="BI177" i="1"/>
  <c r="BH177" i="1"/>
  <c r="BG177" i="1"/>
  <c r="BF177" i="1"/>
  <c r="BE177" i="1"/>
  <c r="BD177" i="1"/>
  <c r="BC177" i="1"/>
  <c r="BB177" i="1"/>
  <c r="BA177" i="1"/>
  <c r="AZ177" i="1"/>
  <c r="AY177" i="1"/>
  <c r="AX177" i="1"/>
  <c r="AW177" i="1"/>
  <c r="AV177" i="1"/>
  <c r="AU177" i="1"/>
  <c r="AT177" i="1"/>
  <c r="AS177" i="1"/>
  <c r="AR177" i="1"/>
  <c r="AQ177" i="1"/>
  <c r="AP177" i="1"/>
  <c r="AO177" i="1"/>
  <c r="AN177" i="1"/>
  <c r="AM177" i="1"/>
  <c r="AL177" i="1"/>
  <c r="AK177" i="1"/>
  <c r="AJ177" i="1"/>
  <c r="AI177" i="1"/>
  <c r="AH177" i="1"/>
  <c r="AG177" i="1"/>
  <c r="AF177" i="1"/>
  <c r="AE177" i="1"/>
  <c r="AD177" i="1"/>
  <c r="AC177" i="1"/>
  <c r="AB177" i="1"/>
  <c r="AA177" i="1"/>
  <c r="Z177" i="1"/>
  <c r="Y177" i="1"/>
  <c r="X177" i="1"/>
  <c r="W177" i="1"/>
  <c r="V177" i="1"/>
  <c r="U177" i="1"/>
  <c r="T177" i="1"/>
  <c r="S177" i="1"/>
  <c r="R177" i="1"/>
  <c r="Q177" i="1"/>
  <c r="P177" i="1"/>
  <c r="O177" i="1"/>
  <c r="N177" i="1"/>
  <c r="M177" i="1"/>
  <c r="L177" i="1"/>
  <c r="K177" i="1"/>
  <c r="J177" i="1"/>
  <c r="I177" i="1"/>
  <c r="H177" i="1"/>
  <c r="G177" i="1"/>
  <c r="F177" i="1"/>
  <c r="BO149" i="1"/>
  <c r="BN149" i="1"/>
  <c r="BM149" i="1"/>
  <c r="BL149" i="1"/>
  <c r="BK149" i="1"/>
  <c r="BJ149" i="1"/>
  <c r="BI149" i="1"/>
  <c r="BH149" i="1"/>
  <c r="BG149" i="1"/>
  <c r="BF149" i="1"/>
  <c r="BE149" i="1"/>
  <c r="BD149" i="1"/>
  <c r="BC149" i="1"/>
  <c r="BB149" i="1"/>
  <c r="BA149" i="1"/>
  <c r="AZ149" i="1"/>
  <c r="AY149" i="1"/>
  <c r="AX149" i="1"/>
  <c r="AW149" i="1"/>
  <c r="AV149" i="1"/>
  <c r="AU149" i="1"/>
  <c r="AT149" i="1"/>
  <c r="AS149" i="1"/>
  <c r="AR149" i="1"/>
  <c r="AQ149" i="1"/>
  <c r="AP149" i="1"/>
  <c r="AO149" i="1"/>
  <c r="AN149" i="1"/>
  <c r="AM149" i="1"/>
  <c r="AL149" i="1"/>
  <c r="AK149" i="1"/>
  <c r="AJ149" i="1"/>
  <c r="AI149" i="1"/>
  <c r="AH149" i="1"/>
  <c r="AG149" i="1"/>
  <c r="AF149" i="1"/>
  <c r="AE149" i="1"/>
  <c r="AD149" i="1"/>
  <c r="AC149" i="1"/>
  <c r="AB149" i="1"/>
  <c r="AA149" i="1"/>
  <c r="Z149" i="1"/>
  <c r="Y149" i="1"/>
  <c r="X149" i="1"/>
  <c r="W149" i="1"/>
  <c r="V149" i="1"/>
  <c r="U149" i="1"/>
  <c r="T149" i="1"/>
  <c r="S149" i="1"/>
  <c r="R149" i="1"/>
  <c r="Q149" i="1"/>
  <c r="P149" i="1"/>
  <c r="O149" i="1"/>
  <c r="N149" i="1"/>
  <c r="M149" i="1"/>
  <c r="L149" i="1"/>
  <c r="K149" i="1"/>
  <c r="J149" i="1"/>
  <c r="I149" i="1"/>
  <c r="H149" i="1"/>
  <c r="G149" i="1"/>
  <c r="F149" i="1"/>
  <c r="BO148" i="1"/>
  <c r="BN148" i="1"/>
  <c r="BM148" i="1"/>
  <c r="BL148" i="1"/>
  <c r="BK148" i="1"/>
  <c r="BJ148" i="1"/>
  <c r="BI148" i="1"/>
  <c r="BH148" i="1"/>
  <c r="BG148" i="1"/>
  <c r="BF148" i="1"/>
  <c r="BE148" i="1"/>
  <c r="BD148" i="1"/>
  <c r="BC148" i="1"/>
  <c r="BB148" i="1"/>
  <c r="BA148" i="1"/>
  <c r="AZ148" i="1"/>
  <c r="AY148" i="1"/>
  <c r="AX148" i="1"/>
  <c r="AW148" i="1"/>
  <c r="AV148" i="1"/>
  <c r="AU148" i="1"/>
  <c r="AT148" i="1"/>
  <c r="AS148" i="1"/>
  <c r="AR148" i="1"/>
  <c r="AQ148" i="1"/>
  <c r="AP148" i="1"/>
  <c r="AO148" i="1"/>
  <c r="AN148" i="1"/>
  <c r="AM148" i="1"/>
  <c r="AL148" i="1"/>
  <c r="AK148" i="1"/>
  <c r="AJ148" i="1"/>
  <c r="AI148" i="1"/>
  <c r="AH148" i="1"/>
  <c r="AG148" i="1"/>
  <c r="AF148" i="1"/>
  <c r="AE148" i="1"/>
  <c r="AD148" i="1"/>
  <c r="AC148" i="1"/>
  <c r="AB148" i="1"/>
  <c r="AA148" i="1"/>
  <c r="Z148" i="1"/>
  <c r="Y148" i="1"/>
  <c r="X148" i="1"/>
  <c r="W148" i="1"/>
  <c r="V148" i="1"/>
  <c r="U148" i="1"/>
  <c r="T148" i="1"/>
  <c r="S148" i="1"/>
  <c r="R148" i="1"/>
  <c r="Q148" i="1"/>
  <c r="P148" i="1"/>
  <c r="O148" i="1"/>
  <c r="N148" i="1"/>
  <c r="M148" i="1"/>
  <c r="L148" i="1"/>
  <c r="K148" i="1"/>
  <c r="J148" i="1"/>
  <c r="I148" i="1"/>
  <c r="H148" i="1"/>
  <c r="G148" i="1"/>
  <c r="F148" i="1"/>
  <c r="BO147" i="1"/>
  <c r="BN147" i="1"/>
  <c r="BM147" i="1"/>
  <c r="BL147" i="1"/>
  <c r="BK147" i="1"/>
  <c r="BJ147" i="1"/>
  <c r="BI147" i="1"/>
  <c r="BH147" i="1"/>
  <c r="BG147" i="1"/>
  <c r="BF147" i="1"/>
  <c r="BE147" i="1"/>
  <c r="BD147" i="1"/>
  <c r="BC147" i="1"/>
  <c r="BB147" i="1"/>
  <c r="BA147" i="1"/>
  <c r="AZ147" i="1"/>
  <c r="AY147" i="1"/>
  <c r="AX147" i="1"/>
  <c r="AW147" i="1"/>
  <c r="AV147" i="1"/>
  <c r="AU147" i="1"/>
  <c r="AT147" i="1"/>
  <c r="AS147" i="1"/>
  <c r="AR147" i="1"/>
  <c r="AQ147" i="1"/>
  <c r="AP147" i="1"/>
  <c r="AO147" i="1"/>
  <c r="AN147" i="1"/>
  <c r="AM147" i="1"/>
  <c r="AL147" i="1"/>
  <c r="AK147" i="1"/>
  <c r="AJ147" i="1"/>
  <c r="AI147" i="1"/>
  <c r="AH147" i="1"/>
  <c r="AG147" i="1"/>
  <c r="AF147" i="1"/>
  <c r="AE147" i="1"/>
  <c r="AD147" i="1"/>
  <c r="AC147" i="1"/>
  <c r="AB147" i="1"/>
  <c r="AA147" i="1"/>
  <c r="Z147" i="1"/>
  <c r="Y147" i="1"/>
  <c r="X147" i="1"/>
  <c r="W147" i="1"/>
  <c r="V147" i="1"/>
  <c r="U147" i="1"/>
  <c r="T147" i="1"/>
  <c r="S147" i="1"/>
  <c r="R147" i="1"/>
  <c r="Q147" i="1"/>
  <c r="P147" i="1"/>
  <c r="O147" i="1"/>
  <c r="N147" i="1"/>
  <c r="M147" i="1"/>
  <c r="L147" i="1"/>
  <c r="K147" i="1"/>
  <c r="J147" i="1"/>
  <c r="I147" i="1"/>
  <c r="H147" i="1"/>
  <c r="G147" i="1"/>
  <c r="F147" i="1"/>
  <c r="BO146" i="1"/>
  <c r="BN146" i="1"/>
  <c r="BM146" i="1"/>
  <c r="BL146" i="1"/>
  <c r="BK146" i="1"/>
  <c r="BJ146" i="1"/>
  <c r="BI146" i="1"/>
  <c r="BH146" i="1"/>
  <c r="BG146" i="1"/>
  <c r="BF146" i="1"/>
  <c r="BE146" i="1"/>
  <c r="BD146" i="1"/>
  <c r="BC146" i="1"/>
  <c r="BB146" i="1"/>
  <c r="BA146" i="1"/>
  <c r="AZ146" i="1"/>
  <c r="AY146" i="1"/>
  <c r="AX146" i="1"/>
  <c r="AW146" i="1"/>
  <c r="AV146" i="1"/>
  <c r="AU146" i="1"/>
  <c r="AT146" i="1"/>
  <c r="AS146" i="1"/>
  <c r="AR146" i="1"/>
  <c r="AQ146" i="1"/>
  <c r="AP146" i="1"/>
  <c r="AO146" i="1"/>
  <c r="AN146" i="1"/>
  <c r="AM146" i="1"/>
  <c r="AL146" i="1"/>
  <c r="AK146" i="1"/>
  <c r="AJ146" i="1"/>
  <c r="AI146" i="1"/>
  <c r="AH146" i="1"/>
  <c r="AG146" i="1"/>
  <c r="AF146" i="1"/>
  <c r="AE146" i="1"/>
  <c r="AD146" i="1"/>
  <c r="AC146" i="1"/>
  <c r="AB146" i="1"/>
  <c r="AA146" i="1"/>
  <c r="Z146" i="1"/>
  <c r="Y146" i="1"/>
  <c r="X146" i="1"/>
  <c r="W146" i="1"/>
  <c r="V146" i="1"/>
  <c r="U146" i="1"/>
  <c r="T146" i="1"/>
  <c r="S146" i="1"/>
  <c r="R146" i="1"/>
  <c r="Q146" i="1"/>
  <c r="P146" i="1"/>
  <c r="O146" i="1"/>
  <c r="N146" i="1"/>
  <c r="M146" i="1"/>
  <c r="L146" i="1"/>
  <c r="K146" i="1"/>
  <c r="J146" i="1"/>
  <c r="I146" i="1"/>
  <c r="H146" i="1"/>
  <c r="G146" i="1"/>
  <c r="F146" i="1"/>
  <c r="BO145" i="1"/>
  <c r="BN145" i="1"/>
  <c r="BM145" i="1"/>
  <c r="BL145" i="1"/>
  <c r="BK145" i="1"/>
  <c r="BJ145" i="1"/>
  <c r="BI145" i="1"/>
  <c r="BH145" i="1"/>
  <c r="BG145" i="1"/>
  <c r="BF145" i="1"/>
  <c r="BE145" i="1"/>
  <c r="BD145" i="1"/>
  <c r="BC145" i="1"/>
  <c r="BB145" i="1"/>
  <c r="BA145" i="1"/>
  <c r="AZ145" i="1"/>
  <c r="AY145" i="1"/>
  <c r="AX145" i="1"/>
  <c r="AW145" i="1"/>
  <c r="AV145" i="1"/>
  <c r="AU145" i="1"/>
  <c r="AT145" i="1"/>
  <c r="AS145" i="1"/>
  <c r="AR145" i="1"/>
  <c r="AQ145" i="1"/>
  <c r="AP145" i="1"/>
  <c r="AO145" i="1"/>
  <c r="AN145" i="1"/>
  <c r="AM145" i="1"/>
  <c r="AL145" i="1"/>
  <c r="AK145" i="1"/>
  <c r="AJ145" i="1"/>
  <c r="AI145" i="1"/>
  <c r="AH145" i="1"/>
  <c r="AG145" i="1"/>
  <c r="AF145" i="1"/>
  <c r="AE145" i="1"/>
  <c r="AD145" i="1"/>
  <c r="AC145" i="1"/>
  <c r="AB145" i="1"/>
  <c r="AA145" i="1"/>
  <c r="Z145" i="1"/>
  <c r="Y145" i="1"/>
  <c r="X145" i="1"/>
  <c r="W145" i="1"/>
  <c r="V145" i="1"/>
  <c r="U145" i="1"/>
  <c r="T145" i="1"/>
  <c r="S145" i="1"/>
  <c r="R145" i="1"/>
  <c r="Q145" i="1"/>
  <c r="P145" i="1"/>
  <c r="O145" i="1"/>
  <c r="N145" i="1"/>
  <c r="M145" i="1"/>
  <c r="L145" i="1"/>
  <c r="K145" i="1"/>
  <c r="J145" i="1"/>
  <c r="I145" i="1"/>
  <c r="H145" i="1"/>
  <c r="G145" i="1"/>
  <c r="F145" i="1"/>
  <c r="BO144" i="1"/>
  <c r="BN144" i="1"/>
  <c r="BM144" i="1"/>
  <c r="BL144" i="1"/>
  <c r="BK144" i="1"/>
  <c r="BJ144" i="1"/>
  <c r="BI144" i="1"/>
  <c r="BH144" i="1"/>
  <c r="BG144" i="1"/>
  <c r="BF144" i="1"/>
  <c r="BE144" i="1"/>
  <c r="BD144" i="1"/>
  <c r="BC144" i="1"/>
  <c r="BB144" i="1"/>
  <c r="BA144" i="1"/>
  <c r="AZ144" i="1"/>
  <c r="AY144" i="1"/>
  <c r="AX144" i="1"/>
  <c r="AW144" i="1"/>
  <c r="AV144" i="1"/>
  <c r="AU144" i="1"/>
  <c r="AT144" i="1"/>
  <c r="AS144" i="1"/>
  <c r="AR144" i="1"/>
  <c r="AQ144" i="1"/>
  <c r="AP144" i="1"/>
  <c r="AO144" i="1"/>
  <c r="AN144" i="1"/>
  <c r="AM144" i="1"/>
  <c r="AL144" i="1"/>
  <c r="AK144" i="1"/>
  <c r="AJ144" i="1"/>
  <c r="AI144" i="1"/>
  <c r="AH144" i="1"/>
  <c r="AG144" i="1"/>
  <c r="AF144" i="1"/>
  <c r="AE144" i="1"/>
  <c r="AD144" i="1"/>
  <c r="AC144" i="1"/>
  <c r="AB144" i="1"/>
  <c r="AA144" i="1"/>
  <c r="Z144" i="1"/>
  <c r="Y144" i="1"/>
  <c r="X144" i="1"/>
  <c r="W144" i="1"/>
  <c r="V144" i="1"/>
  <c r="U144" i="1"/>
  <c r="T144" i="1"/>
  <c r="S144" i="1"/>
  <c r="R144" i="1"/>
  <c r="Q144" i="1"/>
  <c r="P144" i="1"/>
  <c r="O144" i="1"/>
  <c r="N144" i="1"/>
  <c r="M144" i="1"/>
  <c r="L144" i="1"/>
  <c r="K144" i="1"/>
  <c r="J144" i="1"/>
  <c r="I144" i="1"/>
  <c r="H144" i="1"/>
  <c r="G144" i="1"/>
  <c r="F144" i="1"/>
  <c r="BO143" i="1"/>
  <c r="BN143" i="1"/>
  <c r="BM143" i="1"/>
  <c r="BL143" i="1"/>
  <c r="BK143" i="1"/>
  <c r="BJ143" i="1"/>
  <c r="BI143" i="1"/>
  <c r="BH143" i="1"/>
  <c r="BG143" i="1"/>
  <c r="BF143" i="1"/>
  <c r="BE143" i="1"/>
  <c r="BD143" i="1"/>
  <c r="BC143" i="1"/>
  <c r="BB143" i="1"/>
  <c r="BA143" i="1"/>
  <c r="AZ143" i="1"/>
  <c r="AY143" i="1"/>
  <c r="AX143" i="1"/>
  <c r="AW143" i="1"/>
  <c r="AV143" i="1"/>
  <c r="AU143" i="1"/>
  <c r="AT143" i="1"/>
  <c r="AS143" i="1"/>
  <c r="AR143" i="1"/>
  <c r="AQ143" i="1"/>
  <c r="AP143" i="1"/>
  <c r="AO143" i="1"/>
  <c r="AN143" i="1"/>
  <c r="AM143" i="1"/>
  <c r="AL143" i="1"/>
  <c r="AK143" i="1"/>
  <c r="AJ143" i="1"/>
  <c r="AI143" i="1"/>
  <c r="AH143" i="1"/>
  <c r="AG143" i="1"/>
  <c r="AF143" i="1"/>
  <c r="AE143" i="1"/>
  <c r="AD143" i="1"/>
  <c r="AC143" i="1"/>
  <c r="AB143" i="1"/>
  <c r="AA143" i="1"/>
  <c r="Z143" i="1"/>
  <c r="Y143" i="1"/>
  <c r="X143" i="1"/>
  <c r="W143" i="1"/>
  <c r="V143" i="1"/>
  <c r="U143" i="1"/>
  <c r="T143" i="1"/>
  <c r="S143" i="1"/>
  <c r="R143" i="1"/>
  <c r="Q143" i="1"/>
  <c r="P143" i="1"/>
  <c r="O143" i="1"/>
  <c r="N143" i="1"/>
  <c r="M143" i="1"/>
  <c r="L143" i="1"/>
  <c r="K143" i="1"/>
  <c r="J143" i="1"/>
  <c r="I143" i="1"/>
  <c r="H143" i="1"/>
  <c r="G143" i="1"/>
  <c r="F143" i="1"/>
  <c r="BO142" i="1"/>
  <c r="BN142" i="1"/>
  <c r="BM142" i="1"/>
  <c r="BL142" i="1"/>
  <c r="BK142" i="1"/>
  <c r="BJ142" i="1"/>
  <c r="BI142" i="1"/>
  <c r="BH142" i="1"/>
  <c r="BG142" i="1"/>
  <c r="BF142" i="1"/>
  <c r="BE142" i="1"/>
  <c r="BD142" i="1"/>
  <c r="BC142" i="1"/>
  <c r="BB142" i="1"/>
  <c r="BA142" i="1"/>
  <c r="AZ142" i="1"/>
  <c r="AY142" i="1"/>
  <c r="AX142" i="1"/>
  <c r="AW142" i="1"/>
  <c r="AV142" i="1"/>
  <c r="AU142" i="1"/>
  <c r="AT142" i="1"/>
  <c r="AS142" i="1"/>
  <c r="AR142" i="1"/>
  <c r="AQ142" i="1"/>
  <c r="AP142" i="1"/>
  <c r="AO142" i="1"/>
  <c r="AN142" i="1"/>
  <c r="AM142" i="1"/>
  <c r="AL142" i="1"/>
  <c r="AK142" i="1"/>
  <c r="AJ142" i="1"/>
  <c r="AI142" i="1"/>
  <c r="AH142" i="1"/>
  <c r="AG142" i="1"/>
  <c r="AF142" i="1"/>
  <c r="AE142" i="1"/>
  <c r="AD142" i="1"/>
  <c r="AC142" i="1"/>
  <c r="AB142" i="1"/>
  <c r="AA142" i="1"/>
  <c r="Z142" i="1"/>
  <c r="Y142" i="1"/>
  <c r="X142" i="1"/>
  <c r="W142" i="1"/>
  <c r="V142" i="1"/>
  <c r="U142" i="1"/>
  <c r="T142" i="1"/>
  <c r="S142" i="1"/>
  <c r="R142" i="1"/>
  <c r="Q142" i="1"/>
  <c r="P142" i="1"/>
  <c r="O142" i="1"/>
  <c r="N142" i="1"/>
  <c r="M142" i="1"/>
  <c r="L142" i="1"/>
  <c r="K142" i="1"/>
  <c r="J142" i="1"/>
  <c r="I142" i="1"/>
  <c r="H142" i="1"/>
  <c r="G142" i="1"/>
  <c r="F142" i="1"/>
  <c r="BO141" i="1"/>
  <c r="BN141" i="1"/>
  <c r="BM141" i="1"/>
  <c r="BL141" i="1"/>
  <c r="BK141" i="1"/>
  <c r="BJ141" i="1"/>
  <c r="BI141" i="1"/>
  <c r="BH141" i="1"/>
  <c r="BG141" i="1"/>
  <c r="BF141" i="1"/>
  <c r="BE141" i="1"/>
  <c r="BD141" i="1"/>
  <c r="BC141" i="1"/>
  <c r="BB141" i="1"/>
  <c r="BA141" i="1"/>
  <c r="AZ141" i="1"/>
  <c r="AY141" i="1"/>
  <c r="AX141" i="1"/>
  <c r="AW141" i="1"/>
  <c r="AV141" i="1"/>
  <c r="AU141" i="1"/>
  <c r="AT141" i="1"/>
  <c r="AS141" i="1"/>
  <c r="AR141" i="1"/>
  <c r="AQ141" i="1"/>
  <c r="AP141" i="1"/>
  <c r="AO141" i="1"/>
  <c r="AN141" i="1"/>
  <c r="AM141" i="1"/>
  <c r="AL141" i="1"/>
  <c r="AK141" i="1"/>
  <c r="AJ141" i="1"/>
  <c r="AI141" i="1"/>
  <c r="AH141" i="1"/>
  <c r="AG141" i="1"/>
  <c r="AF141" i="1"/>
  <c r="AE141" i="1"/>
  <c r="AD141" i="1"/>
  <c r="AC141" i="1"/>
  <c r="AB141" i="1"/>
  <c r="AA141" i="1"/>
  <c r="Z141" i="1"/>
  <c r="Y141" i="1"/>
  <c r="X141" i="1"/>
  <c r="W141" i="1"/>
  <c r="V141" i="1"/>
  <c r="U141" i="1"/>
  <c r="T141" i="1"/>
  <c r="S141" i="1"/>
  <c r="R141" i="1"/>
  <c r="Q141" i="1"/>
  <c r="P141" i="1"/>
  <c r="O141" i="1"/>
  <c r="N141" i="1"/>
  <c r="M141" i="1"/>
  <c r="L141" i="1"/>
  <c r="K141" i="1"/>
  <c r="J141" i="1"/>
  <c r="I141" i="1"/>
  <c r="H141" i="1"/>
  <c r="G141" i="1"/>
  <c r="F141" i="1"/>
  <c r="BO140" i="1"/>
  <c r="BN140" i="1"/>
  <c r="BM140" i="1"/>
  <c r="BL140" i="1"/>
  <c r="BK140" i="1"/>
  <c r="BJ140" i="1"/>
  <c r="BI140" i="1"/>
  <c r="BH140" i="1"/>
  <c r="BG140" i="1"/>
  <c r="BF140" i="1"/>
  <c r="BE140" i="1"/>
  <c r="BD140" i="1"/>
  <c r="BC140" i="1"/>
  <c r="BB140" i="1"/>
  <c r="BA140" i="1"/>
  <c r="AZ140" i="1"/>
  <c r="AY140" i="1"/>
  <c r="AX140" i="1"/>
  <c r="AW140" i="1"/>
  <c r="AV140" i="1"/>
  <c r="AU140" i="1"/>
  <c r="AT140" i="1"/>
  <c r="AS140" i="1"/>
  <c r="AR140" i="1"/>
  <c r="AQ140" i="1"/>
  <c r="AP140" i="1"/>
  <c r="AO140" i="1"/>
  <c r="AN140" i="1"/>
  <c r="AM140" i="1"/>
  <c r="AL140" i="1"/>
  <c r="AK140" i="1"/>
  <c r="AJ140" i="1"/>
  <c r="AI140" i="1"/>
  <c r="AH140" i="1"/>
  <c r="AG140" i="1"/>
  <c r="AF140" i="1"/>
  <c r="AE140" i="1"/>
  <c r="AD140" i="1"/>
  <c r="AC140" i="1"/>
  <c r="AB140" i="1"/>
  <c r="AA140" i="1"/>
  <c r="Z140" i="1"/>
  <c r="Y140" i="1"/>
  <c r="X140" i="1"/>
  <c r="W140" i="1"/>
  <c r="V140" i="1"/>
  <c r="U140" i="1"/>
  <c r="T140" i="1"/>
  <c r="S140" i="1"/>
  <c r="R140" i="1"/>
  <c r="Q140" i="1"/>
  <c r="P140" i="1"/>
  <c r="O140" i="1"/>
  <c r="N140" i="1"/>
  <c r="M140" i="1"/>
  <c r="L140" i="1"/>
  <c r="K140" i="1"/>
  <c r="J140" i="1"/>
  <c r="I140" i="1"/>
  <c r="H140" i="1"/>
  <c r="G140" i="1"/>
  <c r="F140" i="1"/>
  <c r="BO139" i="1"/>
  <c r="BN139" i="1"/>
  <c r="BM139" i="1"/>
  <c r="BL139" i="1"/>
  <c r="BK139" i="1"/>
  <c r="BJ139" i="1"/>
  <c r="BI139" i="1"/>
  <c r="BH139" i="1"/>
  <c r="BG139" i="1"/>
  <c r="BF139" i="1"/>
  <c r="BE139" i="1"/>
  <c r="BD139" i="1"/>
  <c r="BC139" i="1"/>
  <c r="BB139" i="1"/>
  <c r="BA139" i="1"/>
  <c r="AZ139" i="1"/>
  <c r="AY139" i="1"/>
  <c r="AX139" i="1"/>
  <c r="AW139" i="1"/>
  <c r="AV139" i="1"/>
  <c r="AU139" i="1"/>
  <c r="AT139" i="1"/>
  <c r="AS139" i="1"/>
  <c r="AR139" i="1"/>
  <c r="AQ139" i="1"/>
  <c r="AP139" i="1"/>
  <c r="AO139" i="1"/>
  <c r="AN139" i="1"/>
  <c r="AM139" i="1"/>
  <c r="AL139" i="1"/>
  <c r="AK139" i="1"/>
  <c r="AJ139" i="1"/>
  <c r="AI139" i="1"/>
  <c r="AH139" i="1"/>
  <c r="AG139" i="1"/>
  <c r="AF139" i="1"/>
  <c r="AE139" i="1"/>
  <c r="AD139" i="1"/>
  <c r="AC139" i="1"/>
  <c r="AB139" i="1"/>
  <c r="AA139" i="1"/>
  <c r="Z139" i="1"/>
  <c r="Y139" i="1"/>
  <c r="X139" i="1"/>
  <c r="W139" i="1"/>
  <c r="V139" i="1"/>
  <c r="U139" i="1"/>
  <c r="T139" i="1"/>
  <c r="S139" i="1"/>
  <c r="R139" i="1"/>
  <c r="Q139" i="1"/>
  <c r="P139" i="1"/>
  <c r="O139" i="1"/>
  <c r="N139" i="1"/>
  <c r="M139" i="1"/>
  <c r="L139" i="1"/>
  <c r="K139" i="1"/>
  <c r="J139" i="1"/>
  <c r="I139" i="1"/>
  <c r="H139" i="1"/>
  <c r="G139" i="1"/>
  <c r="F139" i="1"/>
  <c r="BO111" i="1"/>
  <c r="BN111" i="1"/>
  <c r="BM111" i="1"/>
  <c r="BL111" i="1"/>
  <c r="BK111" i="1"/>
  <c r="BJ111" i="1"/>
  <c r="BI111" i="1"/>
  <c r="BH111" i="1"/>
  <c r="BG111" i="1"/>
  <c r="BF111" i="1"/>
  <c r="BE111" i="1"/>
  <c r="BD111" i="1"/>
  <c r="BC111" i="1"/>
  <c r="BB111" i="1"/>
  <c r="BA111" i="1"/>
  <c r="AZ111" i="1"/>
  <c r="AY111" i="1"/>
  <c r="AX111" i="1"/>
  <c r="AW111" i="1"/>
  <c r="AV111" i="1"/>
  <c r="AU111" i="1"/>
  <c r="AT111" i="1"/>
  <c r="AS111" i="1"/>
  <c r="AR111" i="1"/>
  <c r="AQ111" i="1"/>
  <c r="AP111" i="1"/>
  <c r="AO111" i="1"/>
  <c r="AN111" i="1"/>
  <c r="AM111" i="1"/>
  <c r="AL111" i="1"/>
  <c r="AK111" i="1"/>
  <c r="AJ111" i="1"/>
  <c r="AI111" i="1"/>
  <c r="AH111" i="1"/>
  <c r="AG111" i="1"/>
  <c r="AF111" i="1"/>
  <c r="AE111" i="1"/>
  <c r="AD111" i="1"/>
  <c r="AC111" i="1"/>
  <c r="AB111" i="1"/>
  <c r="AA111" i="1"/>
  <c r="Z111" i="1"/>
  <c r="Y111" i="1"/>
  <c r="X111" i="1"/>
  <c r="W111" i="1"/>
  <c r="V111" i="1"/>
  <c r="U111" i="1"/>
  <c r="T111" i="1"/>
  <c r="S111" i="1"/>
  <c r="R111" i="1"/>
  <c r="Q111" i="1"/>
  <c r="P111" i="1"/>
  <c r="O111" i="1"/>
  <c r="N111" i="1"/>
  <c r="M111" i="1"/>
  <c r="L111" i="1"/>
  <c r="K111" i="1"/>
  <c r="J111" i="1"/>
  <c r="I111" i="1"/>
  <c r="H111" i="1"/>
  <c r="G111" i="1"/>
  <c r="F111" i="1"/>
  <c r="BO110" i="1"/>
  <c r="BN110" i="1"/>
  <c r="BM110" i="1"/>
  <c r="BL110" i="1"/>
  <c r="BK110" i="1"/>
  <c r="BJ110" i="1"/>
  <c r="BI110" i="1"/>
  <c r="BH110" i="1"/>
  <c r="BG110" i="1"/>
  <c r="BF110" i="1"/>
  <c r="BE110" i="1"/>
  <c r="BD110" i="1"/>
  <c r="BC110" i="1"/>
  <c r="BB110" i="1"/>
  <c r="BA110" i="1"/>
  <c r="AZ110" i="1"/>
  <c r="AY110" i="1"/>
  <c r="AX110" i="1"/>
  <c r="AW110" i="1"/>
  <c r="AV110" i="1"/>
  <c r="AU110" i="1"/>
  <c r="AT110" i="1"/>
  <c r="AS110" i="1"/>
  <c r="AR110" i="1"/>
  <c r="AQ110" i="1"/>
  <c r="AP110" i="1"/>
  <c r="AO110" i="1"/>
  <c r="AN110" i="1"/>
  <c r="AM110" i="1"/>
  <c r="AL110" i="1"/>
  <c r="AK110" i="1"/>
  <c r="AJ110" i="1"/>
  <c r="AI110" i="1"/>
  <c r="AH110" i="1"/>
  <c r="AG110" i="1"/>
  <c r="AF110" i="1"/>
  <c r="AE110" i="1"/>
  <c r="AD110" i="1"/>
  <c r="AC110" i="1"/>
  <c r="AB110" i="1"/>
  <c r="AA110" i="1"/>
  <c r="Z110" i="1"/>
  <c r="Y110" i="1"/>
  <c r="X110" i="1"/>
  <c r="W110" i="1"/>
  <c r="V110" i="1"/>
  <c r="U110" i="1"/>
  <c r="T110" i="1"/>
  <c r="S110" i="1"/>
  <c r="R110" i="1"/>
  <c r="Q110" i="1"/>
  <c r="P110" i="1"/>
  <c r="O110" i="1"/>
  <c r="N110" i="1"/>
  <c r="M110" i="1"/>
  <c r="L110" i="1"/>
  <c r="K110" i="1"/>
  <c r="J110" i="1"/>
  <c r="I110" i="1"/>
  <c r="H110" i="1"/>
  <c r="G110" i="1"/>
  <c r="F110" i="1"/>
  <c r="BO109" i="1"/>
  <c r="BN109" i="1"/>
  <c r="BM109" i="1"/>
  <c r="BL109" i="1"/>
  <c r="BK109" i="1"/>
  <c r="BJ109" i="1"/>
  <c r="BI109" i="1"/>
  <c r="BH109" i="1"/>
  <c r="BG109" i="1"/>
  <c r="BF109" i="1"/>
  <c r="BE109" i="1"/>
  <c r="BD109" i="1"/>
  <c r="BC109" i="1"/>
  <c r="BB109" i="1"/>
  <c r="BA109" i="1"/>
  <c r="AZ109" i="1"/>
  <c r="AY109" i="1"/>
  <c r="AX109" i="1"/>
  <c r="AW109" i="1"/>
  <c r="AV109" i="1"/>
  <c r="AU109" i="1"/>
  <c r="AT109" i="1"/>
  <c r="AS109" i="1"/>
  <c r="AR109" i="1"/>
  <c r="AQ109" i="1"/>
  <c r="AP109" i="1"/>
  <c r="AO109" i="1"/>
  <c r="AN109" i="1"/>
  <c r="AM109" i="1"/>
  <c r="AL109" i="1"/>
  <c r="AK109" i="1"/>
  <c r="AJ109" i="1"/>
  <c r="AI109" i="1"/>
  <c r="AH109" i="1"/>
  <c r="AG109" i="1"/>
  <c r="AF109" i="1"/>
  <c r="AE109" i="1"/>
  <c r="AD109" i="1"/>
  <c r="AC109" i="1"/>
  <c r="AB109" i="1"/>
  <c r="AA109" i="1"/>
  <c r="Z109" i="1"/>
  <c r="Y109" i="1"/>
  <c r="X109" i="1"/>
  <c r="W109" i="1"/>
  <c r="V109" i="1"/>
  <c r="U109" i="1"/>
  <c r="T109" i="1"/>
  <c r="S109" i="1"/>
  <c r="R109" i="1"/>
  <c r="Q109" i="1"/>
  <c r="P109" i="1"/>
  <c r="O109" i="1"/>
  <c r="N109" i="1"/>
  <c r="M109" i="1"/>
  <c r="L109" i="1"/>
  <c r="K109" i="1"/>
  <c r="J109" i="1"/>
  <c r="I109" i="1"/>
  <c r="H109" i="1"/>
  <c r="G109" i="1"/>
  <c r="F109" i="1"/>
  <c r="BO108" i="1"/>
  <c r="BN108" i="1"/>
  <c r="BM108" i="1"/>
  <c r="BL108" i="1"/>
  <c r="BK108" i="1"/>
  <c r="BJ108" i="1"/>
  <c r="BI108" i="1"/>
  <c r="BH108" i="1"/>
  <c r="BG108" i="1"/>
  <c r="BF108" i="1"/>
  <c r="BE108" i="1"/>
  <c r="BD108" i="1"/>
  <c r="BC108" i="1"/>
  <c r="BB108" i="1"/>
  <c r="BA108" i="1"/>
  <c r="AZ108" i="1"/>
  <c r="AY108" i="1"/>
  <c r="AX108" i="1"/>
  <c r="AW108" i="1"/>
  <c r="AV108" i="1"/>
  <c r="AU108" i="1"/>
  <c r="AT108" i="1"/>
  <c r="AS108" i="1"/>
  <c r="AR108" i="1"/>
  <c r="AQ108" i="1"/>
  <c r="AP108" i="1"/>
  <c r="AO108" i="1"/>
  <c r="AN108" i="1"/>
  <c r="AM108" i="1"/>
  <c r="AL108" i="1"/>
  <c r="AK108" i="1"/>
  <c r="AJ108" i="1"/>
  <c r="AI108" i="1"/>
  <c r="AH108" i="1"/>
  <c r="AG108" i="1"/>
  <c r="AF108" i="1"/>
  <c r="AE108" i="1"/>
  <c r="AD108" i="1"/>
  <c r="AC108" i="1"/>
  <c r="AB108" i="1"/>
  <c r="AA108" i="1"/>
  <c r="Z108" i="1"/>
  <c r="Y108" i="1"/>
  <c r="X108" i="1"/>
  <c r="W108" i="1"/>
  <c r="V108" i="1"/>
  <c r="U108" i="1"/>
  <c r="T108" i="1"/>
  <c r="S108" i="1"/>
  <c r="R108" i="1"/>
  <c r="Q108" i="1"/>
  <c r="P108" i="1"/>
  <c r="O108" i="1"/>
  <c r="N108" i="1"/>
  <c r="M108" i="1"/>
  <c r="L108" i="1"/>
  <c r="K108" i="1"/>
  <c r="J108" i="1"/>
  <c r="I108" i="1"/>
  <c r="H108" i="1"/>
  <c r="G108" i="1"/>
  <c r="F108" i="1"/>
  <c r="BO107" i="1"/>
  <c r="BN107" i="1"/>
  <c r="BM107" i="1"/>
  <c r="BL107" i="1"/>
  <c r="BK107" i="1"/>
  <c r="BJ107" i="1"/>
  <c r="BI107" i="1"/>
  <c r="BH107" i="1"/>
  <c r="BG107" i="1"/>
  <c r="BF107" i="1"/>
  <c r="BE107" i="1"/>
  <c r="BD107" i="1"/>
  <c r="BC107" i="1"/>
  <c r="BB107" i="1"/>
  <c r="BA107" i="1"/>
  <c r="AZ107" i="1"/>
  <c r="AY107" i="1"/>
  <c r="AX107" i="1"/>
  <c r="AW107" i="1"/>
  <c r="AV107" i="1"/>
  <c r="AU107" i="1"/>
  <c r="AT107" i="1"/>
  <c r="AS107" i="1"/>
  <c r="AR107" i="1"/>
  <c r="AQ107" i="1"/>
  <c r="AP107" i="1"/>
  <c r="AO107" i="1"/>
  <c r="AN107" i="1"/>
  <c r="AM107" i="1"/>
  <c r="AL107" i="1"/>
  <c r="AK107" i="1"/>
  <c r="AJ107" i="1"/>
  <c r="AI107" i="1"/>
  <c r="AH107" i="1"/>
  <c r="AG107" i="1"/>
  <c r="AF107" i="1"/>
  <c r="AE107" i="1"/>
  <c r="AD107" i="1"/>
  <c r="AC107" i="1"/>
  <c r="AB107" i="1"/>
  <c r="AA107" i="1"/>
  <c r="Z107" i="1"/>
  <c r="Y107" i="1"/>
  <c r="X107" i="1"/>
  <c r="W107" i="1"/>
  <c r="V107" i="1"/>
  <c r="U107" i="1"/>
  <c r="T107" i="1"/>
  <c r="S107" i="1"/>
  <c r="R107" i="1"/>
  <c r="Q107" i="1"/>
  <c r="P107" i="1"/>
  <c r="O107" i="1"/>
  <c r="N107" i="1"/>
  <c r="M107" i="1"/>
  <c r="L107" i="1"/>
  <c r="K107" i="1"/>
  <c r="J107" i="1"/>
  <c r="I107" i="1"/>
  <c r="H107" i="1"/>
  <c r="G107" i="1"/>
  <c r="F107" i="1"/>
  <c r="BO106" i="1"/>
  <c r="BN106" i="1"/>
  <c r="BM106" i="1"/>
  <c r="BL106" i="1"/>
  <c r="BK106" i="1"/>
  <c r="BJ106" i="1"/>
  <c r="BI106" i="1"/>
  <c r="BH106" i="1"/>
  <c r="BG106" i="1"/>
  <c r="BF106" i="1"/>
  <c r="BE106" i="1"/>
  <c r="BD106" i="1"/>
  <c r="BC106" i="1"/>
  <c r="BB106" i="1"/>
  <c r="BA106" i="1"/>
  <c r="AZ106" i="1"/>
  <c r="AY106" i="1"/>
  <c r="AX106" i="1"/>
  <c r="AW106" i="1"/>
  <c r="AV106" i="1"/>
  <c r="AU106" i="1"/>
  <c r="AT106" i="1"/>
  <c r="AS106" i="1"/>
  <c r="AR106" i="1"/>
  <c r="AQ106" i="1"/>
  <c r="AP106" i="1"/>
  <c r="AO106" i="1"/>
  <c r="AN106"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BO105" i="1"/>
  <c r="BN105" i="1"/>
  <c r="BM105" i="1"/>
  <c r="BL105" i="1"/>
  <c r="BK105" i="1"/>
  <c r="BJ105" i="1"/>
  <c r="BI105" i="1"/>
  <c r="BH105" i="1"/>
  <c r="BG105" i="1"/>
  <c r="BF105" i="1"/>
  <c r="BE105" i="1"/>
  <c r="BD105" i="1"/>
  <c r="BC105" i="1"/>
  <c r="BB105" i="1"/>
  <c r="BA105" i="1"/>
  <c r="AZ105" i="1"/>
  <c r="AY105" i="1"/>
  <c r="AX105" i="1"/>
  <c r="AW105" i="1"/>
  <c r="AV105" i="1"/>
  <c r="AU105" i="1"/>
  <c r="AT105" i="1"/>
  <c r="AS105" i="1"/>
  <c r="AR105" i="1"/>
  <c r="AQ105" i="1"/>
  <c r="AP105" i="1"/>
  <c r="AO105" i="1"/>
  <c r="AN105"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BO104" i="1"/>
  <c r="BN104" i="1"/>
  <c r="BM104" i="1"/>
  <c r="BL104" i="1"/>
  <c r="BK104" i="1"/>
  <c r="BJ104" i="1"/>
  <c r="BI104" i="1"/>
  <c r="BH104" i="1"/>
  <c r="BG104" i="1"/>
  <c r="BF104" i="1"/>
  <c r="BE104" i="1"/>
  <c r="BD104" i="1"/>
  <c r="BC104" i="1"/>
  <c r="BB104" i="1"/>
  <c r="BA104" i="1"/>
  <c r="AZ104" i="1"/>
  <c r="AY104" i="1"/>
  <c r="AX104" i="1"/>
  <c r="AW104" i="1"/>
  <c r="AV104" i="1"/>
  <c r="AU104" i="1"/>
  <c r="AT104" i="1"/>
  <c r="AS104" i="1"/>
  <c r="AR104" i="1"/>
  <c r="AQ104" i="1"/>
  <c r="AP104" i="1"/>
  <c r="AO104" i="1"/>
  <c r="AN104" i="1"/>
  <c r="AM104" i="1"/>
  <c r="AL104" i="1"/>
  <c r="AK104" i="1"/>
  <c r="AJ104" i="1"/>
  <c r="AI104" i="1"/>
  <c r="AH104" i="1"/>
  <c r="AG104" i="1"/>
  <c r="AF104" i="1"/>
  <c r="AE104" i="1"/>
  <c r="AD104" i="1"/>
  <c r="AC104" i="1"/>
  <c r="AB104" i="1"/>
  <c r="AA104" i="1"/>
  <c r="Z104" i="1"/>
  <c r="Y104" i="1"/>
  <c r="X104" i="1"/>
  <c r="W104" i="1"/>
  <c r="V104" i="1"/>
  <c r="U104" i="1"/>
  <c r="T104" i="1"/>
  <c r="S104" i="1"/>
  <c r="R104" i="1"/>
  <c r="Q104" i="1"/>
  <c r="P104" i="1"/>
  <c r="O104" i="1"/>
  <c r="N104" i="1"/>
  <c r="M104" i="1"/>
  <c r="L104" i="1"/>
  <c r="K104" i="1"/>
  <c r="J104" i="1"/>
  <c r="I104" i="1"/>
  <c r="H104" i="1"/>
  <c r="G104" i="1"/>
  <c r="F104" i="1"/>
  <c r="BO103" i="1"/>
  <c r="BN103" i="1"/>
  <c r="BM103" i="1"/>
  <c r="BL103" i="1"/>
  <c r="BK103" i="1"/>
  <c r="BJ103" i="1"/>
  <c r="BI103" i="1"/>
  <c r="BH103" i="1"/>
  <c r="BG103" i="1"/>
  <c r="BF103" i="1"/>
  <c r="BE103" i="1"/>
  <c r="BD103" i="1"/>
  <c r="BC103" i="1"/>
  <c r="BB103" i="1"/>
  <c r="BA103" i="1"/>
  <c r="AZ103" i="1"/>
  <c r="AY103" i="1"/>
  <c r="AX103" i="1"/>
  <c r="AW103" i="1"/>
  <c r="AV103" i="1"/>
  <c r="AU103" i="1"/>
  <c r="AT103" i="1"/>
  <c r="AS103" i="1"/>
  <c r="AR103" i="1"/>
  <c r="AQ103" i="1"/>
  <c r="AP103" i="1"/>
  <c r="AO103" i="1"/>
  <c r="AN103" i="1"/>
  <c r="AM103" i="1"/>
  <c r="AL103" i="1"/>
  <c r="AK103" i="1"/>
  <c r="AJ103" i="1"/>
  <c r="AI103" i="1"/>
  <c r="AH103" i="1"/>
  <c r="AG103" i="1"/>
  <c r="AF103" i="1"/>
  <c r="AE103" i="1"/>
  <c r="AD103" i="1"/>
  <c r="AC103" i="1"/>
  <c r="AB103" i="1"/>
  <c r="AA103" i="1"/>
  <c r="Z103" i="1"/>
  <c r="Y103" i="1"/>
  <c r="X103" i="1"/>
  <c r="W103" i="1"/>
  <c r="V103" i="1"/>
  <c r="U103" i="1"/>
  <c r="T103" i="1"/>
  <c r="S103" i="1"/>
  <c r="R103" i="1"/>
  <c r="Q103" i="1"/>
  <c r="P103" i="1"/>
  <c r="O103" i="1"/>
  <c r="N103" i="1"/>
  <c r="M103" i="1"/>
  <c r="L103" i="1"/>
  <c r="K103" i="1"/>
  <c r="J103" i="1"/>
  <c r="I103" i="1"/>
  <c r="H103" i="1"/>
  <c r="G103" i="1"/>
  <c r="F103" i="1"/>
  <c r="BO102" i="1"/>
  <c r="BN102" i="1"/>
  <c r="BM102" i="1"/>
  <c r="BL102" i="1"/>
  <c r="BK102" i="1"/>
  <c r="BJ102" i="1"/>
  <c r="BI102" i="1"/>
  <c r="BH102" i="1"/>
  <c r="BG102" i="1"/>
  <c r="BF102" i="1"/>
  <c r="BE102" i="1"/>
  <c r="BD102" i="1"/>
  <c r="BC102" i="1"/>
  <c r="BB102" i="1"/>
  <c r="BA102" i="1"/>
  <c r="AZ102" i="1"/>
  <c r="AY102" i="1"/>
  <c r="AX102" i="1"/>
  <c r="AW102" i="1"/>
  <c r="AV102" i="1"/>
  <c r="AU102" i="1"/>
  <c r="AT102" i="1"/>
  <c r="AS102" i="1"/>
  <c r="AR102" i="1"/>
  <c r="AQ102" i="1"/>
  <c r="AP102" i="1"/>
  <c r="AO102" i="1"/>
  <c r="AN102" i="1"/>
  <c r="AM102" i="1"/>
  <c r="AL102" i="1"/>
  <c r="AK102" i="1"/>
  <c r="AJ102" i="1"/>
  <c r="AI102" i="1"/>
  <c r="AH102" i="1"/>
  <c r="AG102" i="1"/>
  <c r="AF102" i="1"/>
  <c r="AE102" i="1"/>
  <c r="AD102" i="1"/>
  <c r="AC102" i="1"/>
  <c r="AB102" i="1"/>
  <c r="AA102" i="1"/>
  <c r="Z102" i="1"/>
  <c r="Y102" i="1"/>
  <c r="X102" i="1"/>
  <c r="W102" i="1"/>
  <c r="V102" i="1"/>
  <c r="U102" i="1"/>
  <c r="T102" i="1"/>
  <c r="S102" i="1"/>
  <c r="R102" i="1"/>
  <c r="Q102" i="1"/>
  <c r="P102" i="1"/>
  <c r="O102" i="1"/>
  <c r="N102" i="1"/>
  <c r="M102" i="1"/>
  <c r="L102" i="1"/>
  <c r="K102" i="1"/>
  <c r="J102" i="1"/>
  <c r="I102" i="1"/>
  <c r="H102" i="1"/>
  <c r="G102" i="1"/>
  <c r="F102" i="1"/>
  <c r="BO101" i="1"/>
  <c r="BN101" i="1"/>
  <c r="BM101" i="1"/>
  <c r="BL101" i="1"/>
  <c r="BK101" i="1"/>
  <c r="BJ101" i="1"/>
  <c r="BI101" i="1"/>
  <c r="BH101" i="1"/>
  <c r="BG101" i="1"/>
  <c r="BF101" i="1"/>
  <c r="BE101" i="1"/>
  <c r="BD101" i="1"/>
  <c r="BC101" i="1"/>
  <c r="BB101" i="1"/>
  <c r="BA101" i="1"/>
  <c r="AZ101" i="1"/>
  <c r="AY101" i="1"/>
  <c r="AX101" i="1"/>
  <c r="AW101" i="1"/>
  <c r="AV101" i="1"/>
  <c r="AU101" i="1"/>
  <c r="AT101" i="1"/>
  <c r="AS101" i="1"/>
  <c r="AR101" i="1"/>
  <c r="AQ101" i="1"/>
  <c r="AP101" i="1"/>
  <c r="AO101" i="1"/>
  <c r="AN101" i="1"/>
  <c r="AM101" i="1"/>
  <c r="AL101" i="1"/>
  <c r="AK101" i="1"/>
  <c r="AJ101" i="1"/>
  <c r="AI101" i="1"/>
  <c r="AH101" i="1"/>
  <c r="AG101" i="1"/>
  <c r="AF101" i="1"/>
  <c r="AE101" i="1"/>
  <c r="AD101" i="1"/>
  <c r="AC101" i="1"/>
  <c r="AB101" i="1"/>
  <c r="AA101" i="1"/>
  <c r="Z101" i="1"/>
  <c r="Y101" i="1"/>
  <c r="X101" i="1"/>
  <c r="W101" i="1"/>
  <c r="V101" i="1"/>
  <c r="U101" i="1"/>
  <c r="T101" i="1"/>
  <c r="S101" i="1"/>
  <c r="R101" i="1"/>
  <c r="Q101" i="1"/>
  <c r="P101" i="1"/>
  <c r="O101" i="1"/>
  <c r="N101" i="1"/>
  <c r="M101" i="1"/>
  <c r="L101" i="1"/>
  <c r="K101" i="1"/>
  <c r="J101" i="1"/>
  <c r="I101" i="1"/>
  <c r="H101" i="1"/>
  <c r="G101" i="1"/>
  <c r="F101" i="1"/>
  <c r="BO73" i="1"/>
  <c r="BN73" i="1"/>
  <c r="BM73" i="1"/>
  <c r="BL73" i="1"/>
  <c r="BK73" i="1"/>
  <c r="BJ73" i="1"/>
  <c r="BI73" i="1"/>
  <c r="BH73" i="1"/>
  <c r="BG73" i="1"/>
  <c r="BF73" i="1"/>
  <c r="BE73" i="1"/>
  <c r="BD73" i="1"/>
  <c r="BC73" i="1"/>
  <c r="BB73" i="1"/>
  <c r="BA73" i="1"/>
  <c r="AZ73" i="1"/>
  <c r="AY73" i="1"/>
  <c r="AX73" i="1"/>
  <c r="AW73" i="1"/>
  <c r="AV73" i="1"/>
  <c r="AU73" i="1"/>
  <c r="AT73" i="1"/>
  <c r="AS73" i="1"/>
  <c r="AR73" i="1"/>
  <c r="AQ73" i="1"/>
  <c r="AP73" i="1"/>
  <c r="AO73" i="1"/>
  <c r="AN73" i="1"/>
  <c r="AM73" i="1"/>
  <c r="AL73" i="1"/>
  <c r="AK73" i="1"/>
  <c r="AJ73" i="1"/>
  <c r="AI73" i="1"/>
  <c r="AH73" i="1"/>
  <c r="AG73" i="1"/>
  <c r="AF73" i="1"/>
  <c r="AE73" i="1"/>
  <c r="AD73" i="1"/>
  <c r="AC73" i="1"/>
  <c r="AB73" i="1"/>
  <c r="AA73" i="1"/>
  <c r="Z73" i="1"/>
  <c r="Y73" i="1"/>
  <c r="X73" i="1"/>
  <c r="W73" i="1"/>
  <c r="V73" i="1"/>
  <c r="U73" i="1"/>
  <c r="T73" i="1"/>
  <c r="S73" i="1"/>
  <c r="R73" i="1"/>
  <c r="Q73" i="1"/>
  <c r="P73" i="1"/>
  <c r="O73" i="1"/>
  <c r="N73" i="1"/>
  <c r="M73" i="1"/>
  <c r="L73" i="1"/>
  <c r="K73" i="1"/>
  <c r="J73" i="1"/>
  <c r="I73" i="1"/>
  <c r="H73" i="1"/>
  <c r="G73" i="1"/>
  <c r="F73" i="1"/>
  <c r="BO72" i="1"/>
  <c r="BN72" i="1"/>
  <c r="BM72" i="1"/>
  <c r="BL72" i="1"/>
  <c r="BK72" i="1"/>
  <c r="BJ72" i="1"/>
  <c r="BI72" i="1"/>
  <c r="BH72" i="1"/>
  <c r="BG72" i="1"/>
  <c r="BF72" i="1"/>
  <c r="BE72" i="1"/>
  <c r="BD72" i="1"/>
  <c r="BC72" i="1"/>
  <c r="BB72" i="1"/>
  <c r="BA72" i="1"/>
  <c r="AZ72" i="1"/>
  <c r="AY72" i="1"/>
  <c r="AX72" i="1"/>
  <c r="AW72" i="1"/>
  <c r="AV72" i="1"/>
  <c r="AU72" i="1"/>
  <c r="AT72" i="1"/>
  <c r="AS72" i="1"/>
  <c r="AR72" i="1"/>
  <c r="AQ72" i="1"/>
  <c r="AP72" i="1"/>
  <c r="AO72" i="1"/>
  <c r="AN72" i="1"/>
  <c r="AM72" i="1"/>
  <c r="AL72" i="1"/>
  <c r="AK72" i="1"/>
  <c r="AJ72" i="1"/>
  <c r="AI72" i="1"/>
  <c r="AH72" i="1"/>
  <c r="AG72" i="1"/>
  <c r="AF72" i="1"/>
  <c r="AE72" i="1"/>
  <c r="AD72" i="1"/>
  <c r="AC72" i="1"/>
  <c r="AB72" i="1"/>
  <c r="AA72" i="1"/>
  <c r="Z72" i="1"/>
  <c r="Y72" i="1"/>
  <c r="X72" i="1"/>
  <c r="W72" i="1"/>
  <c r="V72" i="1"/>
  <c r="U72" i="1"/>
  <c r="T72" i="1"/>
  <c r="S72" i="1"/>
  <c r="R72" i="1"/>
  <c r="Q72" i="1"/>
  <c r="P72" i="1"/>
  <c r="O72" i="1"/>
  <c r="N72" i="1"/>
  <c r="M72" i="1"/>
  <c r="L72" i="1"/>
  <c r="K72" i="1"/>
  <c r="J72" i="1"/>
  <c r="I72" i="1"/>
  <c r="H72" i="1"/>
  <c r="G72" i="1"/>
  <c r="F72" i="1"/>
  <c r="BO71" i="1"/>
  <c r="BN71" i="1"/>
  <c r="BM71" i="1"/>
  <c r="BL71" i="1"/>
  <c r="BK71" i="1"/>
  <c r="BJ71" i="1"/>
  <c r="BI71" i="1"/>
  <c r="BH71" i="1"/>
  <c r="BG71" i="1"/>
  <c r="BF71" i="1"/>
  <c r="BE71" i="1"/>
  <c r="BD71" i="1"/>
  <c r="BC71" i="1"/>
  <c r="BB71" i="1"/>
  <c r="BA71" i="1"/>
  <c r="AZ71" i="1"/>
  <c r="AY71" i="1"/>
  <c r="AX71" i="1"/>
  <c r="AW71" i="1"/>
  <c r="AV71" i="1"/>
  <c r="AU71" i="1"/>
  <c r="AT71" i="1"/>
  <c r="AS71" i="1"/>
  <c r="AR71" i="1"/>
  <c r="AQ71" i="1"/>
  <c r="AP71" i="1"/>
  <c r="AO71" i="1"/>
  <c r="AN71" i="1"/>
  <c r="AM71" i="1"/>
  <c r="AL71" i="1"/>
  <c r="AK71" i="1"/>
  <c r="AJ71" i="1"/>
  <c r="AI71" i="1"/>
  <c r="AH71" i="1"/>
  <c r="AG71" i="1"/>
  <c r="AF71" i="1"/>
  <c r="AE71" i="1"/>
  <c r="AD71" i="1"/>
  <c r="AC71" i="1"/>
  <c r="AB71" i="1"/>
  <c r="AA71" i="1"/>
  <c r="Z71" i="1"/>
  <c r="Y71" i="1"/>
  <c r="X71" i="1"/>
  <c r="W71" i="1"/>
  <c r="V71" i="1"/>
  <c r="U71" i="1"/>
  <c r="T71" i="1"/>
  <c r="S71" i="1"/>
  <c r="R71" i="1"/>
  <c r="Q71" i="1"/>
  <c r="P71" i="1"/>
  <c r="O71" i="1"/>
  <c r="N71" i="1"/>
  <c r="M71" i="1"/>
  <c r="L71" i="1"/>
  <c r="K71" i="1"/>
  <c r="J71" i="1"/>
  <c r="I71" i="1"/>
  <c r="H71" i="1"/>
  <c r="G71" i="1"/>
  <c r="F71" i="1"/>
  <c r="BO70" i="1"/>
  <c r="BN70" i="1"/>
  <c r="BM70" i="1"/>
  <c r="BL70" i="1"/>
  <c r="BK70" i="1"/>
  <c r="BJ70" i="1"/>
  <c r="BI70" i="1"/>
  <c r="BH70" i="1"/>
  <c r="BG70" i="1"/>
  <c r="BF70" i="1"/>
  <c r="BE70" i="1"/>
  <c r="BD70" i="1"/>
  <c r="BC70" i="1"/>
  <c r="BB70" i="1"/>
  <c r="BA70" i="1"/>
  <c r="AZ70" i="1"/>
  <c r="AY70" i="1"/>
  <c r="AX70" i="1"/>
  <c r="AW70" i="1"/>
  <c r="AV70" i="1"/>
  <c r="AU70" i="1"/>
  <c r="AT70" i="1"/>
  <c r="AS70" i="1"/>
  <c r="AR70" i="1"/>
  <c r="AQ70" i="1"/>
  <c r="AP70" i="1"/>
  <c r="AO70" i="1"/>
  <c r="AN70" i="1"/>
  <c r="AM70" i="1"/>
  <c r="AL70" i="1"/>
  <c r="AK70" i="1"/>
  <c r="AJ70" i="1"/>
  <c r="AI70" i="1"/>
  <c r="AH70" i="1"/>
  <c r="AG70" i="1"/>
  <c r="AF70" i="1"/>
  <c r="AE70" i="1"/>
  <c r="AD70" i="1"/>
  <c r="AC70" i="1"/>
  <c r="AB70" i="1"/>
  <c r="AA70" i="1"/>
  <c r="Z70" i="1"/>
  <c r="Y70" i="1"/>
  <c r="X70" i="1"/>
  <c r="W70" i="1"/>
  <c r="V70" i="1"/>
  <c r="U70" i="1"/>
  <c r="T70" i="1"/>
  <c r="S70" i="1"/>
  <c r="R70" i="1"/>
  <c r="Q70" i="1"/>
  <c r="P70" i="1"/>
  <c r="O70" i="1"/>
  <c r="N70" i="1"/>
  <c r="M70" i="1"/>
  <c r="L70" i="1"/>
  <c r="K70" i="1"/>
  <c r="J70" i="1"/>
  <c r="I70" i="1"/>
  <c r="H70" i="1"/>
  <c r="G70" i="1"/>
  <c r="F70" i="1"/>
  <c r="BO69" i="1"/>
  <c r="BN69" i="1"/>
  <c r="BM69" i="1"/>
  <c r="BL69" i="1"/>
  <c r="BK69" i="1"/>
  <c r="BJ69" i="1"/>
  <c r="BI69" i="1"/>
  <c r="BH69" i="1"/>
  <c r="BG69" i="1"/>
  <c r="BF69" i="1"/>
  <c r="BE69" i="1"/>
  <c r="BD69" i="1"/>
  <c r="BC69" i="1"/>
  <c r="BB69" i="1"/>
  <c r="BA69" i="1"/>
  <c r="AZ69" i="1"/>
  <c r="AY69" i="1"/>
  <c r="AX69" i="1"/>
  <c r="AW69" i="1"/>
  <c r="AV69" i="1"/>
  <c r="AU69" i="1"/>
  <c r="AT69" i="1"/>
  <c r="AS69" i="1"/>
  <c r="AR69" i="1"/>
  <c r="AQ69" i="1"/>
  <c r="AP69" i="1"/>
  <c r="AO69" i="1"/>
  <c r="AN69" i="1"/>
  <c r="AM69" i="1"/>
  <c r="AL69" i="1"/>
  <c r="AK69" i="1"/>
  <c r="AJ69" i="1"/>
  <c r="AI69" i="1"/>
  <c r="AH69" i="1"/>
  <c r="AG69" i="1"/>
  <c r="AF69" i="1"/>
  <c r="AE69" i="1"/>
  <c r="AD69" i="1"/>
  <c r="AC69" i="1"/>
  <c r="AB69" i="1"/>
  <c r="AA69" i="1"/>
  <c r="Z69" i="1"/>
  <c r="Y69" i="1"/>
  <c r="X69" i="1"/>
  <c r="W69" i="1"/>
  <c r="V69" i="1"/>
  <c r="U69" i="1"/>
  <c r="T69" i="1"/>
  <c r="S69" i="1"/>
  <c r="R69" i="1"/>
  <c r="Q69" i="1"/>
  <c r="P69" i="1"/>
  <c r="O69" i="1"/>
  <c r="N69" i="1"/>
  <c r="M69" i="1"/>
  <c r="L69" i="1"/>
  <c r="K69" i="1"/>
  <c r="J69" i="1"/>
  <c r="I69" i="1"/>
  <c r="H69" i="1"/>
  <c r="G69" i="1"/>
  <c r="F69" i="1"/>
  <c r="BO68" i="1"/>
  <c r="BN68" i="1"/>
  <c r="BM68" i="1"/>
  <c r="BL68" i="1"/>
  <c r="BK68" i="1"/>
  <c r="BJ68" i="1"/>
  <c r="BI68" i="1"/>
  <c r="BH68" i="1"/>
  <c r="BG68" i="1"/>
  <c r="BF68" i="1"/>
  <c r="BE68" i="1"/>
  <c r="BD68" i="1"/>
  <c r="BC68" i="1"/>
  <c r="BB68" i="1"/>
  <c r="BA68" i="1"/>
  <c r="AZ68" i="1"/>
  <c r="AY68" i="1"/>
  <c r="AX68" i="1"/>
  <c r="AW68" i="1"/>
  <c r="AV68" i="1"/>
  <c r="AU68" i="1"/>
  <c r="AT68" i="1"/>
  <c r="AS68" i="1"/>
  <c r="AR68" i="1"/>
  <c r="AQ68" i="1"/>
  <c r="AP68" i="1"/>
  <c r="AO68" i="1"/>
  <c r="AN68" i="1"/>
  <c r="AM68" i="1"/>
  <c r="AL68" i="1"/>
  <c r="AK68" i="1"/>
  <c r="AJ68" i="1"/>
  <c r="AI68" i="1"/>
  <c r="AH68" i="1"/>
  <c r="AG68" i="1"/>
  <c r="AF68" i="1"/>
  <c r="AE68" i="1"/>
  <c r="AD68" i="1"/>
  <c r="AC68" i="1"/>
  <c r="AB68" i="1"/>
  <c r="AA68" i="1"/>
  <c r="Z68" i="1"/>
  <c r="Y68" i="1"/>
  <c r="X68" i="1"/>
  <c r="W68" i="1"/>
  <c r="V68" i="1"/>
  <c r="U68" i="1"/>
  <c r="T68" i="1"/>
  <c r="S68" i="1"/>
  <c r="R68" i="1"/>
  <c r="Q68" i="1"/>
  <c r="P68" i="1"/>
  <c r="O68" i="1"/>
  <c r="N68" i="1"/>
  <c r="M68" i="1"/>
  <c r="L68" i="1"/>
  <c r="K68" i="1"/>
  <c r="J68" i="1"/>
  <c r="I68" i="1"/>
  <c r="H68" i="1"/>
  <c r="G68" i="1"/>
  <c r="F68" i="1"/>
  <c r="BO67" i="1"/>
  <c r="BN67" i="1"/>
  <c r="BM67" i="1"/>
  <c r="BL67" i="1"/>
  <c r="BK67" i="1"/>
  <c r="BJ67" i="1"/>
  <c r="BI67" i="1"/>
  <c r="BH67" i="1"/>
  <c r="BG67" i="1"/>
  <c r="BF67" i="1"/>
  <c r="BE67" i="1"/>
  <c r="BD67" i="1"/>
  <c r="BC67" i="1"/>
  <c r="BB67" i="1"/>
  <c r="BA67" i="1"/>
  <c r="AZ67" i="1"/>
  <c r="AY67" i="1"/>
  <c r="AX67" i="1"/>
  <c r="AW67" i="1"/>
  <c r="AV67" i="1"/>
  <c r="AU67" i="1"/>
  <c r="AT67" i="1"/>
  <c r="AS67" i="1"/>
  <c r="AR67" i="1"/>
  <c r="AQ67" i="1"/>
  <c r="AP67" i="1"/>
  <c r="AO67" i="1"/>
  <c r="AN67" i="1"/>
  <c r="AM67" i="1"/>
  <c r="AL67" i="1"/>
  <c r="AK67" i="1"/>
  <c r="AJ67" i="1"/>
  <c r="AI67" i="1"/>
  <c r="AH67" i="1"/>
  <c r="AG67" i="1"/>
  <c r="AF67" i="1"/>
  <c r="AE67" i="1"/>
  <c r="AD67" i="1"/>
  <c r="AC67" i="1"/>
  <c r="AB67" i="1"/>
  <c r="AA67" i="1"/>
  <c r="Z67" i="1"/>
  <c r="Y67" i="1"/>
  <c r="X67" i="1"/>
  <c r="W67" i="1"/>
  <c r="V67" i="1"/>
  <c r="U67" i="1"/>
  <c r="T67" i="1"/>
  <c r="S67" i="1"/>
  <c r="R67" i="1"/>
  <c r="Q67" i="1"/>
  <c r="P67" i="1"/>
  <c r="O67" i="1"/>
  <c r="N67" i="1"/>
  <c r="M67" i="1"/>
  <c r="L67" i="1"/>
  <c r="K67" i="1"/>
  <c r="J67" i="1"/>
  <c r="I67" i="1"/>
  <c r="H67" i="1"/>
  <c r="G67" i="1"/>
  <c r="F67" i="1"/>
  <c r="BO66" i="1"/>
  <c r="BN66" i="1"/>
  <c r="BM66" i="1"/>
  <c r="BL66" i="1"/>
  <c r="BK66" i="1"/>
  <c r="BJ66" i="1"/>
  <c r="BI66" i="1"/>
  <c r="BH66" i="1"/>
  <c r="BG66" i="1"/>
  <c r="BF66" i="1"/>
  <c r="BE66" i="1"/>
  <c r="BD66" i="1"/>
  <c r="BC66" i="1"/>
  <c r="BB66" i="1"/>
  <c r="BA66" i="1"/>
  <c r="AZ66" i="1"/>
  <c r="AY66" i="1"/>
  <c r="AX66" i="1"/>
  <c r="AW66" i="1"/>
  <c r="AV66" i="1"/>
  <c r="AU66" i="1"/>
  <c r="AT66" i="1"/>
  <c r="AS66" i="1"/>
  <c r="AR66" i="1"/>
  <c r="AQ66" i="1"/>
  <c r="AP66" i="1"/>
  <c r="AO66" i="1"/>
  <c r="AN66" i="1"/>
  <c r="AM66" i="1"/>
  <c r="AL66" i="1"/>
  <c r="AK66" i="1"/>
  <c r="AJ66" i="1"/>
  <c r="AI66" i="1"/>
  <c r="AH66" i="1"/>
  <c r="AG66" i="1"/>
  <c r="AF66" i="1"/>
  <c r="AE66" i="1"/>
  <c r="AD66" i="1"/>
  <c r="AC66" i="1"/>
  <c r="AB66" i="1"/>
  <c r="AA66" i="1"/>
  <c r="Z66" i="1"/>
  <c r="Y66" i="1"/>
  <c r="X66" i="1"/>
  <c r="W66" i="1"/>
  <c r="V66" i="1"/>
  <c r="U66" i="1"/>
  <c r="T66" i="1"/>
  <c r="S66" i="1"/>
  <c r="R66" i="1"/>
  <c r="Q66" i="1"/>
  <c r="P66" i="1"/>
  <c r="O66" i="1"/>
  <c r="N66" i="1"/>
  <c r="M66" i="1"/>
  <c r="L66" i="1"/>
  <c r="K66" i="1"/>
  <c r="J66" i="1"/>
  <c r="I66" i="1"/>
  <c r="H66" i="1"/>
  <c r="G66" i="1"/>
  <c r="F66" i="1"/>
  <c r="BO65" i="1"/>
  <c r="BN65" i="1"/>
  <c r="BM65" i="1"/>
  <c r="BL65" i="1"/>
  <c r="BK65" i="1"/>
  <c r="BJ65" i="1"/>
  <c r="BI65" i="1"/>
  <c r="BH65" i="1"/>
  <c r="BG65" i="1"/>
  <c r="BF65" i="1"/>
  <c r="BE65" i="1"/>
  <c r="BD65" i="1"/>
  <c r="BC65" i="1"/>
  <c r="BB65" i="1"/>
  <c r="BA65" i="1"/>
  <c r="AZ65" i="1"/>
  <c r="AY65" i="1"/>
  <c r="AX65" i="1"/>
  <c r="AW65" i="1"/>
  <c r="AV65" i="1"/>
  <c r="AU65" i="1"/>
  <c r="AT65" i="1"/>
  <c r="AS65" i="1"/>
  <c r="AR65" i="1"/>
  <c r="AQ65" i="1"/>
  <c r="AP65" i="1"/>
  <c r="AO65" i="1"/>
  <c r="AN65" i="1"/>
  <c r="AM65" i="1"/>
  <c r="AL65" i="1"/>
  <c r="AK65" i="1"/>
  <c r="AJ65" i="1"/>
  <c r="AI65" i="1"/>
  <c r="AH65" i="1"/>
  <c r="AG65" i="1"/>
  <c r="AF65" i="1"/>
  <c r="AE65" i="1"/>
  <c r="AD65" i="1"/>
  <c r="AC65" i="1"/>
  <c r="AB65" i="1"/>
  <c r="AA65" i="1"/>
  <c r="Z65" i="1"/>
  <c r="Y65" i="1"/>
  <c r="X65" i="1"/>
  <c r="W65" i="1"/>
  <c r="V65" i="1"/>
  <c r="U65" i="1"/>
  <c r="T65" i="1"/>
  <c r="S65" i="1"/>
  <c r="R65" i="1"/>
  <c r="Q65" i="1"/>
  <c r="P65" i="1"/>
  <c r="O65" i="1"/>
  <c r="N65" i="1"/>
  <c r="M65" i="1"/>
  <c r="L65" i="1"/>
  <c r="K65" i="1"/>
  <c r="J65" i="1"/>
  <c r="I65" i="1"/>
  <c r="H65" i="1"/>
  <c r="G65" i="1"/>
  <c r="F65" i="1"/>
  <c r="BO64" i="1"/>
  <c r="BN64" i="1"/>
  <c r="BM64" i="1"/>
  <c r="BL64" i="1"/>
  <c r="BK64" i="1"/>
  <c r="BJ64" i="1"/>
  <c r="BI64" i="1"/>
  <c r="BH64" i="1"/>
  <c r="BG64" i="1"/>
  <c r="BF64" i="1"/>
  <c r="BE64" i="1"/>
  <c r="BD64" i="1"/>
  <c r="BC64" i="1"/>
  <c r="BB64" i="1"/>
  <c r="BA64" i="1"/>
  <c r="AZ64" i="1"/>
  <c r="AY64" i="1"/>
  <c r="AX64" i="1"/>
  <c r="AW64" i="1"/>
  <c r="AV64" i="1"/>
  <c r="AU64" i="1"/>
  <c r="AT64" i="1"/>
  <c r="AS64" i="1"/>
  <c r="AR64" i="1"/>
  <c r="AQ64" i="1"/>
  <c r="AP64" i="1"/>
  <c r="AO64" i="1"/>
  <c r="AN64" i="1"/>
  <c r="AM64" i="1"/>
  <c r="AL64" i="1"/>
  <c r="AK64" i="1"/>
  <c r="AJ64" i="1"/>
  <c r="AI64" i="1"/>
  <c r="AH64" i="1"/>
  <c r="AG64" i="1"/>
  <c r="AF64" i="1"/>
  <c r="AE64" i="1"/>
  <c r="AD64" i="1"/>
  <c r="AC64" i="1"/>
  <c r="AB64" i="1"/>
  <c r="AA64" i="1"/>
  <c r="Z64" i="1"/>
  <c r="Y64" i="1"/>
  <c r="X64" i="1"/>
  <c r="W64" i="1"/>
  <c r="V64" i="1"/>
  <c r="U64" i="1"/>
  <c r="T64" i="1"/>
  <c r="S64" i="1"/>
  <c r="R64" i="1"/>
  <c r="Q64" i="1"/>
  <c r="P64" i="1"/>
  <c r="O64" i="1"/>
  <c r="N64" i="1"/>
  <c r="M64" i="1"/>
  <c r="L64" i="1"/>
  <c r="K64" i="1"/>
  <c r="J64" i="1"/>
  <c r="I64" i="1"/>
  <c r="H64" i="1"/>
  <c r="G64" i="1"/>
  <c r="F64" i="1"/>
  <c r="BO63" i="1"/>
  <c r="BN63" i="1"/>
  <c r="BM63" i="1"/>
  <c r="BL63" i="1"/>
  <c r="BK63" i="1"/>
  <c r="BJ63" i="1"/>
  <c r="BI63" i="1"/>
  <c r="BH63" i="1"/>
  <c r="BG63" i="1"/>
  <c r="BF63" i="1"/>
  <c r="BE63" i="1"/>
  <c r="BD63" i="1"/>
  <c r="BC63" i="1"/>
  <c r="BB63" i="1"/>
  <c r="BA63" i="1"/>
  <c r="AZ63" i="1"/>
  <c r="AY63" i="1"/>
  <c r="AX63" i="1"/>
  <c r="AW63" i="1"/>
  <c r="AV63" i="1"/>
  <c r="AU63" i="1"/>
  <c r="AT63" i="1"/>
  <c r="AS63" i="1"/>
  <c r="AR63" i="1"/>
  <c r="AQ63" i="1"/>
  <c r="AP63" i="1"/>
  <c r="AO63" i="1"/>
  <c r="AN63" i="1"/>
  <c r="AM63" i="1"/>
  <c r="AL63" i="1"/>
  <c r="AK63" i="1"/>
  <c r="AJ63" i="1"/>
  <c r="AI63" i="1"/>
  <c r="AH63" i="1"/>
  <c r="AG63" i="1"/>
  <c r="AF63" i="1"/>
  <c r="AE63" i="1"/>
  <c r="AD63" i="1"/>
  <c r="AC63" i="1"/>
  <c r="AB63" i="1"/>
  <c r="AA63" i="1"/>
  <c r="Z63" i="1"/>
  <c r="Y63" i="1"/>
  <c r="X63" i="1"/>
  <c r="W63" i="1"/>
  <c r="V63" i="1"/>
  <c r="U63" i="1"/>
  <c r="T63" i="1"/>
  <c r="S63" i="1"/>
  <c r="R63" i="1"/>
  <c r="Q63" i="1"/>
  <c r="P63" i="1"/>
  <c r="O63" i="1"/>
  <c r="N63" i="1"/>
  <c r="M63" i="1"/>
  <c r="L63" i="1"/>
  <c r="K63" i="1"/>
  <c r="J63" i="1"/>
  <c r="I63" i="1"/>
  <c r="H63" i="1"/>
  <c r="G63" i="1"/>
  <c r="F63" i="1"/>
  <c r="BO35" i="1"/>
  <c r="BN35" i="1"/>
  <c r="BM35" i="1"/>
  <c r="BL35" i="1"/>
  <c r="BK35" i="1"/>
  <c r="BJ35" i="1"/>
  <c r="BI35" i="1"/>
  <c r="BH35" i="1"/>
  <c r="BG35" i="1"/>
  <c r="BF35" i="1"/>
  <c r="BE35" i="1"/>
  <c r="BD35" i="1"/>
  <c r="BC35" i="1"/>
  <c r="BB35" i="1"/>
  <c r="BA35" i="1"/>
  <c r="AZ35" i="1"/>
  <c r="AY35" i="1"/>
  <c r="AX35" i="1"/>
  <c r="AW35" i="1"/>
  <c r="AV35" i="1"/>
  <c r="AU35" i="1"/>
  <c r="AT35" i="1"/>
  <c r="AS35" i="1"/>
  <c r="AR35" i="1"/>
  <c r="AQ35" i="1"/>
  <c r="AP35" i="1"/>
  <c r="AO35" i="1"/>
  <c r="AN35"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BO34" i="1"/>
  <c r="BN34" i="1"/>
  <c r="BM34" i="1"/>
  <c r="BL34" i="1"/>
  <c r="BK34" i="1"/>
  <c r="BJ34" i="1"/>
  <c r="BI34" i="1"/>
  <c r="BH34" i="1"/>
  <c r="BG34" i="1"/>
  <c r="BF34" i="1"/>
  <c r="BE34" i="1"/>
  <c r="BD34" i="1"/>
  <c r="BC34" i="1"/>
  <c r="BB34" i="1"/>
  <c r="BA34" i="1"/>
  <c r="AZ34" i="1"/>
  <c r="AY34" i="1"/>
  <c r="AX34" i="1"/>
  <c r="AW34" i="1"/>
  <c r="AV34" i="1"/>
  <c r="AU34" i="1"/>
  <c r="AT34" i="1"/>
  <c r="AS34" i="1"/>
  <c r="AR34" i="1"/>
  <c r="AQ34" i="1"/>
  <c r="AP34" i="1"/>
  <c r="AO34" i="1"/>
  <c r="AN34" i="1"/>
  <c r="AM34" i="1"/>
  <c r="AL34" i="1"/>
  <c r="AK34" i="1"/>
  <c r="AJ34" i="1"/>
  <c r="AI34" i="1"/>
  <c r="AH34" i="1"/>
  <c r="AG34" i="1"/>
  <c r="AF34" i="1"/>
  <c r="AE34" i="1"/>
  <c r="AD34" i="1"/>
  <c r="AC34" i="1"/>
  <c r="AB34" i="1"/>
  <c r="AA34" i="1"/>
  <c r="Z34" i="1"/>
  <c r="Y34" i="1"/>
  <c r="X34" i="1"/>
  <c r="W34" i="1"/>
  <c r="V34" i="1"/>
  <c r="U34" i="1"/>
  <c r="T34" i="1"/>
  <c r="S34" i="1"/>
  <c r="R34" i="1"/>
  <c r="Q34" i="1"/>
  <c r="P34" i="1"/>
  <c r="O34" i="1"/>
  <c r="N34" i="1"/>
  <c r="M34" i="1"/>
  <c r="L34" i="1"/>
  <c r="K34" i="1"/>
  <c r="J34" i="1"/>
  <c r="I34" i="1"/>
  <c r="H34" i="1"/>
  <c r="G34" i="1"/>
  <c r="F34" i="1"/>
  <c r="BO33" i="1"/>
  <c r="BN33" i="1"/>
  <c r="BM33" i="1"/>
  <c r="BL33" i="1"/>
  <c r="BK33" i="1"/>
  <c r="BJ33" i="1"/>
  <c r="BI33" i="1"/>
  <c r="BH33" i="1"/>
  <c r="BG33" i="1"/>
  <c r="BF33" i="1"/>
  <c r="BE33" i="1"/>
  <c r="BD33" i="1"/>
  <c r="BC33" i="1"/>
  <c r="BB33" i="1"/>
  <c r="BA33" i="1"/>
  <c r="AZ33" i="1"/>
  <c r="AY33" i="1"/>
  <c r="AX33" i="1"/>
  <c r="AW33" i="1"/>
  <c r="AV33" i="1"/>
  <c r="AU33" i="1"/>
  <c r="AT33" i="1"/>
  <c r="AS33" i="1"/>
  <c r="AR33" i="1"/>
  <c r="AQ33" i="1"/>
  <c r="AP33" i="1"/>
  <c r="AO33" i="1"/>
  <c r="AN33" i="1"/>
  <c r="AM33" i="1"/>
  <c r="AL33" i="1"/>
  <c r="AK33" i="1"/>
  <c r="AJ33" i="1"/>
  <c r="AI33" i="1"/>
  <c r="AH33" i="1"/>
  <c r="AG33" i="1"/>
  <c r="AF33" i="1"/>
  <c r="AE33" i="1"/>
  <c r="AD33" i="1"/>
  <c r="AC33" i="1"/>
  <c r="AB33" i="1"/>
  <c r="AA33" i="1"/>
  <c r="Z33" i="1"/>
  <c r="Y33" i="1"/>
  <c r="X33" i="1"/>
  <c r="W33" i="1"/>
  <c r="V33" i="1"/>
  <c r="U33" i="1"/>
  <c r="T33" i="1"/>
  <c r="S33" i="1"/>
  <c r="R33" i="1"/>
  <c r="Q33" i="1"/>
  <c r="P33" i="1"/>
  <c r="O33" i="1"/>
  <c r="N33" i="1"/>
  <c r="M33" i="1"/>
  <c r="L33" i="1"/>
  <c r="K33" i="1"/>
  <c r="J33" i="1"/>
  <c r="I33" i="1"/>
  <c r="H33" i="1"/>
  <c r="G33" i="1"/>
  <c r="F33" i="1"/>
  <c r="BO32" i="1"/>
  <c r="BN32" i="1"/>
  <c r="BM32" i="1"/>
  <c r="BL32" i="1"/>
  <c r="BK32" i="1"/>
  <c r="BJ32" i="1"/>
  <c r="BI32" i="1"/>
  <c r="BH32" i="1"/>
  <c r="BG32" i="1"/>
  <c r="BF32" i="1"/>
  <c r="BE32" i="1"/>
  <c r="BD32" i="1"/>
  <c r="BC32" i="1"/>
  <c r="BB32" i="1"/>
  <c r="BA32" i="1"/>
  <c r="AZ32" i="1"/>
  <c r="AY32" i="1"/>
  <c r="AX32" i="1"/>
  <c r="AW32" i="1"/>
  <c r="AV32" i="1"/>
  <c r="AU32" i="1"/>
  <c r="AT32" i="1"/>
  <c r="AS32" i="1"/>
  <c r="AR32" i="1"/>
  <c r="AQ32" i="1"/>
  <c r="AP32" i="1"/>
  <c r="AO32" i="1"/>
  <c r="AN32" i="1"/>
  <c r="AM32" i="1"/>
  <c r="AL32" i="1"/>
  <c r="AK32" i="1"/>
  <c r="AJ32" i="1"/>
  <c r="AI32" i="1"/>
  <c r="AH32" i="1"/>
  <c r="AG32" i="1"/>
  <c r="AF32" i="1"/>
  <c r="AE32" i="1"/>
  <c r="AD32" i="1"/>
  <c r="AC32" i="1"/>
  <c r="AB32" i="1"/>
  <c r="AA32" i="1"/>
  <c r="Z32" i="1"/>
  <c r="Y32" i="1"/>
  <c r="X32" i="1"/>
  <c r="W32" i="1"/>
  <c r="V32" i="1"/>
  <c r="U32" i="1"/>
  <c r="T32" i="1"/>
  <c r="S32" i="1"/>
  <c r="R32" i="1"/>
  <c r="Q32" i="1"/>
  <c r="P32" i="1"/>
  <c r="O32" i="1"/>
  <c r="N32" i="1"/>
  <c r="M32" i="1"/>
  <c r="L32" i="1"/>
  <c r="K32" i="1"/>
  <c r="J32" i="1"/>
  <c r="I32" i="1"/>
  <c r="H32" i="1"/>
  <c r="G32" i="1"/>
  <c r="F32" i="1"/>
  <c r="BO31" i="1"/>
  <c r="BN31" i="1"/>
  <c r="BM31" i="1"/>
  <c r="BL31" i="1"/>
  <c r="BK31" i="1"/>
  <c r="BJ31" i="1"/>
  <c r="BI31" i="1"/>
  <c r="BH31" i="1"/>
  <c r="BG31" i="1"/>
  <c r="BF31" i="1"/>
  <c r="BE31" i="1"/>
  <c r="BD31" i="1"/>
  <c r="BC31" i="1"/>
  <c r="BB31" i="1"/>
  <c r="BA31" i="1"/>
  <c r="AZ31" i="1"/>
  <c r="AY31" i="1"/>
  <c r="AX31" i="1"/>
  <c r="AW31" i="1"/>
  <c r="AV31" i="1"/>
  <c r="AU31" i="1"/>
  <c r="AT31" i="1"/>
  <c r="AS31" i="1"/>
  <c r="AR31" i="1"/>
  <c r="AQ31" i="1"/>
  <c r="AP31" i="1"/>
  <c r="AO31" i="1"/>
  <c r="AN31" i="1"/>
  <c r="AM31" i="1"/>
  <c r="AL31" i="1"/>
  <c r="AK31" i="1"/>
  <c r="AJ31" i="1"/>
  <c r="AI31" i="1"/>
  <c r="AH31" i="1"/>
  <c r="AG31" i="1"/>
  <c r="AF31" i="1"/>
  <c r="AE31" i="1"/>
  <c r="AD31" i="1"/>
  <c r="AC31" i="1"/>
  <c r="AB31" i="1"/>
  <c r="AA31" i="1"/>
  <c r="Z31" i="1"/>
  <c r="Y31" i="1"/>
  <c r="X31" i="1"/>
  <c r="W31" i="1"/>
  <c r="V31" i="1"/>
  <c r="U31" i="1"/>
  <c r="T31" i="1"/>
  <c r="S31" i="1"/>
  <c r="R31" i="1"/>
  <c r="Q31" i="1"/>
  <c r="P31" i="1"/>
  <c r="O31" i="1"/>
  <c r="N31" i="1"/>
  <c r="M31" i="1"/>
  <c r="L31" i="1"/>
  <c r="K31" i="1"/>
  <c r="J31" i="1"/>
  <c r="I31" i="1"/>
  <c r="H31" i="1"/>
  <c r="G31" i="1"/>
  <c r="F31" i="1"/>
  <c r="BO30" i="1"/>
  <c r="BN30" i="1"/>
  <c r="BM30" i="1"/>
  <c r="BL30" i="1"/>
  <c r="BK30" i="1"/>
  <c r="BJ30" i="1"/>
  <c r="BI30" i="1"/>
  <c r="BH30" i="1"/>
  <c r="BG30" i="1"/>
  <c r="BF30" i="1"/>
  <c r="BE30" i="1"/>
  <c r="BD30" i="1"/>
  <c r="BC30" i="1"/>
  <c r="BB30" i="1"/>
  <c r="BA30" i="1"/>
  <c r="AZ30" i="1"/>
  <c r="AY30" i="1"/>
  <c r="AX30" i="1"/>
  <c r="AW30" i="1"/>
  <c r="AV30" i="1"/>
  <c r="AU30" i="1"/>
  <c r="AT30" i="1"/>
  <c r="AS30" i="1"/>
  <c r="AR30" i="1"/>
  <c r="AQ30" i="1"/>
  <c r="AP30" i="1"/>
  <c r="AO30" i="1"/>
  <c r="AN30" i="1"/>
  <c r="AM30" i="1"/>
  <c r="AL30" i="1"/>
  <c r="AK30" i="1"/>
  <c r="AJ30" i="1"/>
  <c r="AI30" i="1"/>
  <c r="AH30" i="1"/>
  <c r="AG30" i="1"/>
  <c r="AF30" i="1"/>
  <c r="AE30" i="1"/>
  <c r="AD30" i="1"/>
  <c r="AC30" i="1"/>
  <c r="AB30" i="1"/>
  <c r="AA30" i="1"/>
  <c r="Z30" i="1"/>
  <c r="Y30" i="1"/>
  <c r="X30" i="1"/>
  <c r="W30" i="1"/>
  <c r="V30" i="1"/>
  <c r="U30" i="1"/>
  <c r="T30" i="1"/>
  <c r="S30" i="1"/>
  <c r="R30" i="1"/>
  <c r="Q30" i="1"/>
  <c r="P30" i="1"/>
  <c r="O30" i="1"/>
  <c r="N30" i="1"/>
  <c r="M30" i="1"/>
  <c r="L30" i="1"/>
  <c r="K30" i="1"/>
  <c r="J30" i="1"/>
  <c r="I30" i="1"/>
  <c r="H30" i="1"/>
  <c r="G30" i="1"/>
  <c r="F30" i="1"/>
  <c r="BO29" i="1"/>
  <c r="BN29" i="1"/>
  <c r="BM29" i="1"/>
  <c r="BL29" i="1"/>
  <c r="BK29" i="1"/>
  <c r="BJ29" i="1"/>
  <c r="BI29" i="1"/>
  <c r="BH29" i="1"/>
  <c r="BG29" i="1"/>
  <c r="BF29" i="1"/>
  <c r="BE29" i="1"/>
  <c r="BD29" i="1"/>
  <c r="BC29" i="1"/>
  <c r="BB29" i="1"/>
  <c r="BA29" i="1"/>
  <c r="AZ29" i="1"/>
  <c r="AY29" i="1"/>
  <c r="AX29" i="1"/>
  <c r="AW29" i="1"/>
  <c r="AV29" i="1"/>
  <c r="AU29" i="1"/>
  <c r="AT29" i="1"/>
  <c r="AS29" i="1"/>
  <c r="AR29" i="1"/>
  <c r="AQ29" i="1"/>
  <c r="AP29" i="1"/>
  <c r="AO29" i="1"/>
  <c r="AN29"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BO28" i="1"/>
  <c r="BN28" i="1"/>
  <c r="BM28" i="1"/>
  <c r="BL28" i="1"/>
  <c r="BK28" i="1"/>
  <c r="BJ28" i="1"/>
  <c r="BI28" i="1"/>
  <c r="BH28" i="1"/>
  <c r="BG28" i="1"/>
  <c r="BF28" i="1"/>
  <c r="BE28" i="1"/>
  <c r="BD28" i="1"/>
  <c r="BC28" i="1"/>
  <c r="BB28" i="1"/>
  <c r="BA28" i="1"/>
  <c r="AZ28" i="1"/>
  <c r="AY28" i="1"/>
  <c r="AX28" i="1"/>
  <c r="AW28" i="1"/>
  <c r="AV28" i="1"/>
  <c r="AU28" i="1"/>
  <c r="AT28" i="1"/>
  <c r="AS28" i="1"/>
  <c r="AR28" i="1"/>
  <c r="AQ28" i="1"/>
  <c r="AP28" i="1"/>
  <c r="AO28" i="1"/>
  <c r="AN28" i="1"/>
  <c r="AM28" i="1"/>
  <c r="AL28" i="1"/>
  <c r="AK28" i="1"/>
  <c r="AJ28" i="1"/>
  <c r="AI28" i="1"/>
  <c r="AH28" i="1"/>
  <c r="AG28" i="1"/>
  <c r="AF28" i="1"/>
  <c r="AE28" i="1"/>
  <c r="AD28" i="1"/>
  <c r="AC28" i="1"/>
  <c r="AB28" i="1"/>
  <c r="AA28" i="1"/>
  <c r="Z28" i="1"/>
  <c r="Y28" i="1"/>
  <c r="X28" i="1"/>
  <c r="W28" i="1"/>
  <c r="V28" i="1"/>
  <c r="U28" i="1"/>
  <c r="T28" i="1"/>
  <c r="S28" i="1"/>
  <c r="R28" i="1"/>
  <c r="Q28" i="1"/>
  <c r="P28" i="1"/>
  <c r="O28" i="1"/>
  <c r="N28" i="1"/>
  <c r="M28" i="1"/>
  <c r="L28" i="1"/>
  <c r="K28" i="1"/>
  <c r="J28" i="1"/>
  <c r="I28" i="1"/>
  <c r="H28" i="1"/>
  <c r="G28" i="1"/>
  <c r="F28" i="1"/>
  <c r="BO27" i="1"/>
  <c r="BN27" i="1"/>
  <c r="BM27" i="1"/>
  <c r="BL27" i="1"/>
  <c r="BK27" i="1"/>
  <c r="BJ27" i="1"/>
  <c r="BI27" i="1"/>
  <c r="BH27" i="1"/>
  <c r="BG27" i="1"/>
  <c r="BF27" i="1"/>
  <c r="BE27" i="1"/>
  <c r="BD27" i="1"/>
  <c r="BC27" i="1"/>
  <c r="BB27" i="1"/>
  <c r="BA27" i="1"/>
  <c r="AZ27" i="1"/>
  <c r="AY27" i="1"/>
  <c r="AX27" i="1"/>
  <c r="AW27" i="1"/>
  <c r="AV27" i="1"/>
  <c r="AU27" i="1"/>
  <c r="AT27" i="1"/>
  <c r="AS27" i="1"/>
  <c r="AR27" i="1"/>
  <c r="AQ27" i="1"/>
  <c r="AP27" i="1"/>
  <c r="AO27" i="1"/>
  <c r="AN27" i="1"/>
  <c r="AM27" i="1"/>
  <c r="AL27" i="1"/>
  <c r="AK27" i="1"/>
  <c r="AJ27" i="1"/>
  <c r="AI27" i="1"/>
  <c r="AH27" i="1"/>
  <c r="AG27" i="1"/>
  <c r="AF27" i="1"/>
  <c r="AE27" i="1"/>
  <c r="AD27" i="1"/>
  <c r="AC27" i="1"/>
  <c r="AB27" i="1"/>
  <c r="AA27" i="1"/>
  <c r="Z27" i="1"/>
  <c r="Y27" i="1"/>
  <c r="X27" i="1"/>
  <c r="W27" i="1"/>
  <c r="V27" i="1"/>
  <c r="U27" i="1"/>
  <c r="T27" i="1"/>
  <c r="S27" i="1"/>
  <c r="R27" i="1"/>
  <c r="Q27" i="1"/>
  <c r="P27" i="1"/>
  <c r="O27" i="1"/>
  <c r="N27" i="1"/>
  <c r="M27" i="1"/>
  <c r="L27" i="1"/>
  <c r="K27" i="1"/>
  <c r="J27" i="1"/>
  <c r="I27" i="1"/>
  <c r="H27" i="1"/>
  <c r="G27" i="1"/>
  <c r="F27" i="1"/>
  <c r="BO26" i="1"/>
  <c r="BN26" i="1"/>
  <c r="BM26" i="1"/>
  <c r="BL26" i="1"/>
  <c r="BK26" i="1"/>
  <c r="BJ26" i="1"/>
  <c r="BI26" i="1"/>
  <c r="BH26" i="1"/>
  <c r="BG26" i="1"/>
  <c r="BF26" i="1"/>
  <c r="BE26" i="1"/>
  <c r="BD26" i="1"/>
  <c r="BC26" i="1"/>
  <c r="BB26" i="1"/>
  <c r="BA26" i="1"/>
  <c r="AZ26" i="1"/>
  <c r="AY26" i="1"/>
  <c r="AX26" i="1"/>
  <c r="AW26" i="1"/>
  <c r="AV26" i="1"/>
  <c r="AU26" i="1"/>
  <c r="AT26" i="1"/>
  <c r="AS26" i="1"/>
  <c r="AR26" i="1"/>
  <c r="AQ26" i="1"/>
  <c r="AP26" i="1"/>
  <c r="AO26" i="1"/>
  <c r="AN26" i="1"/>
  <c r="AM26" i="1"/>
  <c r="AL26" i="1"/>
  <c r="AK26" i="1"/>
  <c r="AJ26" i="1"/>
  <c r="AI26" i="1"/>
  <c r="AH26" i="1"/>
  <c r="AG26" i="1"/>
  <c r="AF26" i="1"/>
  <c r="AE26" i="1"/>
  <c r="AD26" i="1"/>
  <c r="AC26" i="1"/>
  <c r="AB26" i="1"/>
  <c r="AA26" i="1"/>
  <c r="Z26" i="1"/>
  <c r="Y26" i="1"/>
  <c r="X26" i="1"/>
  <c r="W26" i="1"/>
  <c r="V26" i="1"/>
  <c r="U26" i="1"/>
  <c r="T26" i="1"/>
  <c r="S26" i="1"/>
  <c r="R26" i="1"/>
  <c r="Q26" i="1"/>
  <c r="P26" i="1"/>
  <c r="O26" i="1"/>
  <c r="N26" i="1"/>
  <c r="M26" i="1"/>
  <c r="L26" i="1"/>
  <c r="K26" i="1"/>
  <c r="J26" i="1"/>
  <c r="I26" i="1"/>
  <c r="H26" i="1"/>
  <c r="G26" i="1"/>
  <c r="F26" i="1"/>
  <c r="BO25" i="1"/>
  <c r="BN25" i="1"/>
  <c r="BM25" i="1"/>
  <c r="BL25" i="1"/>
  <c r="BK25" i="1"/>
  <c r="BJ25" i="1"/>
  <c r="BI25" i="1"/>
  <c r="BH25" i="1"/>
  <c r="BG25" i="1"/>
  <c r="BF25" i="1"/>
  <c r="BE25" i="1"/>
  <c r="BD25" i="1"/>
  <c r="BC25" i="1"/>
  <c r="BB25" i="1"/>
  <c r="BA25" i="1"/>
  <c r="AZ25" i="1"/>
  <c r="AY25" i="1"/>
  <c r="AX25" i="1"/>
  <c r="AW25" i="1"/>
  <c r="AV25" i="1"/>
  <c r="AU25" i="1"/>
  <c r="AT25" i="1"/>
  <c r="AS25" i="1"/>
  <c r="AR25" i="1"/>
  <c r="AQ25" i="1"/>
  <c r="AP25" i="1"/>
  <c r="AO25" i="1"/>
  <c r="AN25" i="1"/>
  <c r="AM25" i="1"/>
  <c r="AL25" i="1"/>
  <c r="AK25" i="1"/>
  <c r="AJ25" i="1"/>
  <c r="AI25" i="1"/>
  <c r="AH25" i="1"/>
  <c r="AG25" i="1"/>
  <c r="AF25" i="1"/>
  <c r="AE25" i="1"/>
  <c r="AD25" i="1"/>
  <c r="AC25" i="1"/>
  <c r="AB25" i="1"/>
  <c r="AA25" i="1"/>
  <c r="Z25" i="1"/>
  <c r="Y25" i="1"/>
  <c r="X25" i="1"/>
  <c r="W25" i="1"/>
  <c r="V25" i="1"/>
  <c r="U25" i="1"/>
  <c r="T25" i="1"/>
  <c r="S25" i="1"/>
  <c r="R25" i="1"/>
  <c r="Q25" i="1"/>
  <c r="P25" i="1"/>
  <c r="O25" i="1"/>
  <c r="N25" i="1"/>
  <c r="M25" i="1"/>
  <c r="L25" i="1"/>
  <c r="K25" i="1"/>
  <c r="J25" i="1"/>
  <c r="I25" i="1"/>
  <c r="H25" i="1"/>
  <c r="G25" i="1"/>
  <c r="E568" i="4" s="1" a="1"/>
  <c r="E568" i="4" s="1"/>
  <c r="F25" i="1"/>
  <c r="E655" i="4"/>
  <c r="D655" i="4"/>
  <c r="C655" i="4"/>
  <c r="E653" i="4"/>
  <c r="D653" i="4"/>
  <c r="C653" i="4"/>
  <c r="E629" i="4"/>
  <c r="E661" i="4" s="1" a="1"/>
  <c r="E661" i="4" s="1"/>
  <c r="D629" i="4"/>
  <c r="D627" i="4" s="1" a="1"/>
  <c r="D627" i="4" s="1"/>
  <c r="C629" i="4"/>
  <c r="C629" i="7" s="1"/>
  <c r="D626" i="4" a="1"/>
  <c r="D626" i="4" s="1"/>
  <c r="E610" i="4"/>
  <c r="D610" i="4"/>
  <c r="C610" i="4"/>
  <c r="E608" i="4"/>
  <c r="D608" i="4"/>
  <c r="C608" i="4"/>
  <c r="E584" i="4"/>
  <c r="E587" i="4" s="1" a="1"/>
  <c r="E587" i="4" s="1"/>
  <c r="D584" i="4"/>
  <c r="D582" i="4" s="1" a="1"/>
  <c r="D582" i="4" s="1"/>
  <c r="C584" i="4"/>
  <c r="C584" i="7" s="1"/>
  <c r="D581" i="4" a="1"/>
  <c r="D581" i="4" s="1"/>
  <c r="E565" i="4"/>
  <c r="D565" i="4"/>
  <c r="C565" i="4"/>
  <c r="E563" i="4"/>
  <c r="D563" i="4"/>
  <c r="C563" i="4"/>
  <c r="E539" i="4"/>
  <c r="E539" i="7" s="1"/>
  <c r="D539" i="4"/>
  <c r="D539" i="7" s="1"/>
  <c r="C539" i="4"/>
  <c r="C537" i="4" s="1" a="1"/>
  <c r="C537" i="4" s="1"/>
  <c r="D536" i="4" a="1"/>
  <c r="D536" i="4" s="1"/>
  <c r="E520" i="4"/>
  <c r="D520" i="4"/>
  <c r="C520" i="4"/>
  <c r="E518" i="4"/>
  <c r="D518" i="4"/>
  <c r="C518" i="4"/>
  <c r="E494" i="4"/>
  <c r="E523" i="4" s="1" a="1"/>
  <c r="E523" i="4" s="1"/>
  <c r="D494" i="4"/>
  <c r="D492" i="4" s="1" a="1"/>
  <c r="D492" i="4" s="1"/>
  <c r="D499" i="4" s="1"/>
  <c r="C494" i="4"/>
  <c r="C494" i="7" s="1"/>
  <c r="D491" i="4" a="1"/>
  <c r="D491" i="4" s="1"/>
  <c r="E475" i="4"/>
  <c r="D475" i="4"/>
  <c r="C475" i="4"/>
  <c r="E473" i="4"/>
  <c r="D473" i="4"/>
  <c r="C473" i="4"/>
  <c r="E447" i="4"/>
  <c r="E450" i="4" s="1" a="1"/>
  <c r="E450" i="4" s="1"/>
  <c r="D447" i="4"/>
  <c r="D447" i="7" s="1"/>
  <c r="C447" i="4"/>
  <c r="C447" i="7" s="1"/>
  <c r="D444" i="4" a="1"/>
  <c r="D444" i="4" s="1"/>
  <c r="E428" i="4"/>
  <c r="D428" i="4"/>
  <c r="C428" i="4"/>
  <c r="E426" i="4"/>
  <c r="D426" i="4"/>
  <c r="C426" i="4"/>
  <c r="E402" i="4"/>
  <c r="E402" i="7" s="1"/>
  <c r="D402" i="4"/>
  <c r="D434" i="4" s="1" a="1"/>
  <c r="D434" i="4" s="1"/>
  <c r="C402" i="4"/>
  <c r="C402" i="7" s="1"/>
  <c r="D399" i="4" a="1"/>
  <c r="D399" i="4" s="1"/>
  <c r="E383" i="4"/>
  <c r="D383" i="4"/>
  <c r="C383" i="4"/>
  <c r="E381" i="4"/>
  <c r="D381" i="4"/>
  <c r="C381" i="4"/>
  <c r="E357" i="4"/>
  <c r="E360" i="4" s="1" a="1"/>
  <c r="E360" i="4" s="1"/>
  <c r="D357" i="4"/>
  <c r="D386" i="4" s="1" a="1"/>
  <c r="D386" i="4" s="1"/>
  <c r="C357" i="4"/>
  <c r="C357" i="7" s="1"/>
  <c r="D354" i="4" a="1"/>
  <c r="D354" i="4" s="1"/>
  <c r="E338" i="4"/>
  <c r="D338" i="4"/>
  <c r="C338" i="4"/>
  <c r="E336" i="4"/>
  <c r="D336" i="4"/>
  <c r="C336" i="4"/>
  <c r="E312" i="4"/>
  <c r="E312" i="7" s="1"/>
  <c r="D312" i="4"/>
  <c r="D312" i="7" s="1"/>
  <c r="C312" i="4"/>
  <c r="C344" i="4" s="1" a="1"/>
  <c r="C344" i="4" s="1"/>
  <c r="D309" i="4" a="1"/>
  <c r="D309" i="4" s="1"/>
  <c r="E293" i="4"/>
  <c r="D293" i="4"/>
  <c r="C293" i="4"/>
  <c r="E291" i="4"/>
  <c r="D291" i="4"/>
  <c r="C291" i="4"/>
  <c r="E267" i="4"/>
  <c r="E267" i="7" s="1"/>
  <c r="D267" i="4"/>
  <c r="D265" i="4" s="1" a="1"/>
  <c r="D265" i="4" s="1"/>
  <c r="C267" i="4"/>
  <c r="C296" i="4" s="1" a="1"/>
  <c r="C296" i="4" s="1"/>
  <c r="D264" i="4" a="1"/>
  <c r="D264" i="4" s="1"/>
  <c r="E248" i="4"/>
  <c r="D248" i="4"/>
  <c r="C248" i="4"/>
  <c r="E246" i="4"/>
  <c r="D246" i="4"/>
  <c r="C246" i="4"/>
  <c r="E220" i="4"/>
  <c r="E253" i="4" s="1" a="1"/>
  <c r="E253" i="4" s="1"/>
  <c r="D220" i="4"/>
  <c r="D220" i="7" s="1"/>
  <c r="C220" i="4"/>
  <c r="C220" i="7" s="1"/>
  <c r="D217" i="4" a="1"/>
  <c r="D217" i="4" s="1"/>
  <c r="C204" i="4" a="1"/>
  <c r="C204" i="4" s="1"/>
  <c r="E201" i="4"/>
  <c r="D201" i="4"/>
  <c r="C201" i="4"/>
  <c r="E199" i="4"/>
  <c r="D199" i="4"/>
  <c r="C199" i="4"/>
  <c r="E175" i="4"/>
  <c r="E205" i="4" s="1" a="1"/>
  <c r="E205" i="4" s="1"/>
  <c r="D175" i="4"/>
  <c r="D207" i="4" s="1" a="1"/>
  <c r="D207" i="4" s="1"/>
  <c r="C175" i="4"/>
  <c r="C173" i="4" s="1" a="1"/>
  <c r="C173" i="4" s="1"/>
  <c r="C177" i="4" s="1"/>
  <c r="D172" i="4" a="1"/>
  <c r="D172" i="4" s="1"/>
  <c r="E156" i="4"/>
  <c r="D156" i="4"/>
  <c r="C156" i="4"/>
  <c r="E154" i="4"/>
  <c r="D154" i="4"/>
  <c r="C154" i="4"/>
  <c r="E130" i="4"/>
  <c r="E162" i="4" s="1" a="1"/>
  <c r="E162" i="4" s="1"/>
  <c r="D130" i="4"/>
  <c r="D162" i="4" s="1" a="1"/>
  <c r="D162" i="4" s="1"/>
  <c r="C130" i="4"/>
  <c r="C130" i="7" s="1"/>
  <c r="D127" i="4" a="1"/>
  <c r="D127" i="4" s="1"/>
  <c r="D117" i="4" a="1"/>
  <c r="D117" i="4" s="1"/>
  <c r="C117" i="4" a="1"/>
  <c r="C117" i="4" s="1"/>
  <c r="D116" i="4" a="1"/>
  <c r="D116" i="4" s="1"/>
  <c r="D115" i="4" a="1"/>
  <c r="D115" i="4" s="1"/>
  <c r="C115" i="4" a="1"/>
  <c r="C115" i="4" s="1"/>
  <c r="C114" i="4" a="1"/>
  <c r="C114" i="4" s="1"/>
  <c r="D113" i="4" a="1"/>
  <c r="D113" i="4" s="1"/>
  <c r="C113" i="4" a="1"/>
  <c r="C113" i="4" s="1"/>
  <c r="E111" i="4"/>
  <c r="D111" i="4"/>
  <c r="C111" i="4"/>
  <c r="E109" i="4"/>
  <c r="D109" i="4"/>
  <c r="C109" i="4"/>
  <c r="D88" i="4" a="1"/>
  <c r="D88" i="4" s="1"/>
  <c r="C88" i="4" a="1"/>
  <c r="C88" i="4" s="1"/>
  <c r="E85" i="4"/>
  <c r="E115" i="4" s="1" a="1"/>
  <c r="E115" i="4" s="1"/>
  <c r="D83" i="4" a="1"/>
  <c r="D83" i="4" s="1"/>
  <c r="C83" i="4" a="1"/>
  <c r="C83" i="4" s="1"/>
  <c r="C89" i="4" s="1"/>
  <c r="D82" i="4" a="1"/>
  <c r="D82" i="4" s="1"/>
  <c r="E54" i="4"/>
  <c r="E71" i="4" s="1" a="1"/>
  <c r="E71" i="4" s="1"/>
  <c r="D54" i="4"/>
  <c r="D54" i="7" s="1"/>
  <c r="C54" i="4"/>
  <c r="C55" i="4" s="1" a="1"/>
  <c r="C55" i="4" s="1"/>
  <c r="D51" i="4" a="1"/>
  <c r="D51" i="4" s="1"/>
  <c r="K44" i="4"/>
  <c r="L43" i="4"/>
  <c r="K43" i="4"/>
  <c r="L42" i="4"/>
  <c r="K42" i="4"/>
  <c r="K41" i="4"/>
  <c r="L40" i="4"/>
  <c r="K38" i="4"/>
  <c r="L37" i="4"/>
  <c r="K37" i="4"/>
  <c r="L36" i="4"/>
  <c r="K36" i="4"/>
  <c r="L35" i="4"/>
  <c r="K35" i="4"/>
  <c r="E35" i="4"/>
  <c r="D35" i="4"/>
  <c r="C35" i="4"/>
  <c r="L34" i="4"/>
  <c r="K34" i="4"/>
  <c r="E33" i="4"/>
  <c r="D33" i="4"/>
  <c r="C33" i="4"/>
  <c r="L32" i="4"/>
  <c r="K32" i="4"/>
  <c r="L31" i="4"/>
  <c r="K31" i="4"/>
  <c r="K30" i="4"/>
  <c r="L29" i="4"/>
  <c r="K29" i="4"/>
  <c r="L27" i="4"/>
  <c r="K27" i="4"/>
  <c r="L26" i="4"/>
  <c r="K26" i="4"/>
  <c r="L25" i="4"/>
  <c r="K25" i="4"/>
  <c r="L22" i="4"/>
  <c r="K22" i="4"/>
  <c r="K21" i="4"/>
  <c r="L20" i="4"/>
  <c r="K20" i="4"/>
  <c r="L19" i="4"/>
  <c r="K19" i="4"/>
  <c r="L13" i="4"/>
  <c r="K13" i="4"/>
  <c r="L11" i="4"/>
  <c r="K11" i="4"/>
  <c r="E9" i="4"/>
  <c r="E9" i="7" s="1"/>
  <c r="D9" i="4"/>
  <c r="D9" i="7" s="1"/>
  <c r="C9" i="4"/>
  <c r="C38" i="4" s="1" a="1"/>
  <c r="C38" i="4" s="1"/>
  <c r="L8" i="4"/>
  <c r="K8" i="4"/>
  <c r="L7" i="4"/>
  <c r="K7" i="4"/>
  <c r="D6" i="4" a="1"/>
  <c r="D6" i="4" s="1"/>
  <c r="B26" i="3" l="1"/>
  <c r="A232" i="7"/>
  <c r="A592" i="7"/>
  <c r="A31" i="7"/>
  <c r="A236" i="7"/>
  <c r="C11" i="7" a="1"/>
  <c r="C11" i="7" s="1"/>
  <c r="E133" i="4" a="1"/>
  <c r="E133" i="4" s="1"/>
  <c r="C159" i="4" a="1"/>
  <c r="C159" i="4" s="1"/>
  <c r="E473" i="7" a="1"/>
  <c r="E473" i="7" s="1"/>
  <c r="A568" i="7"/>
  <c r="A29" i="7"/>
  <c r="C29" i="7" s="1" a="1"/>
  <c r="C29" i="7" s="1"/>
  <c r="A72" i="7"/>
  <c r="A240" i="7"/>
  <c r="A66" i="7"/>
  <c r="A252" i="7"/>
  <c r="A60" i="7"/>
  <c r="A228" i="7"/>
  <c r="A37" i="7"/>
  <c r="A248" i="7"/>
  <c r="E248" i="7" s="1" a="1"/>
  <c r="E248" i="7" s="1"/>
  <c r="E471" i="7" a="1"/>
  <c r="E471" i="7" s="1"/>
  <c r="A596" i="7"/>
  <c r="E449" i="7" a="1"/>
  <c r="E449" i="7" s="1"/>
  <c r="E21" i="7" a="1"/>
  <c r="E21" i="7" s="1"/>
  <c r="A224" i="7"/>
  <c r="E224" i="7" s="1" a="1"/>
  <c r="E224" i="7" s="1"/>
  <c r="A256" i="7"/>
  <c r="E11" i="7" a="1"/>
  <c r="E11" i="7" s="1"/>
  <c r="A19" i="7"/>
  <c r="A56" i="7"/>
  <c r="A244" i="7"/>
  <c r="A559" i="7"/>
  <c r="D128" i="4" a="1"/>
  <c r="D128" i="4" s="1"/>
  <c r="D133" i="4" a="1"/>
  <c r="D133" i="4" s="1"/>
  <c r="C205" i="4" a="1"/>
  <c r="C205" i="4" s="1"/>
  <c r="D12" i="4" a="1"/>
  <c r="D12" i="4" s="1"/>
  <c r="E400" i="4" a="1"/>
  <c r="E400" i="4" s="1"/>
  <c r="C497" i="4" a="1"/>
  <c r="C497" i="4" s="1"/>
  <c r="D270" i="4" a="1"/>
  <c r="D270" i="4" s="1"/>
  <c r="E582" i="4" a="1"/>
  <c r="E582" i="4" s="1"/>
  <c r="E589" i="4" s="1"/>
  <c r="D68" i="4" a="1"/>
  <c r="D68" i="4" s="1"/>
  <c r="D70" i="4" a="1"/>
  <c r="D70" i="4" s="1"/>
  <c r="C355" i="4" a="1"/>
  <c r="C355" i="4" s="1"/>
  <c r="C358" i="4" s="1"/>
  <c r="C372" i="4" s="1"/>
  <c r="C372" i="7" s="1" a="1"/>
  <c r="C372" i="7" s="1"/>
  <c r="E355" i="4" a="1"/>
  <c r="E355" i="4" s="1"/>
  <c r="D55" i="4" a="1"/>
  <c r="D55" i="4" s="1"/>
  <c r="C40" i="4" a="1"/>
  <c r="C40" i="4" s="1"/>
  <c r="D71" i="4" a="1"/>
  <c r="D71" i="4" s="1"/>
  <c r="D52" i="4" a="1"/>
  <c r="D52" i="4" s="1"/>
  <c r="D57" i="4" s="1"/>
  <c r="E386" i="4" a="1"/>
  <c r="E386" i="4" s="1"/>
  <c r="C400" i="4" a="1"/>
  <c r="C400" i="4" s="1"/>
  <c r="E218" i="4" a="1"/>
  <c r="E218" i="4" s="1"/>
  <c r="D400" i="4" a="1"/>
  <c r="D400" i="4" s="1"/>
  <c r="D403" i="4" s="1"/>
  <c r="D417" i="4" s="1"/>
  <c r="D658" i="4" a="1"/>
  <c r="D658" i="4" s="1"/>
  <c r="E447" i="7"/>
  <c r="D160" i="4" a="1"/>
  <c r="D160" i="4" s="1"/>
  <c r="D355" i="4" a="1"/>
  <c r="D355" i="4" s="1"/>
  <c r="E7" i="4" a="1"/>
  <c r="E7" i="4" s="1"/>
  <c r="C39" i="4" a="1"/>
  <c r="C39" i="4" s="1"/>
  <c r="C39" i="7" s="1" a="1"/>
  <c r="C39" i="7" s="1"/>
  <c r="D69" i="4" a="1"/>
  <c r="D69" i="4" s="1"/>
  <c r="C128" i="4" a="1"/>
  <c r="C128" i="4" s="1"/>
  <c r="C132" i="4" s="1"/>
  <c r="E445" i="4" a="1"/>
  <c r="E445" i="4" s="1"/>
  <c r="C582" i="4" a="1"/>
  <c r="C582" i="4" s="1"/>
  <c r="C586" i="4" s="1"/>
  <c r="D629" i="7"/>
  <c r="D267" i="7"/>
  <c r="E310" i="4" a="1"/>
  <c r="E310" i="4" s="1"/>
  <c r="E313" i="4" s="1"/>
  <c r="E327" i="4" s="1"/>
  <c r="C37" i="4" a="1"/>
  <c r="C37" i="4" s="1"/>
  <c r="C37" i="7" s="1" a="1"/>
  <c r="C37" i="7" s="1"/>
  <c r="C12" i="4" a="1"/>
  <c r="C12" i="4" s="1"/>
  <c r="E173" i="4" a="1"/>
  <c r="E173" i="4" s="1"/>
  <c r="D445" i="4" a="1"/>
  <c r="D445" i="4" s="1"/>
  <c r="D448" i="4" s="1"/>
  <c r="D464" i="4" s="1"/>
  <c r="D542" i="4" a="1"/>
  <c r="D542" i="4" s="1"/>
  <c r="E627" i="4" a="1"/>
  <c r="E627" i="4" s="1"/>
  <c r="E631" i="4" s="1"/>
  <c r="E130" i="7"/>
  <c r="C175" i="7"/>
  <c r="E158" i="4" a="1"/>
  <c r="E158" i="4" s="1"/>
  <c r="C310" i="4" a="1"/>
  <c r="C310" i="4" s="1"/>
  <c r="C313" i="4" s="1"/>
  <c r="C327" i="4" s="1"/>
  <c r="D614" i="4" a="1"/>
  <c r="D614" i="4" s="1"/>
  <c r="D175" i="7"/>
  <c r="E85" i="7"/>
  <c r="E175" i="7"/>
  <c r="D402" i="7"/>
  <c r="C539" i="7"/>
  <c r="C9" i="7"/>
  <c r="E254" i="4" a="1"/>
  <c r="E254" i="4" s="1"/>
  <c r="D497" i="4" a="1"/>
  <c r="D497" i="4" s="1"/>
  <c r="E632" i="4" a="1"/>
  <c r="E632" i="4" s="1"/>
  <c r="D357" i="7"/>
  <c r="D584" i="7"/>
  <c r="E160" i="4" a="1"/>
  <c r="E160" i="4" s="1"/>
  <c r="D178" i="4" a="1"/>
  <c r="D178" i="4" s="1"/>
  <c r="C7" i="4" a="1"/>
  <c r="C7" i="4" s="1"/>
  <c r="C10" i="4" s="1"/>
  <c r="D72" i="4" a="1"/>
  <c r="D72" i="4" s="1"/>
  <c r="D72" i="7" s="1" a="1"/>
  <c r="D72" i="7" s="1"/>
  <c r="E128" i="4" a="1"/>
  <c r="E128" i="4" s="1"/>
  <c r="E178" i="4" a="1"/>
  <c r="E178" i="4" s="1"/>
  <c r="D204" i="4" a="1"/>
  <c r="D204" i="4" s="1"/>
  <c r="C223" i="4" a="1"/>
  <c r="C223" i="4" s="1"/>
  <c r="C340" i="4" a="1"/>
  <c r="C340" i="4" s="1"/>
  <c r="D450" i="4" a="1"/>
  <c r="D450" i="4" s="1"/>
  <c r="D478" i="4" a="1"/>
  <c r="D478" i="4" s="1"/>
  <c r="D587" i="4" a="1"/>
  <c r="D587" i="4" s="1"/>
  <c r="D615" i="4" a="1"/>
  <c r="D615" i="4" s="1"/>
  <c r="C54" i="7"/>
  <c r="C312" i="7"/>
  <c r="E357" i="7"/>
  <c r="D494" i="7"/>
  <c r="E584" i="7"/>
  <c r="E629" i="7"/>
  <c r="E315" i="4" a="1"/>
  <c r="E315" i="4" s="1"/>
  <c r="D385" i="4" a="1"/>
  <c r="D385" i="4" s="1"/>
  <c r="E494" i="7"/>
  <c r="D173" i="4" a="1"/>
  <c r="D173" i="4" s="1"/>
  <c r="D176" i="4" s="1"/>
  <c r="E344" i="4" a="1"/>
  <c r="E344" i="4" s="1"/>
  <c r="C542" i="4" a="1"/>
  <c r="C542" i="4" s="1"/>
  <c r="E54" i="7"/>
  <c r="D130" i="7"/>
  <c r="E220" i="7"/>
  <c r="C267" i="7"/>
  <c r="A544" i="7"/>
  <c r="A558" i="7"/>
  <c r="A567" i="7"/>
  <c r="A62" i="7"/>
  <c r="A177" i="7"/>
  <c r="C177" i="7" s="1" a="1"/>
  <c r="C177" i="7" s="1"/>
  <c r="A316" i="7"/>
  <c r="A320" i="7"/>
  <c r="A324" i="7"/>
  <c r="E324" i="7" s="1" a="1"/>
  <c r="E324" i="7" s="1"/>
  <c r="A328" i="7"/>
  <c r="A332" i="7"/>
  <c r="A336" i="7"/>
  <c r="E336" i="7" s="1" a="1"/>
  <c r="E336" i="7" s="1"/>
  <c r="A340" i="7"/>
  <c r="A344" i="7"/>
  <c r="D207" i="7" a="1"/>
  <c r="D207" i="7" s="1"/>
  <c r="A13" i="7"/>
  <c r="A35" i="7"/>
  <c r="C35" i="7" s="1" a="1"/>
  <c r="C35" i="7" s="1"/>
  <c r="A64" i="7"/>
  <c r="A185" i="7"/>
  <c r="D185" i="7" s="1" a="1"/>
  <c r="D185" i="7" s="1"/>
  <c r="A199" i="7"/>
  <c r="A222" i="7"/>
  <c r="E222" i="7" s="1" a="1"/>
  <c r="E222" i="7" s="1"/>
  <c r="A226" i="7"/>
  <c r="A230" i="7"/>
  <c r="A234" i="7"/>
  <c r="A238" i="7"/>
  <c r="A242" i="7"/>
  <c r="E242" i="7" s="1" a="1"/>
  <c r="E242" i="7" s="1"/>
  <c r="A246" i="7"/>
  <c r="E246" i="7" s="1" a="1"/>
  <c r="E246" i="7" s="1"/>
  <c r="A250" i="7"/>
  <c r="A254" i="7"/>
  <c r="A540" i="7"/>
  <c r="A554" i="7"/>
  <c r="A563" i="7"/>
  <c r="E563" i="7" s="1" a="1"/>
  <c r="E563" i="7" s="1"/>
  <c r="A572" i="7"/>
  <c r="A630" i="7"/>
  <c r="A634" i="7"/>
  <c r="E634" i="7" s="1" a="1"/>
  <c r="E634" i="7" s="1"/>
  <c r="A638" i="7"/>
  <c r="A642" i="7"/>
  <c r="A646" i="7"/>
  <c r="A650" i="7"/>
  <c r="A654" i="7"/>
  <c r="E654" i="7" s="1" a="1"/>
  <c r="E654" i="7" s="1"/>
  <c r="A658" i="7"/>
  <c r="A193" i="7"/>
  <c r="A313" i="7"/>
  <c r="A317" i="7"/>
  <c r="E317" i="7" s="1" a="1"/>
  <c r="E317" i="7" s="1"/>
  <c r="A321" i="7"/>
  <c r="A325" i="7"/>
  <c r="A329" i="7"/>
  <c r="A333" i="7"/>
  <c r="A337" i="7"/>
  <c r="E337" i="7" s="1" a="1"/>
  <c r="E337" i="7" s="1"/>
  <c r="A341" i="7"/>
  <c r="A345" i="7"/>
  <c r="A68" i="7"/>
  <c r="A223" i="7"/>
  <c r="A227" i="7"/>
  <c r="A231" i="7"/>
  <c r="A235" i="7"/>
  <c r="A239" i="7"/>
  <c r="A243" i="7"/>
  <c r="A247" i="7"/>
  <c r="E247" i="7" s="1" a="1"/>
  <c r="E247" i="7" s="1"/>
  <c r="A251" i="7"/>
  <c r="A255" i="7"/>
  <c r="A546" i="7"/>
  <c r="A555" i="7"/>
  <c r="A564" i="7"/>
  <c r="E564" i="7" s="1" a="1"/>
  <c r="E564" i="7" s="1"/>
  <c r="A588" i="7"/>
  <c r="A631" i="7"/>
  <c r="E631" i="7" s="1" a="1"/>
  <c r="E631" i="7" s="1"/>
  <c r="A635" i="7"/>
  <c r="A639" i="7"/>
  <c r="A643" i="7"/>
  <c r="A647" i="7"/>
  <c r="A651" i="7"/>
  <c r="A655" i="7"/>
  <c r="E655" i="7" s="1" a="1"/>
  <c r="E655" i="7" s="1"/>
  <c r="A659" i="7"/>
  <c r="A70" i="7"/>
  <c r="A314" i="7"/>
  <c r="A318" i="7"/>
  <c r="A322" i="7"/>
  <c r="A326" i="7"/>
  <c r="A330" i="7"/>
  <c r="A334" i="7"/>
  <c r="A338" i="7"/>
  <c r="E338" i="7" s="1" a="1"/>
  <c r="E338" i="7" s="1"/>
  <c r="A342" i="7"/>
  <c r="A542" i="7"/>
  <c r="A551" i="7"/>
  <c r="A560" i="7"/>
  <c r="A547" i="7"/>
  <c r="A556" i="7"/>
  <c r="A570" i="7"/>
  <c r="A632" i="7"/>
  <c r="A636" i="7"/>
  <c r="A640" i="7"/>
  <c r="A644" i="7"/>
  <c r="A648" i="7"/>
  <c r="A652" i="7"/>
  <c r="A656" i="7"/>
  <c r="C21" i="7" a="1"/>
  <c r="C21" i="7" s="1"/>
  <c r="A27" i="7"/>
  <c r="A58" i="7"/>
  <c r="A203" i="7"/>
  <c r="A315" i="7"/>
  <c r="A319" i="7"/>
  <c r="A323" i="7"/>
  <c r="A327" i="7"/>
  <c r="A331" i="7"/>
  <c r="A335" i="7"/>
  <c r="A339" i="7"/>
  <c r="A543" i="7"/>
  <c r="A552" i="7"/>
  <c r="A566" i="7"/>
  <c r="A221" i="7"/>
  <c r="A225" i="7"/>
  <c r="C225" i="7" s="1" a="1"/>
  <c r="C225" i="7" s="1"/>
  <c r="A229" i="7"/>
  <c r="E229" i="7" s="1" a="1"/>
  <c r="E229" i="7" s="1"/>
  <c r="A233" i="7"/>
  <c r="A237" i="7"/>
  <c r="A241" i="7"/>
  <c r="A245" i="7"/>
  <c r="A249" i="7"/>
  <c r="A548" i="7"/>
  <c r="A562" i="7"/>
  <c r="A571" i="7"/>
  <c r="A633" i="7"/>
  <c r="E633" i="7" s="1" a="1"/>
  <c r="E633" i="7" s="1"/>
  <c r="A637" i="7"/>
  <c r="A641" i="7"/>
  <c r="E641" i="7" s="1" a="1"/>
  <c r="E641" i="7" s="1"/>
  <c r="A645" i="7"/>
  <c r="A649" i="7"/>
  <c r="E649" i="7" s="1" a="1"/>
  <c r="E649" i="7" s="1"/>
  <c r="A653" i="7"/>
  <c r="A657" i="7"/>
  <c r="C115" i="7" a="1"/>
  <c r="C115" i="7" s="1"/>
  <c r="A140" i="7"/>
  <c r="A151" i="7"/>
  <c r="A164" i="7"/>
  <c r="E185" i="7" a="1"/>
  <c r="E185" i="7" s="1"/>
  <c r="A379" i="7"/>
  <c r="A382" i="7"/>
  <c r="A385" i="7"/>
  <c r="A389" i="7"/>
  <c r="E35" i="7" a="1"/>
  <c r="E35" i="7" s="1"/>
  <c r="D11" i="7" a="1"/>
  <c r="D11" i="7" s="1"/>
  <c r="A16" i="7"/>
  <c r="A24" i="7"/>
  <c r="A32" i="7"/>
  <c r="A40" i="7"/>
  <c r="A59" i="7"/>
  <c r="A67" i="7"/>
  <c r="A88" i="7"/>
  <c r="A92" i="7"/>
  <c r="A96" i="7"/>
  <c r="E96" i="7" s="1" a="1"/>
  <c r="E96" i="7" s="1"/>
  <c r="A100" i="7"/>
  <c r="A104" i="7"/>
  <c r="E104" i="7" s="1" a="1"/>
  <c r="E104" i="7" s="1"/>
  <c r="A108" i="7"/>
  <c r="E108" i="7" s="1" a="1"/>
  <c r="E108" i="7" s="1"/>
  <c r="A112" i="7"/>
  <c r="A116" i="7"/>
  <c r="A133" i="7"/>
  <c r="A137" i="7"/>
  <c r="A144" i="7"/>
  <c r="A148" i="7"/>
  <c r="A155" i="7"/>
  <c r="A158" i="7"/>
  <c r="A162" i="7"/>
  <c r="A165" i="7"/>
  <c r="A269" i="7"/>
  <c r="A273" i="7"/>
  <c r="A277" i="7"/>
  <c r="A281" i="7"/>
  <c r="A285" i="7"/>
  <c r="A289" i="7"/>
  <c r="A293" i="7"/>
  <c r="E293" i="7" s="1" a="1"/>
  <c r="E293" i="7" s="1"/>
  <c r="A297" i="7"/>
  <c r="A360" i="7"/>
  <c r="A364" i="7"/>
  <c r="A368" i="7"/>
  <c r="A372" i="7"/>
  <c r="A376" i="7"/>
  <c r="C376" i="7" s="1" a="1"/>
  <c r="C376" i="7" s="1"/>
  <c r="A403" i="7"/>
  <c r="A407" i="7"/>
  <c r="A411" i="7"/>
  <c r="E411" i="7" s="1" a="1"/>
  <c r="E411" i="7" s="1"/>
  <c r="A415" i="7"/>
  <c r="A419" i="7"/>
  <c r="A423" i="7"/>
  <c r="A427" i="7"/>
  <c r="E427" i="7" s="1" a="1"/>
  <c r="E427" i="7" s="1"/>
  <c r="A431" i="7"/>
  <c r="A435" i="7"/>
  <c r="E457" i="7" a="1"/>
  <c r="E457" i="7" s="1"/>
  <c r="A495" i="7"/>
  <c r="A499" i="7"/>
  <c r="E499" i="7" s="1" a="1"/>
  <c r="E499" i="7" s="1"/>
  <c r="A503" i="7"/>
  <c r="A507" i="7"/>
  <c r="A511" i="7"/>
  <c r="E511" i="7" s="1" a="1"/>
  <c r="E511" i="7" s="1"/>
  <c r="A515" i="7"/>
  <c r="A519" i="7"/>
  <c r="E519" i="7" s="1" a="1"/>
  <c r="E519" i="7" s="1"/>
  <c r="A523" i="7"/>
  <c r="E523" i="7" s="1" a="1"/>
  <c r="E523" i="7" s="1"/>
  <c r="A527" i="7"/>
  <c r="A586" i="7"/>
  <c r="A590" i="7"/>
  <c r="A594" i="7"/>
  <c r="A598" i="7"/>
  <c r="A602" i="7"/>
  <c r="E602" i="7" s="1" a="1"/>
  <c r="E602" i="7" s="1"/>
  <c r="A606" i="7"/>
  <c r="A610" i="7"/>
  <c r="E610" i="7" s="1" a="1"/>
  <c r="E610" i="7" s="1"/>
  <c r="A614" i="7"/>
  <c r="D614" i="7" s="1" a="1"/>
  <c r="D614" i="7" s="1"/>
  <c r="C38" i="7" a="1"/>
  <c r="C38" i="7" s="1"/>
  <c r="D35" i="7" a="1"/>
  <c r="D35" i="7" s="1"/>
  <c r="D29" i="7" a="1"/>
  <c r="D29" i="7" s="1"/>
  <c r="A17" i="7"/>
  <c r="A25" i="7"/>
  <c r="A33" i="7"/>
  <c r="A41" i="7"/>
  <c r="A141" i="7"/>
  <c r="A152" i="7"/>
  <c r="A166" i="7"/>
  <c r="A386" i="7"/>
  <c r="A390" i="7"/>
  <c r="E475" i="7" a="1"/>
  <c r="E475" i="7" s="1"/>
  <c r="A541" i="7"/>
  <c r="A545" i="7"/>
  <c r="A549" i="7"/>
  <c r="A553" i="7"/>
  <c r="A557" i="7"/>
  <c r="A561" i="7"/>
  <c r="A565" i="7"/>
  <c r="E565" i="7" s="1" a="1"/>
  <c r="E565" i="7" s="1"/>
  <c r="A660" i="7"/>
  <c r="A10" i="7"/>
  <c r="A18" i="7"/>
  <c r="A26" i="7"/>
  <c r="A34" i="7"/>
  <c r="A42" i="7"/>
  <c r="A61" i="7"/>
  <c r="A69" i="7"/>
  <c r="A89" i="7"/>
  <c r="A93" i="7"/>
  <c r="A97" i="7"/>
  <c r="A101" i="7"/>
  <c r="E101" i="7" s="1" a="1"/>
  <c r="E101" i="7" s="1"/>
  <c r="A105" i="7"/>
  <c r="E105" i="7" s="1" a="1"/>
  <c r="E105" i="7" s="1"/>
  <c r="A109" i="7"/>
  <c r="E109" i="7" s="1" a="1"/>
  <c r="E109" i="7" s="1"/>
  <c r="A113" i="7"/>
  <c r="A134" i="7"/>
  <c r="A138" i="7"/>
  <c r="A145" i="7"/>
  <c r="A149" i="7"/>
  <c r="A159" i="7"/>
  <c r="C159" i="7" s="1" a="1"/>
  <c r="C159" i="7" s="1"/>
  <c r="A163" i="7"/>
  <c r="A181" i="7"/>
  <c r="A205" i="7"/>
  <c r="C205" i="7" s="1" a="1"/>
  <c r="C205" i="7" s="1"/>
  <c r="A270" i="7"/>
  <c r="A274" i="7"/>
  <c r="A278" i="7"/>
  <c r="A282" i="7"/>
  <c r="A286" i="7"/>
  <c r="A290" i="7"/>
  <c r="A294" i="7"/>
  <c r="A298" i="7"/>
  <c r="A361" i="7"/>
  <c r="A365" i="7"/>
  <c r="A369" i="7"/>
  <c r="A373" i="7"/>
  <c r="A380" i="7"/>
  <c r="A383" i="7"/>
  <c r="A404" i="7"/>
  <c r="A408" i="7"/>
  <c r="A412" i="7"/>
  <c r="A416" i="7"/>
  <c r="A420" i="7"/>
  <c r="A424" i="7"/>
  <c r="A428" i="7"/>
  <c r="E428" i="7" s="1" a="1"/>
  <c r="E428" i="7" s="1"/>
  <c r="A432" i="7"/>
  <c r="A496" i="7"/>
  <c r="A500" i="7"/>
  <c r="A504" i="7"/>
  <c r="A508" i="7"/>
  <c r="A512" i="7"/>
  <c r="E512" i="7" s="1" a="1"/>
  <c r="E512" i="7" s="1"/>
  <c r="A516" i="7"/>
  <c r="A520" i="7"/>
  <c r="E520" i="7" s="1" a="1"/>
  <c r="E520" i="7" s="1"/>
  <c r="A524" i="7"/>
  <c r="A587" i="7"/>
  <c r="E587" i="7" s="1" a="1"/>
  <c r="E587" i="7" s="1"/>
  <c r="A591" i="7"/>
  <c r="A595" i="7"/>
  <c r="A599" i="7"/>
  <c r="A603" i="7"/>
  <c r="E603" i="7" s="1" a="1"/>
  <c r="E603" i="7" s="1"/>
  <c r="A607" i="7"/>
  <c r="A611" i="7"/>
  <c r="A615" i="7"/>
  <c r="A117" i="7"/>
  <c r="C117" i="7" s="1" a="1"/>
  <c r="C117" i="7" s="1"/>
  <c r="A142" i="7"/>
  <c r="A153" i="7"/>
  <c r="A156" i="7"/>
  <c r="A377" i="7"/>
  <c r="E377" i="7" s="1" a="1"/>
  <c r="E377" i="7" s="1"/>
  <c r="A387" i="7"/>
  <c r="E653" i="7" a="1"/>
  <c r="E653" i="7" s="1"/>
  <c r="A661" i="7"/>
  <c r="C40" i="7" a="1"/>
  <c r="C40" i="7" s="1"/>
  <c r="D69" i="7" a="1"/>
  <c r="D69" i="7" s="1"/>
  <c r="A12" i="7"/>
  <c r="A20" i="7"/>
  <c r="A28" i="7"/>
  <c r="A36" i="7"/>
  <c r="A55" i="7"/>
  <c r="D55" i="7" s="1" a="1"/>
  <c r="D55" i="7" s="1"/>
  <c r="A63" i="7"/>
  <c r="A71" i="7"/>
  <c r="E71" i="7" s="1" a="1"/>
  <c r="E71" i="7" s="1"/>
  <c r="A86" i="7"/>
  <c r="A90" i="7"/>
  <c r="A94" i="7"/>
  <c r="E94" i="7" s="1" a="1"/>
  <c r="E94" i="7" s="1"/>
  <c r="A98" i="7"/>
  <c r="E98" i="7" s="1" a="1"/>
  <c r="E98" i="7" s="1"/>
  <c r="A102" i="7"/>
  <c r="A106" i="7"/>
  <c r="A110" i="7"/>
  <c r="E110" i="7" s="1" a="1"/>
  <c r="E110" i="7" s="1"/>
  <c r="A114" i="7"/>
  <c r="A131" i="7"/>
  <c r="A135" i="7"/>
  <c r="A139" i="7"/>
  <c r="D139" i="7" s="1" a="1"/>
  <c r="D139" i="7" s="1"/>
  <c r="A146" i="7"/>
  <c r="A150" i="7"/>
  <c r="A160" i="7"/>
  <c r="E160" i="7" s="1" a="1"/>
  <c r="E160" i="7" s="1"/>
  <c r="A189" i="7"/>
  <c r="A201" i="7"/>
  <c r="A271" i="7"/>
  <c r="A275" i="7"/>
  <c r="A279" i="7"/>
  <c r="A283" i="7"/>
  <c r="A287" i="7"/>
  <c r="A291" i="7"/>
  <c r="E291" i="7" s="1" a="1"/>
  <c r="E291" i="7" s="1"/>
  <c r="A295" i="7"/>
  <c r="A299" i="7"/>
  <c r="A358" i="7"/>
  <c r="A362" i="7"/>
  <c r="A366" i="7"/>
  <c r="A370" i="7"/>
  <c r="A374" i="7"/>
  <c r="A381" i="7"/>
  <c r="A405" i="7"/>
  <c r="A409" i="7"/>
  <c r="E409" i="7" s="1" a="1"/>
  <c r="E409" i="7" s="1"/>
  <c r="A413" i="7"/>
  <c r="E413" i="7" s="1" a="1"/>
  <c r="E413" i="7" s="1"/>
  <c r="A417" i="7"/>
  <c r="A421" i="7"/>
  <c r="A425" i="7"/>
  <c r="A429" i="7"/>
  <c r="A433" i="7"/>
  <c r="E451" i="7" a="1"/>
  <c r="E451" i="7" s="1"/>
  <c r="A497" i="7"/>
  <c r="A501" i="7"/>
  <c r="A505" i="7"/>
  <c r="A509" i="7"/>
  <c r="A513" i="7"/>
  <c r="A517" i="7"/>
  <c r="A521" i="7"/>
  <c r="A525" i="7"/>
  <c r="E596" i="7" a="1"/>
  <c r="E596" i="7" s="1"/>
  <c r="A600" i="7"/>
  <c r="A604" i="7"/>
  <c r="A608" i="7"/>
  <c r="E608" i="7" s="1" a="1"/>
  <c r="E608" i="7" s="1"/>
  <c r="A612" i="7"/>
  <c r="A616" i="7"/>
  <c r="A118" i="7"/>
  <c r="A154" i="7"/>
  <c r="C185" i="7" a="1"/>
  <c r="C185" i="7" s="1"/>
  <c r="A378" i="7"/>
  <c r="A384" i="7"/>
  <c r="A388" i="7"/>
  <c r="A14" i="7"/>
  <c r="A22" i="7"/>
  <c r="A30" i="7"/>
  <c r="A57" i="7"/>
  <c r="D57" i="7" s="1" a="1"/>
  <c r="D57" i="7" s="1"/>
  <c r="A65" i="7"/>
  <c r="A87" i="7"/>
  <c r="A91" i="7"/>
  <c r="A95" i="7"/>
  <c r="E95" i="7" s="1" a="1"/>
  <c r="E95" i="7" s="1"/>
  <c r="A99" i="7"/>
  <c r="A103" i="7"/>
  <c r="E103" i="7" s="1" a="1"/>
  <c r="E103" i="7" s="1"/>
  <c r="A107" i="7"/>
  <c r="E107" i="7" s="1" a="1"/>
  <c r="E107" i="7" s="1"/>
  <c r="A111" i="7"/>
  <c r="E111" i="7" s="1" a="1"/>
  <c r="E111" i="7" s="1"/>
  <c r="A132" i="7"/>
  <c r="C132" i="7" s="1" a="1"/>
  <c r="C132" i="7" s="1"/>
  <c r="A136" i="7"/>
  <c r="A143" i="7"/>
  <c r="A147" i="7"/>
  <c r="A157" i="7"/>
  <c r="A197" i="7"/>
  <c r="A268" i="7"/>
  <c r="A272" i="7"/>
  <c r="A276" i="7"/>
  <c r="A280" i="7"/>
  <c r="A284" i="7"/>
  <c r="A288" i="7"/>
  <c r="A292" i="7"/>
  <c r="E292" i="7" s="1" a="1"/>
  <c r="E292" i="7" s="1"/>
  <c r="A296" i="7"/>
  <c r="A359" i="7"/>
  <c r="A363" i="7"/>
  <c r="A367" i="7"/>
  <c r="A371" i="7"/>
  <c r="A406" i="7"/>
  <c r="A410" i="7"/>
  <c r="A414" i="7"/>
  <c r="A418" i="7"/>
  <c r="A422" i="7"/>
  <c r="E422" i="7" s="1" a="1"/>
  <c r="E422" i="7" s="1"/>
  <c r="A426" i="7"/>
  <c r="E426" i="7" s="1" a="1"/>
  <c r="E426" i="7" s="1"/>
  <c r="A430" i="7"/>
  <c r="E452" i="7" a="1"/>
  <c r="E452" i="7" s="1"/>
  <c r="E456" i="7" a="1"/>
  <c r="E456" i="7" s="1"/>
  <c r="E474" i="7" a="1"/>
  <c r="E474" i="7" s="1"/>
  <c r="A498" i="7"/>
  <c r="A502" i="7"/>
  <c r="A506" i="7"/>
  <c r="A510" i="7"/>
  <c r="A514" i="7"/>
  <c r="A518" i="7"/>
  <c r="E518" i="7" s="1" a="1"/>
  <c r="E518" i="7" s="1"/>
  <c r="A522" i="7"/>
  <c r="A585" i="7"/>
  <c r="A589" i="7"/>
  <c r="E589" i="7" s="1" a="1"/>
  <c r="E589" i="7" s="1"/>
  <c r="A593" i="7"/>
  <c r="A597" i="7"/>
  <c r="E597" i="7" s="1" a="1"/>
  <c r="E597" i="7" s="1"/>
  <c r="A601" i="7"/>
  <c r="A605" i="7"/>
  <c r="A609" i="7"/>
  <c r="E609" i="7" s="1" a="1"/>
  <c r="E609" i="7" s="1"/>
  <c r="A613" i="7"/>
  <c r="R11" i="2"/>
  <c r="K18" i="4"/>
  <c r="M18" i="4" s="1"/>
  <c r="R5" i="2"/>
  <c r="L10" i="4" s="1"/>
  <c r="L45" i="4" s="1"/>
  <c r="K10" i="4"/>
  <c r="R9" i="2"/>
  <c r="L9" i="4" s="1"/>
  <c r="K9" i="4"/>
  <c r="K33" i="4"/>
  <c r="M33" i="4" s="1"/>
  <c r="M35" i="4" s="1"/>
  <c r="K23" i="4"/>
  <c r="M23" i="4" s="1"/>
  <c r="M26" i="4" s="1"/>
  <c r="K39" i="4"/>
  <c r="M39" i="4" s="1"/>
  <c r="K14" i="4"/>
  <c r="M14" i="4" s="1"/>
  <c r="K16" i="4"/>
  <c r="M16" i="4" s="1"/>
  <c r="K24" i="4"/>
  <c r="M24" i="4" s="1"/>
  <c r="K28" i="4"/>
  <c r="M28" i="4" s="1"/>
  <c r="M29" i="4" s="1"/>
  <c r="K12" i="4"/>
  <c r="M12" i="4" s="1"/>
  <c r="K17" i="4"/>
  <c r="M17" i="4" s="1"/>
  <c r="M15" i="4" s="1"/>
  <c r="K40" i="4"/>
  <c r="M40" i="4" s="1"/>
  <c r="E568" i="7" a="1"/>
  <c r="E568" i="7" s="1"/>
  <c r="C432" i="4" a="1"/>
  <c r="C432" i="4" s="1"/>
  <c r="E479" i="4" a="1"/>
  <c r="E479" i="4" s="1"/>
  <c r="E479" i="7" s="1" a="1"/>
  <c r="E479" i="7" s="1"/>
  <c r="D522" i="4" a="1"/>
  <c r="D522" i="4" s="1"/>
  <c r="C615" i="4" a="1"/>
  <c r="C615" i="4" s="1"/>
  <c r="E615" i="4" a="1"/>
  <c r="E615" i="4" s="1"/>
  <c r="D659" i="4" a="1"/>
  <c r="D659" i="4" s="1"/>
  <c r="C430" i="4" a="1"/>
  <c r="C430" i="4" s="1"/>
  <c r="E480" i="4" a="1"/>
  <c r="E480" i="4" s="1"/>
  <c r="E522" i="4" a="1"/>
  <c r="E522" i="4" s="1"/>
  <c r="E567" i="4" a="1"/>
  <c r="E567" i="4" s="1"/>
  <c r="E567" i="7" s="1" a="1"/>
  <c r="E567" i="7" s="1"/>
  <c r="E616" i="4" a="1"/>
  <c r="E616" i="4" s="1"/>
  <c r="E616" i="7" s="1" a="1"/>
  <c r="E616" i="7" s="1"/>
  <c r="E659" i="4" a="1"/>
  <c r="E659" i="4" s="1"/>
  <c r="E659" i="7" s="1" a="1"/>
  <c r="E659" i="7" s="1"/>
  <c r="E632" i="7" a="1"/>
  <c r="E632" i="7" s="1"/>
  <c r="D114" i="4" a="1"/>
  <c r="D114" i="4" s="1"/>
  <c r="D159" i="4" a="1"/>
  <c r="D159" i="4" s="1"/>
  <c r="D205" i="4" a="1"/>
  <c r="D205" i="4" s="1"/>
  <c r="D205" i="7" s="1" a="1"/>
  <c r="D205" i="7" s="1"/>
  <c r="E340" i="4" a="1"/>
  <c r="E340" i="4" s="1"/>
  <c r="E340" i="7" s="1" a="1"/>
  <c r="E340" i="7" s="1"/>
  <c r="D387" i="4" a="1"/>
  <c r="D387" i="4" s="1"/>
  <c r="E434" i="4" a="1"/>
  <c r="E434" i="4" s="1"/>
  <c r="D430" i="4" a="1"/>
  <c r="D430" i="4" s="1"/>
  <c r="C481" i="4" a="1"/>
  <c r="C481" i="4" s="1"/>
  <c r="C481" i="7" s="1" a="1"/>
  <c r="C481" i="7" s="1"/>
  <c r="D523" i="4" a="1"/>
  <c r="D523" i="4" s="1"/>
  <c r="C250" i="4" a="1"/>
  <c r="C250" i="4" s="1"/>
  <c r="D297" i="4" a="1"/>
  <c r="D297" i="4" s="1"/>
  <c r="C341" i="4" a="1"/>
  <c r="C341" i="4" s="1"/>
  <c r="C341" i="7" s="1" a="1"/>
  <c r="C341" i="7" s="1"/>
  <c r="D389" i="4" a="1"/>
  <c r="D389" i="4" s="1"/>
  <c r="D389" i="7" s="1" a="1"/>
  <c r="D389" i="7" s="1"/>
  <c r="D431" i="4" a="1"/>
  <c r="D431" i="4" s="1"/>
  <c r="D525" i="4" a="1"/>
  <c r="D525" i="4" s="1"/>
  <c r="C569" i="4" a="1"/>
  <c r="C569" i="4" s="1"/>
  <c r="E612" i="4" a="1"/>
  <c r="E612" i="4" s="1"/>
  <c r="E661" i="7" a="1"/>
  <c r="E661" i="7" s="1"/>
  <c r="D206" i="4" a="1"/>
  <c r="D206" i="4" s="1"/>
  <c r="E251" i="4" a="1"/>
  <c r="E251" i="4" s="1"/>
  <c r="E251" i="7" s="1" a="1"/>
  <c r="E251" i="7" s="1"/>
  <c r="C342" i="4" a="1"/>
  <c r="C342" i="4" s="1"/>
  <c r="C342" i="7" s="1" a="1"/>
  <c r="C342" i="7" s="1"/>
  <c r="E431" i="4" a="1"/>
  <c r="E431" i="4" s="1"/>
  <c r="D526" i="4" a="1"/>
  <c r="D526" i="4" s="1"/>
  <c r="D526" i="7" s="1" a="1"/>
  <c r="D526" i="7" s="1"/>
  <c r="C570" i="4" a="1"/>
  <c r="C570" i="4" s="1"/>
  <c r="C613" i="4" a="1"/>
  <c r="C613" i="4" s="1"/>
  <c r="C613" i="7" s="1" a="1"/>
  <c r="C613" i="7" s="1"/>
  <c r="C41" i="4" a="1"/>
  <c r="C41" i="4" s="1"/>
  <c r="C41" i="7" s="1" a="1"/>
  <c r="C41" i="7" s="1"/>
  <c r="C116" i="4" a="1"/>
  <c r="C116" i="4" s="1"/>
  <c r="D161" i="4" a="1"/>
  <c r="D161" i="4" s="1"/>
  <c r="D161" i="7" s="1" a="1"/>
  <c r="D161" i="7" s="1"/>
  <c r="E206" i="4" a="1"/>
  <c r="E206" i="4" s="1"/>
  <c r="C253" i="4" a="1"/>
  <c r="C253" i="4" s="1"/>
  <c r="C253" i="7" s="1" a="1"/>
  <c r="C253" i="7" s="1"/>
  <c r="E342" i="4" a="1"/>
  <c r="E342" i="4" s="1"/>
  <c r="E342" i="7" s="1" a="1"/>
  <c r="E342" i="7" s="1"/>
  <c r="D433" i="4" a="1"/>
  <c r="D433" i="4" s="1"/>
  <c r="C614" i="4" a="1"/>
  <c r="C614" i="4" s="1"/>
  <c r="C658" i="4" a="1"/>
  <c r="C658" i="4" s="1"/>
  <c r="C658" i="7" s="1" a="1"/>
  <c r="C658" i="7" s="1"/>
  <c r="E161" i="4" a="1"/>
  <c r="E161" i="4" s="1"/>
  <c r="E161" i="7" s="1" a="1"/>
  <c r="E161" i="7" s="1"/>
  <c r="E203" i="4" a="1"/>
  <c r="E203" i="4" s="1"/>
  <c r="E203" i="7" s="1" a="1"/>
  <c r="E203" i="7" s="1"/>
  <c r="E207" i="4" a="1"/>
  <c r="E207" i="4" s="1"/>
  <c r="E207" i="7" s="1" a="1"/>
  <c r="E207" i="7" s="1"/>
  <c r="D253" i="4" a="1"/>
  <c r="D253" i="4" s="1"/>
  <c r="D253" i="7" s="1" a="1"/>
  <c r="D253" i="7" s="1"/>
  <c r="E343" i="4" a="1"/>
  <c r="E343" i="4" s="1"/>
  <c r="E343" i="7" s="1" a="1"/>
  <c r="E343" i="7" s="1"/>
  <c r="E433" i="4" a="1"/>
  <c r="E433" i="4" s="1"/>
  <c r="D477" i="4" a="1"/>
  <c r="D477" i="4" s="1"/>
  <c r="D477" i="7" s="1" a="1"/>
  <c r="D477" i="7" s="1"/>
  <c r="D660" i="4" a="1"/>
  <c r="D660" i="4" s="1"/>
  <c r="D660" i="7" s="1" a="1"/>
  <c r="D660" i="7" s="1"/>
  <c r="E522" i="7" a="1"/>
  <c r="E522" i="7" s="1"/>
  <c r="C631" i="7" a="1"/>
  <c r="C631" i="7" s="1"/>
  <c r="C633" i="7" a="1"/>
  <c r="C633" i="7" s="1"/>
  <c r="C634" i="7" a="1"/>
  <c r="C634" i="7" s="1"/>
  <c r="C641" i="7" a="1"/>
  <c r="C641" i="7" s="1"/>
  <c r="C653" i="7" a="1"/>
  <c r="C653" i="7" s="1"/>
  <c r="C655" i="7" a="1"/>
  <c r="C655" i="7" s="1"/>
  <c r="D631" i="7" a="1"/>
  <c r="D631" i="7" s="1"/>
  <c r="D633" i="7" a="1"/>
  <c r="D633" i="7" s="1"/>
  <c r="D634" i="7" a="1"/>
  <c r="D634" i="7" s="1"/>
  <c r="D641" i="7" a="1"/>
  <c r="D641" i="7" s="1"/>
  <c r="D653" i="7" a="1"/>
  <c r="D653" i="7" s="1"/>
  <c r="D655" i="7" a="1"/>
  <c r="D655" i="7" s="1"/>
  <c r="D658" i="7" a="1"/>
  <c r="D658" i="7" s="1"/>
  <c r="D659" i="7" a="1"/>
  <c r="D659" i="7" s="1"/>
  <c r="C586" i="7" a="1"/>
  <c r="C586" i="7" s="1"/>
  <c r="C589" i="7" a="1"/>
  <c r="C589" i="7" s="1"/>
  <c r="C596" i="7" a="1"/>
  <c r="C596" i="7" s="1"/>
  <c r="C603" i="7" a="1"/>
  <c r="C603" i="7" s="1"/>
  <c r="C610" i="7" a="1"/>
  <c r="C610" i="7" s="1"/>
  <c r="C615" i="7" a="1"/>
  <c r="C615" i="7" s="1"/>
  <c r="D587" i="7" a="1"/>
  <c r="D587" i="7" s="1"/>
  <c r="D589" i="7" a="1"/>
  <c r="D589" i="7" s="1"/>
  <c r="D596" i="7" a="1"/>
  <c r="D596" i="7" s="1"/>
  <c r="D603" i="7" a="1"/>
  <c r="D603" i="7" s="1"/>
  <c r="D610" i="7" a="1"/>
  <c r="D610" i="7" s="1"/>
  <c r="C542" i="7" a="1"/>
  <c r="C542" i="7" s="1"/>
  <c r="C563" i="7" a="1"/>
  <c r="C563" i="7" s="1"/>
  <c r="C569" i="7" a="1"/>
  <c r="C569" i="7" s="1"/>
  <c r="D542" i="7" a="1"/>
  <c r="D542" i="7" s="1"/>
  <c r="D563" i="7" a="1"/>
  <c r="D563" i="7" s="1"/>
  <c r="D564" i="7" a="1"/>
  <c r="D564" i="7" s="1"/>
  <c r="D565" i="7" a="1"/>
  <c r="D565" i="7" s="1"/>
  <c r="C497" i="7" a="1"/>
  <c r="C497" i="7" s="1"/>
  <c r="C499" i="7" a="1"/>
  <c r="C499" i="7" s="1"/>
  <c r="C511" i="7" a="1"/>
  <c r="C511" i="7" s="1"/>
  <c r="C512" i="7" a="1"/>
  <c r="C512" i="7" s="1"/>
  <c r="C514" i="7" a="1"/>
  <c r="C514" i="7" s="1"/>
  <c r="C518" i="7" a="1"/>
  <c r="C518" i="7" s="1"/>
  <c r="C519" i="7" a="1"/>
  <c r="C519" i="7" s="1"/>
  <c r="C520" i="7" a="1"/>
  <c r="C520" i="7" s="1"/>
  <c r="D497" i="7" a="1"/>
  <c r="D497" i="7" s="1"/>
  <c r="D499" i="7" a="1"/>
  <c r="D499" i="7" s="1"/>
  <c r="D511" i="7" a="1"/>
  <c r="D511" i="7" s="1"/>
  <c r="D512" i="7" a="1"/>
  <c r="D512" i="7" s="1"/>
  <c r="D514" i="7" a="1"/>
  <c r="D514" i="7" s="1"/>
  <c r="D518" i="7" a="1"/>
  <c r="D518" i="7" s="1"/>
  <c r="D519" i="7" a="1"/>
  <c r="D519" i="7" s="1"/>
  <c r="D520" i="7" a="1"/>
  <c r="D520" i="7" s="1"/>
  <c r="D522" i="7" a="1"/>
  <c r="D522" i="7" s="1"/>
  <c r="D523" i="7" a="1"/>
  <c r="D523" i="7" s="1"/>
  <c r="D525" i="7" a="1"/>
  <c r="D525" i="7" s="1"/>
  <c r="D496" i="4"/>
  <c r="D496" i="7" s="1" a="1"/>
  <c r="D496" i="7" s="1"/>
  <c r="D404" i="4"/>
  <c r="D404" i="7" s="1" a="1"/>
  <c r="D404" i="7" s="1"/>
  <c r="D190" i="4"/>
  <c r="C24" i="4"/>
  <c r="C24" i="7" s="1" a="1"/>
  <c r="C24" i="7" s="1"/>
  <c r="C10" i="7" a="1"/>
  <c r="C10" i="7" s="1"/>
  <c r="D87" i="4"/>
  <c r="D90" i="4"/>
  <c r="D90" i="7" s="1" a="1"/>
  <c r="D90" i="7" s="1"/>
  <c r="D86" i="4"/>
  <c r="D100" i="4" s="1"/>
  <c r="D100" i="7" s="1" a="1"/>
  <c r="D100" i="7" s="1"/>
  <c r="E317" i="4"/>
  <c r="C358" i="7" a="1"/>
  <c r="C358" i="7" s="1"/>
  <c r="C12" i="7" a="1"/>
  <c r="C12" i="7" s="1"/>
  <c r="E133" i="7" a="1"/>
  <c r="E133" i="7" s="1"/>
  <c r="E162" i="7" a="1"/>
  <c r="E162" i="7" s="1"/>
  <c r="E253" i="7" a="1"/>
  <c r="E253" i="7" s="1"/>
  <c r="D498" i="4"/>
  <c r="D498" i="7" s="1" a="1"/>
  <c r="D498" i="7" s="1"/>
  <c r="E115" i="7" a="1"/>
  <c r="E115" i="7" s="1"/>
  <c r="E315" i="7" a="1"/>
  <c r="E315" i="7" s="1"/>
  <c r="E327" i="7" a="1"/>
  <c r="E327" i="7" s="1"/>
  <c r="E434" i="7" a="1"/>
  <c r="E434" i="7" s="1"/>
  <c r="E360" i="7" a="1"/>
  <c r="E360" i="7" s="1"/>
  <c r="E158" i="7" a="1"/>
  <c r="E158" i="7" s="1"/>
  <c r="E344" i="7" a="1"/>
  <c r="E344" i="7" s="1"/>
  <c r="D407" i="4"/>
  <c r="D407" i="7" s="1" a="1"/>
  <c r="D407" i="7" s="1"/>
  <c r="D495" i="4"/>
  <c r="D509" i="4" s="1"/>
  <c r="D509" i="7" s="1" a="1"/>
  <c r="D509" i="7" s="1"/>
  <c r="E313" i="7" a="1"/>
  <c r="E313" i="7" s="1"/>
  <c r="E450" i="7" a="1"/>
  <c r="E450" i="7" s="1"/>
  <c r="E480" i="7" a="1"/>
  <c r="E480" i="7" s="1"/>
  <c r="C452" i="7" a="1"/>
  <c r="C452" i="7" s="1"/>
  <c r="C471" i="7" a="1"/>
  <c r="C471" i="7" s="1"/>
  <c r="C456" i="7" a="1"/>
  <c r="C456" i="7" s="1"/>
  <c r="C451" i="7" a="1"/>
  <c r="C451" i="7" s="1"/>
  <c r="C475" i="7" a="1"/>
  <c r="C475" i="7" s="1"/>
  <c r="D448" i="7" a="1"/>
  <c r="D448" i="7" s="1"/>
  <c r="D449" i="7" a="1"/>
  <c r="D449" i="7" s="1"/>
  <c r="D450" i="7" a="1"/>
  <c r="D450" i="7" s="1"/>
  <c r="D451" i="7" a="1"/>
  <c r="D451" i="7" s="1"/>
  <c r="D452" i="7" a="1"/>
  <c r="D452" i="7" s="1"/>
  <c r="D456" i="7" a="1"/>
  <c r="D456" i="7" s="1"/>
  <c r="D457" i="7" a="1"/>
  <c r="D457" i="7" s="1"/>
  <c r="D458" i="7" a="1"/>
  <c r="D458" i="7" s="1"/>
  <c r="D464" i="7" a="1"/>
  <c r="D464" i="7" s="1"/>
  <c r="D469" i="7" a="1"/>
  <c r="D469" i="7" s="1"/>
  <c r="D471" i="7" a="1"/>
  <c r="D471" i="7" s="1"/>
  <c r="D473" i="7" a="1"/>
  <c r="D473" i="7" s="1"/>
  <c r="D474" i="7" a="1"/>
  <c r="D474" i="7" s="1"/>
  <c r="D475" i="7" a="1"/>
  <c r="D475" i="7" s="1"/>
  <c r="D478" i="7" a="1"/>
  <c r="D478" i="7" s="1"/>
  <c r="C407" i="7" a="1"/>
  <c r="C407" i="7" s="1"/>
  <c r="C409" i="7" a="1"/>
  <c r="C409" i="7" s="1"/>
  <c r="C411" i="7" a="1"/>
  <c r="C411" i="7" s="1"/>
  <c r="C413" i="7" a="1"/>
  <c r="C413" i="7" s="1"/>
  <c r="C426" i="7" a="1"/>
  <c r="C426" i="7" s="1"/>
  <c r="C427" i="7" a="1"/>
  <c r="C427" i="7" s="1"/>
  <c r="C430" i="7" a="1"/>
  <c r="C430" i="7" s="1"/>
  <c r="D403" i="7" a="1"/>
  <c r="D403" i="7" s="1"/>
  <c r="D409" i="7" a="1"/>
  <c r="D409" i="7" s="1"/>
  <c r="D411" i="7" a="1"/>
  <c r="D411" i="7" s="1"/>
  <c r="D413" i="7" a="1"/>
  <c r="D413" i="7" s="1"/>
  <c r="D417" i="7" a="1"/>
  <c r="D417" i="7" s="1"/>
  <c r="D426" i="7" a="1"/>
  <c r="D426" i="7" s="1"/>
  <c r="D427" i="7" a="1"/>
  <c r="D427" i="7" s="1"/>
  <c r="D428" i="7" a="1"/>
  <c r="D428" i="7" s="1"/>
  <c r="D430" i="7" a="1"/>
  <c r="D430" i="7" s="1"/>
  <c r="D434" i="7" a="1"/>
  <c r="D434" i="7" s="1"/>
  <c r="D379" i="7" a="1"/>
  <c r="D379" i="7" s="1"/>
  <c r="D381" i="7" a="1"/>
  <c r="D381" i="7" s="1"/>
  <c r="D382" i="7" a="1"/>
  <c r="D382" i="7" s="1"/>
  <c r="D387" i="7" a="1"/>
  <c r="D387" i="7" s="1"/>
  <c r="C313" i="7" a="1"/>
  <c r="C313" i="7" s="1"/>
  <c r="C317" i="7" a="1"/>
  <c r="C317" i="7" s="1"/>
  <c r="C323" i="7" a="1"/>
  <c r="C323" i="7" s="1"/>
  <c r="C324" i="7" a="1"/>
  <c r="C324" i="7" s="1"/>
  <c r="C327" i="7" a="1"/>
  <c r="C327" i="7" s="1"/>
  <c r="C336" i="7" a="1"/>
  <c r="C336" i="7" s="1"/>
  <c r="C337" i="7" a="1"/>
  <c r="C337" i="7" s="1"/>
  <c r="C338" i="7" a="1"/>
  <c r="C338" i="7" s="1"/>
  <c r="C340" i="7" a="1"/>
  <c r="C340" i="7" s="1"/>
  <c r="C344" i="7" a="1"/>
  <c r="C344" i="7" s="1"/>
  <c r="D317" i="7" a="1"/>
  <c r="D317" i="7" s="1"/>
  <c r="D323" i="7" a="1"/>
  <c r="D323" i="7" s="1"/>
  <c r="D324" i="7" a="1"/>
  <c r="D324" i="7" s="1"/>
  <c r="D336" i="7" a="1"/>
  <c r="D336" i="7" s="1"/>
  <c r="D337" i="7" a="1"/>
  <c r="D337" i="7" s="1"/>
  <c r="D338" i="7" a="1"/>
  <c r="D338" i="7" s="1"/>
  <c r="C291" i="7" a="1"/>
  <c r="C291" i="7" s="1"/>
  <c r="C292" i="7" a="1"/>
  <c r="C292" i="7" s="1"/>
  <c r="C293" i="7" a="1"/>
  <c r="C293" i="7" s="1"/>
  <c r="C296" i="7" a="1"/>
  <c r="C296" i="7" s="1"/>
  <c r="D270" i="7" a="1"/>
  <c r="D270" i="7" s="1"/>
  <c r="D292" i="7" a="1"/>
  <c r="D292" i="7" s="1"/>
  <c r="D293" i="7" a="1"/>
  <c r="D293" i="7" s="1"/>
  <c r="C222" i="7" a="1"/>
  <c r="C222" i="7" s="1"/>
  <c r="C223" i="7" a="1"/>
  <c r="C223" i="7" s="1"/>
  <c r="C224" i="7" a="1"/>
  <c r="C224" i="7" s="1"/>
  <c r="C229" i="7" a="1"/>
  <c r="C229" i="7" s="1"/>
  <c r="C242" i="7" a="1"/>
  <c r="C242" i="7" s="1"/>
  <c r="C246" i="7" a="1"/>
  <c r="C246" i="7" s="1"/>
  <c r="C247" i="7" a="1"/>
  <c r="C247" i="7" s="1"/>
  <c r="C248" i="7" a="1"/>
  <c r="C248" i="7" s="1"/>
  <c r="C250" i="7" a="1"/>
  <c r="C250" i="7" s="1"/>
  <c r="D222" i="7" a="1"/>
  <c r="D222" i="7" s="1"/>
  <c r="D224" i="7" a="1"/>
  <c r="D224" i="7" s="1"/>
  <c r="D225" i="7" a="1"/>
  <c r="D225" i="7" s="1"/>
  <c r="D229" i="7" a="1"/>
  <c r="D229" i="7" s="1"/>
  <c r="D242" i="7" a="1"/>
  <c r="D242" i="7" s="1"/>
  <c r="D246" i="7" a="1"/>
  <c r="D246" i="7" s="1"/>
  <c r="D247" i="7" a="1"/>
  <c r="D247" i="7" s="1"/>
  <c r="D248" i="7" a="1"/>
  <c r="D248" i="7" s="1"/>
  <c r="E225" i="7" a="1"/>
  <c r="E225" i="7" s="1"/>
  <c r="E254" i="7" a="1"/>
  <c r="E254" i="7" s="1"/>
  <c r="A178" i="7"/>
  <c r="E178" i="7" s="1" a="1"/>
  <c r="E178" i="7" s="1"/>
  <c r="A182" i="7"/>
  <c r="A186" i="7"/>
  <c r="A190" i="7"/>
  <c r="A194" i="7"/>
  <c r="A198" i="7"/>
  <c r="A202" i="7"/>
  <c r="A206" i="7"/>
  <c r="A176" i="7"/>
  <c r="D176" i="7" s="1" a="1"/>
  <c r="D176" i="7" s="1"/>
  <c r="A180" i="7"/>
  <c r="A184" i="7"/>
  <c r="A188" i="7"/>
  <c r="A192" i="7"/>
  <c r="A196" i="7"/>
  <c r="A200" i="7"/>
  <c r="A204" i="7"/>
  <c r="D204" i="7" s="1" a="1"/>
  <c r="D204" i="7" s="1"/>
  <c r="A208" i="7"/>
  <c r="A179" i="7"/>
  <c r="A183" i="7"/>
  <c r="A187" i="7"/>
  <c r="A191" i="7"/>
  <c r="A195" i="7"/>
  <c r="D133" i="7" a="1"/>
  <c r="D133" i="7" s="1"/>
  <c r="D142" i="7" a="1"/>
  <c r="D142" i="7" s="1"/>
  <c r="D150" i="7" a="1"/>
  <c r="D150" i="7" s="1"/>
  <c r="D154" i="7" a="1"/>
  <c r="D154" i="7" s="1"/>
  <c r="D156" i="7" a="1"/>
  <c r="D156" i="7" s="1"/>
  <c r="D159" i="7" a="1"/>
  <c r="D159" i="7" s="1"/>
  <c r="D160" i="7" a="1"/>
  <c r="D160" i="7" s="1"/>
  <c r="D162" i="7" a="1"/>
  <c r="D162" i="7" s="1"/>
  <c r="C88" i="7" a="1"/>
  <c r="C88" i="7" s="1"/>
  <c r="C89" i="7" a="1"/>
  <c r="C89" i="7" s="1"/>
  <c r="C95" i="7" a="1"/>
  <c r="C95" i="7" s="1"/>
  <c r="C96" i="7" a="1"/>
  <c r="C96" i="7" s="1"/>
  <c r="C98" i="7" a="1"/>
  <c r="C98" i="7" s="1"/>
  <c r="C101" i="7" a="1"/>
  <c r="C101" i="7" s="1"/>
  <c r="C103" i="7" a="1"/>
  <c r="C103" i="7" s="1"/>
  <c r="C108" i="7" a="1"/>
  <c r="C108" i="7" s="1"/>
  <c r="C109" i="7" a="1"/>
  <c r="C109" i="7" s="1"/>
  <c r="C110" i="7" a="1"/>
  <c r="C110" i="7" s="1"/>
  <c r="C111" i="7" a="1"/>
  <c r="C111" i="7" s="1"/>
  <c r="C113" i="7" a="1"/>
  <c r="C113" i="7" s="1"/>
  <c r="C114" i="7" a="1"/>
  <c r="C114" i="7" s="1"/>
  <c r="D88" i="7" a="1"/>
  <c r="D88" i="7" s="1"/>
  <c r="D95" i="7" a="1"/>
  <c r="D95" i="7" s="1"/>
  <c r="D96" i="7" a="1"/>
  <c r="D96" i="7" s="1"/>
  <c r="D98" i="7" a="1"/>
  <c r="D98" i="7" s="1"/>
  <c r="D101" i="7" a="1"/>
  <c r="D101" i="7" s="1"/>
  <c r="D103" i="7" a="1"/>
  <c r="D103" i="7" s="1"/>
  <c r="D108" i="7" a="1"/>
  <c r="D108" i="7" s="1"/>
  <c r="D109" i="7" a="1"/>
  <c r="D109" i="7" s="1"/>
  <c r="D110" i="7" a="1"/>
  <c r="D110" i="7" s="1"/>
  <c r="D111" i="7" a="1"/>
  <c r="D111" i="7" s="1"/>
  <c r="D113" i="7" a="1"/>
  <c r="D113" i="7" s="1"/>
  <c r="D114" i="7" a="1"/>
  <c r="D114" i="7" s="1"/>
  <c r="D115" i="7" a="1"/>
  <c r="D115" i="7" s="1"/>
  <c r="D116" i="7" a="1"/>
  <c r="D116" i="7" s="1"/>
  <c r="D117" i="7" a="1"/>
  <c r="D117" i="7" s="1"/>
  <c r="D68" i="7" a="1"/>
  <c r="D68" i="7" s="1"/>
  <c r="D12" i="7" a="1"/>
  <c r="D12" i="7" s="1"/>
  <c r="M42" i="4"/>
  <c r="F354" i="4" s="1"/>
  <c r="M44" i="4"/>
  <c r="D43" i="4" s="1"/>
  <c r="D43" i="7" s="1" a="1"/>
  <c r="D43" i="7" s="1"/>
  <c r="M41" i="4"/>
  <c r="F490" i="4" s="1"/>
  <c r="M13" i="4"/>
  <c r="M27" i="4"/>
  <c r="M30" i="4"/>
  <c r="M21" i="4"/>
  <c r="M11" i="4"/>
  <c r="M19" i="4"/>
  <c r="M20" i="4" s="1"/>
  <c r="M32" i="4"/>
  <c r="M38" i="4"/>
  <c r="M7" i="4"/>
  <c r="M8" i="4" s="1"/>
  <c r="M37" i="4"/>
  <c r="E11" i="4"/>
  <c r="E13" i="4"/>
  <c r="E13" i="7" s="1" a="1"/>
  <c r="E13" i="7" s="1"/>
  <c r="E14" i="4"/>
  <c r="E10" i="4"/>
  <c r="E134" i="4"/>
  <c r="E134" i="7" s="1" a="1"/>
  <c r="E134" i="7" s="1"/>
  <c r="E165" i="4"/>
  <c r="E165" i="7" s="1" a="1"/>
  <c r="E165" i="7" s="1"/>
  <c r="E135" i="4"/>
  <c r="E135" i="7" s="1" a="1"/>
  <c r="E135" i="7" s="1"/>
  <c r="C14" i="4"/>
  <c r="C270" i="4" a="1"/>
  <c r="C270" i="4" s="1"/>
  <c r="C270" i="7" s="1" a="1"/>
  <c r="C270" i="7" s="1"/>
  <c r="E68" i="4" a="1"/>
  <c r="E68" i="4" s="1"/>
  <c r="E68" i="7" s="1" a="1"/>
  <c r="E68" i="7" s="1"/>
  <c r="E88" i="4" a="1"/>
  <c r="E88" i="4" s="1"/>
  <c r="E88" i="7" s="1" a="1"/>
  <c r="E88" i="7" s="1"/>
  <c r="E114" i="4" a="1"/>
  <c r="E114" i="4" s="1"/>
  <c r="E114" i="7" s="1" a="1"/>
  <c r="E114" i="7" s="1"/>
  <c r="E116" i="4" a="1"/>
  <c r="E116" i="4" s="1"/>
  <c r="E132" i="4"/>
  <c r="E132" i="7" s="1" a="1"/>
  <c r="E132" i="7" s="1"/>
  <c r="D37" i="4" a="1"/>
  <c r="D37" i="4" s="1"/>
  <c r="D37" i="7" s="1" a="1"/>
  <c r="D37" i="7" s="1"/>
  <c r="D41" i="4" a="1"/>
  <c r="D41" i="4" s="1"/>
  <c r="D41" i="7" s="1" a="1"/>
  <c r="D41" i="7" s="1"/>
  <c r="C69" i="4" a="1"/>
  <c r="C69" i="4" s="1"/>
  <c r="C69" i="7" s="1" a="1"/>
  <c r="C69" i="7" s="1"/>
  <c r="C72" i="4" a="1"/>
  <c r="C72" i="4" s="1"/>
  <c r="C72" i="7" s="1" a="1"/>
  <c r="C72" i="7" s="1"/>
  <c r="C87" i="4"/>
  <c r="C87" i="7" s="1" a="1"/>
  <c r="C87" i="7" s="1"/>
  <c r="D89" i="4"/>
  <c r="D89" i="7" s="1" a="1"/>
  <c r="D89" i="7" s="1"/>
  <c r="C161" i="4" a="1"/>
  <c r="C161" i="4" s="1"/>
  <c r="C161" i="7" s="1" a="1"/>
  <c r="C161" i="7" s="1"/>
  <c r="C133" i="4" a="1"/>
  <c r="C133" i="4" s="1"/>
  <c r="C133" i="7" s="1" a="1"/>
  <c r="C133" i="7" s="1"/>
  <c r="C162" i="4" a="1"/>
  <c r="C162" i="4" s="1"/>
  <c r="C162" i="7" s="1" a="1"/>
  <c r="C162" i="7" s="1"/>
  <c r="C158" i="4" a="1"/>
  <c r="C158" i="4" s="1"/>
  <c r="C158" i="7" s="1" a="1"/>
  <c r="C158" i="7" s="1"/>
  <c r="E225" i="4"/>
  <c r="E221" i="4"/>
  <c r="E237" i="4" s="1"/>
  <c r="E237" i="7" s="1" a="1"/>
  <c r="E237" i="7" s="1"/>
  <c r="E69" i="4" a="1"/>
  <c r="E69" i="4" s="1"/>
  <c r="E69" i="7" s="1" a="1"/>
  <c r="E69" i="7" s="1"/>
  <c r="D40" i="4" a="1"/>
  <c r="D40" i="4" s="1"/>
  <c r="D40" i="7" s="1" a="1"/>
  <c r="D40" i="7" s="1"/>
  <c r="D7" i="4" a="1"/>
  <c r="D7" i="4" s="1"/>
  <c r="C13" i="4"/>
  <c r="C13" i="7" s="1" a="1"/>
  <c r="C13" i="7" s="1"/>
  <c r="D38" i="4" a="1"/>
  <c r="D38" i="4" s="1"/>
  <c r="D38" i="7" s="1" a="1"/>
  <c r="D38" i="7" s="1"/>
  <c r="D39" i="4" a="1"/>
  <c r="D39" i="4" s="1"/>
  <c r="D39" i="7" s="1" a="1"/>
  <c r="D39" i="7" s="1"/>
  <c r="E52" i="4" a="1"/>
  <c r="E52" i="4" s="1"/>
  <c r="D58" i="4"/>
  <c r="D58" i="7" s="1" a="1"/>
  <c r="D58" i="7" s="1"/>
  <c r="E70" i="4" a="1"/>
  <c r="E70" i="4" s="1"/>
  <c r="E70" i="7" s="1" a="1"/>
  <c r="E70" i="7" s="1"/>
  <c r="C160" i="4" a="1"/>
  <c r="C160" i="4" s="1"/>
  <c r="C160" i="7" s="1" a="1"/>
  <c r="C160" i="7" s="1"/>
  <c r="D180" i="4"/>
  <c r="D179" i="4"/>
  <c r="D177" i="4"/>
  <c r="D177" i="7" s="1" a="1"/>
  <c r="D177" i="7" s="1"/>
  <c r="E38" i="4" a="1"/>
  <c r="E38" i="4" s="1"/>
  <c r="E38" i="7" s="1" a="1"/>
  <c r="E38" i="7" s="1"/>
  <c r="E12" i="4" a="1"/>
  <c r="E12" i="4" s="1"/>
  <c r="E12" i="7" s="1" a="1"/>
  <c r="E12" i="7" s="1"/>
  <c r="E37" i="4" a="1"/>
  <c r="E37" i="4" s="1"/>
  <c r="E37" i="7" s="1" a="1"/>
  <c r="E37" i="7" s="1"/>
  <c r="E39" i="4" a="1"/>
  <c r="E39" i="4" s="1"/>
  <c r="E39" i="7" s="1" a="1"/>
  <c r="E39" i="7" s="1"/>
  <c r="E40" i="4" a="1"/>
  <c r="E40" i="4" s="1"/>
  <c r="E40" i="7" s="1" a="1"/>
  <c r="E40" i="7" s="1"/>
  <c r="E41" i="4" a="1"/>
  <c r="E41" i="4" s="1"/>
  <c r="E41" i="7" s="1" a="1"/>
  <c r="E41" i="7" s="1"/>
  <c r="E55" i="4" a="1"/>
  <c r="E55" i="4" s="1"/>
  <c r="E55" i="7" s="1" a="1"/>
  <c r="E55" i="7" s="1"/>
  <c r="C90" i="4"/>
  <c r="C90" i="7" s="1" a="1"/>
  <c r="C90" i="7" s="1"/>
  <c r="D252" i="4" a="1"/>
  <c r="D252" i="4" s="1"/>
  <c r="D252" i="7" s="1" a="1"/>
  <c r="D252" i="7" s="1"/>
  <c r="D254" i="4" a="1"/>
  <c r="D254" i="4" s="1"/>
  <c r="D254" i="7" s="1" a="1"/>
  <c r="D254" i="7" s="1"/>
  <c r="D251" i="4" a="1"/>
  <c r="D251" i="4" s="1"/>
  <c r="D251" i="7" s="1" a="1"/>
  <c r="D251" i="7" s="1"/>
  <c r="D223" i="4" a="1"/>
  <c r="D223" i="4" s="1"/>
  <c r="D223" i="7" s="1" a="1"/>
  <c r="D223" i="7" s="1"/>
  <c r="D218" i="4" a="1"/>
  <c r="D218" i="4" s="1"/>
  <c r="D250" i="4" a="1"/>
  <c r="D250" i="4" s="1"/>
  <c r="D250" i="7" s="1" a="1"/>
  <c r="D250" i="7" s="1"/>
  <c r="C11" i="4"/>
  <c r="D56" i="4"/>
  <c r="D56" i="7" s="1" a="1"/>
  <c r="D56" i="7" s="1"/>
  <c r="D59" i="4"/>
  <c r="D59" i="7" s="1" a="1"/>
  <c r="D59" i="7" s="1"/>
  <c r="C68" i="4" a="1"/>
  <c r="C68" i="4" s="1"/>
  <c r="C68" i="7" s="1" a="1"/>
  <c r="C68" i="7" s="1"/>
  <c r="C71" i="4" a="1"/>
  <c r="C71" i="4" s="1"/>
  <c r="C71" i="7" s="1" a="1"/>
  <c r="C71" i="7" s="1"/>
  <c r="E72" i="4" a="1"/>
  <c r="E72" i="4" s="1"/>
  <c r="E72" i="7" s="1" a="1"/>
  <c r="E72" i="7" s="1"/>
  <c r="E83" i="4" a="1"/>
  <c r="E83" i="4" s="1"/>
  <c r="E113" i="4" a="1"/>
  <c r="E113" i="4" s="1"/>
  <c r="E113" i="7" s="1" a="1"/>
  <c r="E113" i="7" s="1"/>
  <c r="C135" i="4"/>
  <c r="C135" i="7" s="1" a="1"/>
  <c r="C135" i="7" s="1"/>
  <c r="C134" i="4"/>
  <c r="C134" i="7" s="1" a="1"/>
  <c r="C134" i="7" s="1"/>
  <c r="C165" i="4"/>
  <c r="C165" i="7" s="1" a="1"/>
  <c r="C165" i="7" s="1"/>
  <c r="C131" i="4"/>
  <c r="E179" i="4"/>
  <c r="E177" i="4"/>
  <c r="E177" i="7" s="1" a="1"/>
  <c r="E177" i="7" s="1"/>
  <c r="E176" i="4"/>
  <c r="E117" i="4" a="1"/>
  <c r="E117" i="4" s="1"/>
  <c r="E117" i="7" s="1" a="1"/>
  <c r="E117" i="7" s="1"/>
  <c r="D165" i="4"/>
  <c r="D165" i="7" s="1" a="1"/>
  <c r="D165" i="7" s="1"/>
  <c r="D132" i="4"/>
  <c r="D132" i="7" s="1" a="1"/>
  <c r="D132" i="7" s="1"/>
  <c r="D164" i="4"/>
  <c r="D164" i="7" s="1" a="1"/>
  <c r="D164" i="7" s="1"/>
  <c r="D131" i="4"/>
  <c r="D145" i="4" s="1"/>
  <c r="D145" i="7" s="1" a="1"/>
  <c r="D145" i="7" s="1"/>
  <c r="D134" i="4"/>
  <c r="D134" i="7" s="1" a="1"/>
  <c r="D134" i="7" s="1"/>
  <c r="C164" i="4"/>
  <c r="C164" i="7" s="1" a="1"/>
  <c r="C164" i="7" s="1"/>
  <c r="E180" i="4"/>
  <c r="E222" i="4"/>
  <c r="C265" i="4" a="1"/>
  <c r="C265" i="4" s="1"/>
  <c r="C297" i="4" a="1"/>
  <c r="C297" i="4" s="1"/>
  <c r="C297" i="7" s="1" a="1"/>
  <c r="C297" i="7" s="1"/>
  <c r="C295" i="4" a="1"/>
  <c r="C295" i="4" s="1"/>
  <c r="C295" i="7" s="1" a="1"/>
  <c r="C295" i="7" s="1"/>
  <c r="C298" i="4" a="1"/>
  <c r="C298" i="4" s="1"/>
  <c r="C298" i="7" s="1" a="1"/>
  <c r="C298" i="7" s="1"/>
  <c r="C299" i="4" a="1"/>
  <c r="C299" i="4" s="1"/>
  <c r="C299" i="7" s="1" a="1"/>
  <c r="C299" i="7" s="1"/>
  <c r="C52" i="4" a="1"/>
  <c r="C52" i="4" s="1"/>
  <c r="C70" i="4" a="1"/>
  <c r="C70" i="4" s="1"/>
  <c r="C70" i="7" s="1" a="1"/>
  <c r="C70" i="7" s="1"/>
  <c r="C86" i="4"/>
  <c r="C100" i="4" s="1"/>
  <c r="C100" i="7" s="1" a="1"/>
  <c r="C100" i="7" s="1"/>
  <c r="E131" i="4"/>
  <c r="E145" i="4" s="1"/>
  <c r="E145" i="7" s="1" a="1"/>
  <c r="E145" i="7" s="1"/>
  <c r="D135" i="4"/>
  <c r="D135" i="7" s="1" a="1"/>
  <c r="D135" i="7" s="1"/>
  <c r="E164" i="4"/>
  <c r="E164" i="7" s="1" a="1"/>
  <c r="E164" i="7" s="1"/>
  <c r="C176" i="4"/>
  <c r="C180" i="4"/>
  <c r="C179" i="4"/>
  <c r="D268" i="4"/>
  <c r="D282" i="4" s="1"/>
  <c r="D282" i="7" s="1" a="1"/>
  <c r="D282" i="7" s="1"/>
  <c r="D272" i="4"/>
  <c r="D272" i="7" s="1" a="1"/>
  <c r="D272" i="7" s="1"/>
  <c r="D269" i="4"/>
  <c r="D269" i="7" s="1" a="1"/>
  <c r="D269" i="7" s="1"/>
  <c r="D271" i="4"/>
  <c r="D271" i="7" s="1" a="1"/>
  <c r="D271" i="7" s="1"/>
  <c r="E224" i="4"/>
  <c r="E297" i="4" a="1"/>
  <c r="E297" i="4" s="1"/>
  <c r="E297" i="7" s="1" a="1"/>
  <c r="E297" i="7" s="1"/>
  <c r="E270" i="4" a="1"/>
  <c r="E270" i="4" s="1"/>
  <c r="E270" i="7" s="1" a="1"/>
  <c r="E270" i="7" s="1"/>
  <c r="E265" i="4" a="1"/>
  <c r="E265" i="4" s="1"/>
  <c r="E298" i="4" a="1"/>
  <c r="E298" i="4" s="1"/>
  <c r="E298" i="7" s="1" a="1"/>
  <c r="E298" i="7" s="1"/>
  <c r="E296" i="4" a="1"/>
  <c r="E296" i="4" s="1"/>
  <c r="E296" i="7" s="1" a="1"/>
  <c r="E296" i="7" s="1"/>
  <c r="E299" i="4" a="1"/>
  <c r="E299" i="4" s="1"/>
  <c r="E299" i="7" s="1" a="1"/>
  <c r="E299" i="7" s="1"/>
  <c r="E295" i="4" a="1"/>
  <c r="E295" i="4" s="1"/>
  <c r="E295" i="7" s="1" a="1"/>
  <c r="E295" i="7" s="1"/>
  <c r="E362" i="4"/>
  <c r="E362" i="7" s="1" a="1"/>
  <c r="E362" i="7" s="1"/>
  <c r="E361" i="4"/>
  <c r="E361" i="7" s="1" a="1"/>
  <c r="E361" i="7" s="1"/>
  <c r="E358" i="4"/>
  <c r="E372" i="4" s="1"/>
  <c r="E372" i="7" s="1" a="1"/>
  <c r="E372" i="7" s="1"/>
  <c r="E359" i="4"/>
  <c r="C359" i="4"/>
  <c r="C362" i="4"/>
  <c r="C362" i="7" s="1" a="1"/>
  <c r="C362" i="7" s="1"/>
  <c r="E407" i="4"/>
  <c r="E407" i="7" s="1" a="1"/>
  <c r="E407" i="7" s="1"/>
  <c r="E404" i="4"/>
  <c r="E404" i="7" s="1" a="1"/>
  <c r="E404" i="7" s="1"/>
  <c r="E406" i="4"/>
  <c r="E406" i="7" s="1" a="1"/>
  <c r="E406" i="7" s="1"/>
  <c r="E451" i="4"/>
  <c r="E448" i="4"/>
  <c r="E452" i="4"/>
  <c r="C251" i="4" a="1"/>
  <c r="C251" i="4" s="1"/>
  <c r="C251" i="7" s="1" a="1"/>
  <c r="C251" i="7" s="1"/>
  <c r="D299" i="4" a="1"/>
  <c r="D299" i="4" s="1"/>
  <c r="D299" i="7" s="1" a="1"/>
  <c r="D299" i="7" s="1"/>
  <c r="D344" i="4" a="1"/>
  <c r="D344" i="4" s="1"/>
  <c r="D344" i="7" s="1" a="1"/>
  <c r="D344" i="7" s="1"/>
  <c r="D340" i="4" a="1"/>
  <c r="D340" i="4" s="1"/>
  <c r="D340" i="7" s="1" a="1"/>
  <c r="D340" i="7" s="1"/>
  <c r="D343" i="4" a="1"/>
  <c r="D343" i="4" s="1"/>
  <c r="D343" i="7" s="1" a="1"/>
  <c r="D343" i="7" s="1"/>
  <c r="D315" i="4" a="1"/>
  <c r="D315" i="4" s="1"/>
  <c r="D315" i="7" s="1" a="1"/>
  <c r="D315" i="7" s="1"/>
  <c r="D358" i="4"/>
  <c r="D372" i="4" s="1"/>
  <c r="D372" i="7" s="1" a="1"/>
  <c r="D372" i="7" s="1"/>
  <c r="D362" i="4"/>
  <c r="D362" i="7" s="1" a="1"/>
  <c r="D362" i="7" s="1"/>
  <c r="D359" i="4"/>
  <c r="C480" i="4" a="1"/>
  <c r="C480" i="4" s="1"/>
  <c r="C480" i="7" s="1" a="1"/>
  <c r="C480" i="7" s="1"/>
  <c r="C479" i="4" a="1"/>
  <c r="C479" i="4" s="1"/>
  <c r="C479" i="7" s="1" a="1"/>
  <c r="C479" i="7" s="1"/>
  <c r="C450" i="4" a="1"/>
  <c r="C450" i="4" s="1"/>
  <c r="C450" i="7" s="1" a="1"/>
  <c r="C450" i="7" s="1"/>
  <c r="C477" i="4" a="1"/>
  <c r="C477" i="4" s="1"/>
  <c r="C477" i="7" s="1" a="1"/>
  <c r="C477" i="7" s="1"/>
  <c r="C478" i="4" a="1"/>
  <c r="C478" i="4" s="1"/>
  <c r="C478" i="7" s="1" a="1"/>
  <c r="C478" i="7" s="1"/>
  <c r="C445" i="4" a="1"/>
  <c r="C445" i="4" s="1"/>
  <c r="D296" i="4" a="1"/>
  <c r="D296" i="4" s="1"/>
  <c r="D296" i="7" s="1" a="1"/>
  <c r="D296" i="7" s="1"/>
  <c r="C203" i="4" a="1"/>
  <c r="C203" i="4" s="1"/>
  <c r="C203" i="7" s="1" a="1"/>
  <c r="C203" i="7" s="1"/>
  <c r="C207" i="4" a="1"/>
  <c r="C207" i="4" s="1"/>
  <c r="C207" i="7" s="1" a="1"/>
  <c r="C207" i="7" s="1"/>
  <c r="C252" i="4" a="1"/>
  <c r="C252" i="4" s="1"/>
  <c r="C252" i="7" s="1" a="1"/>
  <c r="C252" i="7" s="1"/>
  <c r="C317" i="4"/>
  <c r="C314" i="4"/>
  <c r="C314" i="7" s="1" a="1"/>
  <c r="C314" i="7" s="1"/>
  <c r="C316" i="4"/>
  <c r="C316" i="7" s="1" a="1"/>
  <c r="C316" i="7" s="1"/>
  <c r="D341" i="4" a="1"/>
  <c r="D341" i="4" s="1"/>
  <c r="D341" i="7" s="1" a="1"/>
  <c r="D341" i="7" s="1"/>
  <c r="C387" i="4" a="1"/>
  <c r="C387" i="4" s="1"/>
  <c r="C387" i="7" s="1" a="1"/>
  <c r="C387" i="7" s="1"/>
  <c r="C360" i="4" a="1"/>
  <c r="C360" i="4" s="1"/>
  <c r="C360" i="7" s="1" a="1"/>
  <c r="C360" i="7" s="1"/>
  <c r="C388" i="4" a="1"/>
  <c r="C388" i="4" s="1"/>
  <c r="C388" i="7" s="1" a="1"/>
  <c r="C388" i="7" s="1"/>
  <c r="C386" i="4" a="1"/>
  <c r="C386" i="4" s="1"/>
  <c r="E403" i="4"/>
  <c r="E417" i="4" s="1"/>
  <c r="E417" i="7" s="1" a="1"/>
  <c r="E417" i="7" s="1"/>
  <c r="E449" i="4"/>
  <c r="C218" i="4" a="1"/>
  <c r="C218" i="4" s="1"/>
  <c r="E223" i="4" a="1"/>
  <c r="E223" i="4" s="1"/>
  <c r="E223" i="7" s="1" a="1"/>
  <c r="E223" i="7" s="1"/>
  <c r="C254" i="4" a="1"/>
  <c r="C254" i="4" s="1"/>
  <c r="C254" i="7" s="1" a="1"/>
  <c r="C254" i="7" s="1"/>
  <c r="D298" i="4" a="1"/>
  <c r="D298" i="4" s="1"/>
  <c r="D298" i="7" s="1" a="1"/>
  <c r="D298" i="7" s="1"/>
  <c r="C404" i="4"/>
  <c r="C404" i="7" s="1" a="1"/>
  <c r="C404" i="7" s="1"/>
  <c r="C403" i="4"/>
  <c r="C417" i="4" s="1"/>
  <c r="C417" i="7" s="1" a="1"/>
  <c r="C417" i="7" s="1"/>
  <c r="C406" i="4"/>
  <c r="C406" i="7" s="1" a="1"/>
  <c r="C406" i="7" s="1"/>
  <c r="C407" i="4"/>
  <c r="C540" i="4"/>
  <c r="C554" i="4" s="1"/>
  <c r="C554" i="7" s="1" a="1"/>
  <c r="C554" i="7" s="1"/>
  <c r="C543" i="4"/>
  <c r="C543" i="7" s="1" a="1"/>
  <c r="C543" i="7" s="1"/>
  <c r="C541" i="4"/>
  <c r="C541" i="7" s="1" a="1"/>
  <c r="C541" i="7" s="1"/>
  <c r="C544" i="4"/>
  <c r="C544" i="7" s="1" a="1"/>
  <c r="C544" i="7" s="1"/>
  <c r="C361" i="4"/>
  <c r="C361" i="7" s="1" a="1"/>
  <c r="C361" i="7" s="1"/>
  <c r="C178" i="4" a="1"/>
  <c r="C178" i="4" s="1"/>
  <c r="D203" i="4" a="1"/>
  <c r="D203" i="4" s="1"/>
  <c r="D203" i="7" s="1" a="1"/>
  <c r="D203" i="7" s="1"/>
  <c r="E204" i="4" a="1"/>
  <c r="E204" i="4" s="1"/>
  <c r="E204" i="7" s="1" a="1"/>
  <c r="E204" i="7" s="1"/>
  <c r="C206" i="4" a="1"/>
  <c r="C206" i="4" s="1"/>
  <c r="C206" i="7" s="1" a="1"/>
  <c r="C206" i="7" s="1"/>
  <c r="E250" i="4" a="1"/>
  <c r="E250" i="4" s="1"/>
  <c r="E250" i="7" s="1" a="1"/>
  <c r="E250" i="7" s="1"/>
  <c r="D310" i="4" a="1"/>
  <c r="D310" i="4" s="1"/>
  <c r="D361" i="4"/>
  <c r="D361" i="7" s="1" a="1"/>
  <c r="D361" i="7" s="1"/>
  <c r="C385" i="4" a="1"/>
  <c r="C385" i="4" s="1"/>
  <c r="C389" i="4" a="1"/>
  <c r="C389" i="4" s="1"/>
  <c r="C389" i="7" s="1" a="1"/>
  <c r="C389" i="7" s="1"/>
  <c r="D158" i="4" a="1"/>
  <c r="D158" i="4" s="1"/>
  <c r="D158" i="7" s="1" a="1"/>
  <c r="D158" i="7" s="1"/>
  <c r="E159" i="4" a="1"/>
  <c r="E159" i="4" s="1"/>
  <c r="E159" i="7" s="1" a="1"/>
  <c r="E159" i="7" s="1"/>
  <c r="E252" i="4" a="1"/>
  <c r="E252" i="4" s="1"/>
  <c r="E252" i="7" s="1" a="1"/>
  <c r="E252" i="7" s="1"/>
  <c r="D295" i="4" a="1"/>
  <c r="D295" i="4" s="1"/>
  <c r="D295" i="7" s="1" a="1"/>
  <c r="D295" i="7" s="1"/>
  <c r="E316" i="4"/>
  <c r="E316" i="7" s="1" a="1"/>
  <c r="E316" i="7" s="1"/>
  <c r="E314" i="4"/>
  <c r="E314" i="7" s="1" a="1"/>
  <c r="E314" i="7" s="1"/>
  <c r="D342" i="4" a="1"/>
  <c r="D342" i="4" s="1"/>
  <c r="D342" i="7" s="1" a="1"/>
  <c r="D342" i="7" s="1"/>
  <c r="D406" i="4"/>
  <c r="D406" i="7" s="1" a="1"/>
  <c r="D406" i="7" s="1"/>
  <c r="D568" i="4" a="1"/>
  <c r="D568" i="4" s="1"/>
  <c r="D568" i="7" s="1" a="1"/>
  <c r="D568" i="7" s="1"/>
  <c r="D569" i="4" a="1"/>
  <c r="D569" i="4" s="1"/>
  <c r="D569" i="7" s="1" a="1"/>
  <c r="D569" i="7" s="1"/>
  <c r="D537" i="4" a="1"/>
  <c r="D537" i="4" s="1"/>
  <c r="D567" i="4" a="1"/>
  <c r="D567" i="4" s="1"/>
  <c r="D567" i="7" s="1" a="1"/>
  <c r="D567" i="7" s="1"/>
  <c r="C585" i="4"/>
  <c r="C599" i="4" s="1"/>
  <c r="C599" i="7" s="1" a="1"/>
  <c r="C599" i="7" s="1"/>
  <c r="C589" i="4"/>
  <c r="C588" i="4"/>
  <c r="C588" i="7" s="1" a="1"/>
  <c r="C588" i="7" s="1"/>
  <c r="E569" i="4" a="1"/>
  <c r="E569" i="4" s="1"/>
  <c r="E569" i="7" s="1" a="1"/>
  <c r="E569" i="7" s="1"/>
  <c r="E537" i="4" a="1"/>
  <c r="E537" i="4" s="1"/>
  <c r="E570" i="4" a="1"/>
  <c r="E570" i="4" s="1"/>
  <c r="E570" i="7" s="1" a="1"/>
  <c r="E570" i="7" s="1"/>
  <c r="E571" i="4" a="1"/>
  <c r="E571" i="4" s="1"/>
  <c r="E571" i="7" s="1" a="1"/>
  <c r="E571" i="7" s="1"/>
  <c r="E542" i="4" a="1"/>
  <c r="E542" i="4" s="1"/>
  <c r="E542" i="7" s="1" a="1"/>
  <c r="E542" i="7" s="1"/>
  <c r="D589" i="4"/>
  <c r="D588" i="4"/>
  <c r="D588" i="7" s="1" a="1"/>
  <c r="D588" i="7" s="1"/>
  <c r="D586" i="4"/>
  <c r="D586" i="7" s="1" a="1"/>
  <c r="D586" i="7" s="1"/>
  <c r="D585" i="4"/>
  <c r="D599" i="4" s="1"/>
  <c r="D599" i="7" s="1" a="1"/>
  <c r="D599" i="7" s="1"/>
  <c r="C434" i="4" a="1"/>
  <c r="C434" i="4" s="1"/>
  <c r="C434" i="7" s="1" a="1"/>
  <c r="C434" i="7" s="1"/>
  <c r="C431" i="4" a="1"/>
  <c r="C431" i="4" s="1"/>
  <c r="C405" i="4" a="1"/>
  <c r="C405" i="4" s="1"/>
  <c r="C405" i="7" s="1" a="1"/>
  <c r="C405" i="7" s="1"/>
  <c r="E430" i="4" a="1"/>
  <c r="E430" i="4" s="1"/>
  <c r="E430" i="7" s="1" a="1"/>
  <c r="E430" i="7" s="1"/>
  <c r="C492" i="4" a="1"/>
  <c r="C492" i="4" s="1"/>
  <c r="C526" i="4" a="1"/>
  <c r="C526" i="4" s="1"/>
  <c r="C526" i="7" s="1" a="1"/>
  <c r="C526" i="7" s="1"/>
  <c r="C522" i="4" a="1"/>
  <c r="C522" i="4" s="1"/>
  <c r="C522" i="7" s="1" a="1"/>
  <c r="C522" i="7" s="1"/>
  <c r="C523" i="4" a="1"/>
  <c r="C523" i="4" s="1"/>
  <c r="C523" i="7" s="1" a="1"/>
  <c r="C523" i="7" s="1"/>
  <c r="E497" i="4" a="1"/>
  <c r="E497" i="4" s="1"/>
  <c r="E497" i="7" s="1" a="1"/>
  <c r="E497" i="7" s="1"/>
  <c r="D570" i="4" a="1"/>
  <c r="D570" i="4" s="1"/>
  <c r="D570" i="7" s="1" a="1"/>
  <c r="D570" i="7" s="1"/>
  <c r="E389" i="4" a="1"/>
  <c r="E389" i="4" s="1"/>
  <c r="E389" i="7" s="1" a="1"/>
  <c r="E389" i="7" s="1"/>
  <c r="E385" i="4" a="1"/>
  <c r="E385" i="4" s="1"/>
  <c r="E385" i="7" s="1" a="1"/>
  <c r="E385" i="7" s="1"/>
  <c r="E388" i="4" a="1"/>
  <c r="E388" i="4" s="1"/>
  <c r="E388" i="7" s="1" a="1"/>
  <c r="E388" i="7" s="1"/>
  <c r="E387" i="4" a="1"/>
  <c r="E387" i="4" s="1"/>
  <c r="E387" i="7" s="1" a="1"/>
  <c r="E387" i="7" s="1"/>
  <c r="D432" i="4" a="1"/>
  <c r="D432" i="4" s="1"/>
  <c r="D405" i="4" a="1"/>
  <c r="D405" i="4" s="1"/>
  <c r="D405" i="7" s="1" a="1"/>
  <c r="D405" i="7" s="1"/>
  <c r="C433" i="4" a="1"/>
  <c r="C433" i="4" s="1"/>
  <c r="C433" i="7" s="1" a="1"/>
  <c r="C433" i="7" s="1"/>
  <c r="D451" i="4"/>
  <c r="C524" i="4" a="1"/>
  <c r="C524" i="4" s="1"/>
  <c r="D571" i="4" a="1"/>
  <c r="D571" i="4" s="1"/>
  <c r="D571" i="7" s="1" a="1"/>
  <c r="D571" i="7" s="1"/>
  <c r="E432" i="4" a="1"/>
  <c r="E432" i="4" s="1"/>
  <c r="E432" i="7" s="1" a="1"/>
  <c r="E432" i="7" s="1"/>
  <c r="E405" i="4" a="1"/>
  <c r="E405" i="4" s="1"/>
  <c r="E405" i="7" s="1" a="1"/>
  <c r="E405" i="7" s="1"/>
  <c r="E525" i="4" a="1"/>
  <c r="E525" i="4" s="1"/>
  <c r="E525" i="7" s="1" a="1"/>
  <c r="E525" i="7" s="1"/>
  <c r="E526" i="4" a="1"/>
  <c r="E526" i="4" s="1"/>
  <c r="E526" i="7" s="1" a="1"/>
  <c r="E526" i="7" s="1"/>
  <c r="E492" i="4" a="1"/>
  <c r="E492" i="4" s="1"/>
  <c r="E524" i="4" a="1"/>
  <c r="E524" i="4" s="1"/>
  <c r="D449" i="4"/>
  <c r="D452" i="4"/>
  <c r="C525" i="4" a="1"/>
  <c r="C525" i="4" s="1"/>
  <c r="C525" i="7" s="1" a="1"/>
  <c r="C525" i="7" s="1"/>
  <c r="C343" i="4" a="1"/>
  <c r="C343" i="4" s="1"/>
  <c r="C343" i="7" s="1" a="1"/>
  <c r="C343" i="7" s="1"/>
  <c r="C315" i="4" a="1"/>
  <c r="C315" i="4" s="1"/>
  <c r="C315" i="7" s="1" a="1"/>
  <c r="C315" i="7" s="1"/>
  <c r="D388" i="4" a="1"/>
  <c r="D388" i="4" s="1"/>
  <c r="D388" i="7" s="1" a="1"/>
  <c r="D388" i="7" s="1"/>
  <c r="D360" i="4" a="1"/>
  <c r="D360" i="4" s="1"/>
  <c r="D360" i="7" s="1" a="1"/>
  <c r="D360" i="7" s="1"/>
  <c r="D481" i="4" a="1"/>
  <c r="D481" i="4" s="1"/>
  <c r="D481" i="7" s="1" a="1"/>
  <c r="D481" i="7" s="1"/>
  <c r="D480" i="4" a="1"/>
  <c r="D480" i="4" s="1"/>
  <c r="D480" i="7" s="1" a="1"/>
  <c r="D480" i="7" s="1"/>
  <c r="D479" i="4" a="1"/>
  <c r="D479" i="4" s="1"/>
  <c r="D479" i="7" s="1" a="1"/>
  <c r="D479" i="7" s="1"/>
  <c r="D631" i="4"/>
  <c r="D630" i="4"/>
  <c r="D644" i="4" s="1"/>
  <c r="D644" i="7" s="1" a="1"/>
  <c r="D644" i="7" s="1"/>
  <c r="D634" i="4"/>
  <c r="E341" i="4" a="1"/>
  <c r="E341" i="4" s="1"/>
  <c r="E341" i="7" s="1" a="1"/>
  <c r="E341" i="7" s="1"/>
  <c r="E630" i="4"/>
  <c r="E644" i="4" s="1"/>
  <c r="E644" i="7" s="1" a="1"/>
  <c r="E644" i="7" s="1"/>
  <c r="E634" i="4"/>
  <c r="E633" i="4"/>
  <c r="D633" i="4"/>
  <c r="C657" i="4" a="1"/>
  <c r="C657" i="4" s="1"/>
  <c r="C657" i="7" s="1" a="1"/>
  <c r="C657" i="7" s="1"/>
  <c r="E478" i="4" a="1"/>
  <c r="E478" i="4" s="1"/>
  <c r="E478" i="7" s="1" a="1"/>
  <c r="E478" i="7" s="1"/>
  <c r="E660" i="4" a="1"/>
  <c r="E660" i="4" s="1"/>
  <c r="E660" i="7" s="1" a="1"/>
  <c r="E660" i="7" s="1"/>
  <c r="D524" i="4" a="1"/>
  <c r="D524" i="4" s="1"/>
  <c r="D524" i="7" s="1" a="1"/>
  <c r="D524" i="7" s="1"/>
  <c r="C568" i="4" a="1"/>
  <c r="C568" i="4" s="1"/>
  <c r="C568" i="7" s="1" a="1"/>
  <c r="C568" i="7" s="1"/>
  <c r="C659" i="4" a="1"/>
  <c r="C659" i="4" s="1"/>
  <c r="C659" i="7" s="1" a="1"/>
  <c r="C659" i="7" s="1"/>
  <c r="C627" i="4" a="1"/>
  <c r="C627" i="4" s="1"/>
  <c r="C660" i="4" a="1"/>
  <c r="C660" i="4" s="1"/>
  <c r="C660" i="7" s="1" a="1"/>
  <c r="C660" i="7" s="1"/>
  <c r="C632" i="4" a="1"/>
  <c r="C632" i="4" s="1"/>
  <c r="C632" i="7" s="1" a="1"/>
  <c r="C632" i="7" s="1"/>
  <c r="E585" i="4"/>
  <c r="E599" i="4" s="1"/>
  <c r="E599" i="7" s="1" a="1"/>
  <c r="E599" i="7" s="1"/>
  <c r="E588" i="4"/>
  <c r="E588" i="7" s="1" a="1"/>
  <c r="E588" i="7" s="1"/>
  <c r="E586" i="4"/>
  <c r="E586" i="7" s="1" a="1"/>
  <c r="E586" i="7" s="1"/>
  <c r="C661" i="4" a="1"/>
  <c r="C661" i="4" s="1"/>
  <c r="C661" i="7" s="1" a="1"/>
  <c r="C661" i="7" s="1"/>
  <c r="E477" i="4" a="1"/>
  <c r="E477" i="4" s="1"/>
  <c r="E477" i="7" s="1" a="1"/>
  <c r="E477" i="7" s="1"/>
  <c r="E481" i="4" a="1"/>
  <c r="E481" i="4" s="1"/>
  <c r="E481" i="7" s="1" a="1"/>
  <c r="E481" i="7" s="1"/>
  <c r="C612" i="4" a="1"/>
  <c r="C612" i="4" s="1"/>
  <c r="C612" i="7" s="1" a="1"/>
  <c r="C612" i="7" s="1"/>
  <c r="D613" i="4" a="1"/>
  <c r="D613" i="4" s="1"/>
  <c r="D613" i="7" s="1" a="1"/>
  <c r="D613" i="7" s="1"/>
  <c r="E614" i="4" a="1"/>
  <c r="E614" i="4" s="1"/>
  <c r="E614" i="7" s="1" a="1"/>
  <c r="E614" i="7" s="1"/>
  <c r="C616" i="4" a="1"/>
  <c r="C616" i="4" s="1"/>
  <c r="C616" i="7" s="1" a="1"/>
  <c r="C616" i="7" s="1"/>
  <c r="D657" i="4" a="1"/>
  <c r="D657" i="4" s="1"/>
  <c r="D657" i="7" s="1" a="1"/>
  <c r="D657" i="7" s="1"/>
  <c r="E658" i="4" a="1"/>
  <c r="E658" i="4" s="1"/>
  <c r="E658" i="7" s="1" a="1"/>
  <c r="E658" i="7" s="1"/>
  <c r="D661" i="4" a="1"/>
  <c r="D661" i="4" s="1"/>
  <c r="D661" i="7" s="1" a="1"/>
  <c r="D661" i="7" s="1"/>
  <c r="C567" i="4" a="1"/>
  <c r="C567" i="4" s="1"/>
  <c r="C567" i="7" s="1" a="1"/>
  <c r="C567" i="7" s="1"/>
  <c r="C571" i="4" a="1"/>
  <c r="C571" i="4" s="1"/>
  <c r="C571" i="7" s="1" a="1"/>
  <c r="C571" i="7" s="1"/>
  <c r="C587" i="4" a="1"/>
  <c r="C587" i="4" s="1"/>
  <c r="C587" i="7" s="1" a="1"/>
  <c r="C587" i="7" s="1"/>
  <c r="D612" i="4" a="1"/>
  <c r="D612" i="4" s="1"/>
  <c r="D612" i="7" s="1" a="1"/>
  <c r="D612" i="7" s="1"/>
  <c r="E613" i="4" a="1"/>
  <c r="E613" i="4" s="1"/>
  <c r="E613" i="7" s="1" a="1"/>
  <c r="E613" i="7" s="1"/>
  <c r="D616" i="4" a="1"/>
  <c r="D616" i="4" s="1"/>
  <c r="D616" i="7" s="1" a="1"/>
  <c r="D616" i="7" s="1"/>
  <c r="D632" i="4" a="1"/>
  <c r="D632" i="4" s="1"/>
  <c r="D632" i="7" s="1" a="1"/>
  <c r="D632" i="7" s="1"/>
  <c r="E657" i="4" a="1"/>
  <c r="E657" i="4" s="1"/>
  <c r="E657" i="7" s="1" a="1"/>
  <c r="E657" i="7" s="1"/>
  <c r="C570" i="7" l="1" a="1"/>
  <c r="C570" i="7" s="1"/>
  <c r="D180" i="7" a="1"/>
  <c r="D180" i="7" s="1"/>
  <c r="E180" i="7" a="1"/>
  <c r="E180" i="7" s="1"/>
  <c r="C428" i="7" a="1"/>
  <c r="C428" i="7" s="1"/>
  <c r="D297" i="7" a="1"/>
  <c r="D297" i="7" s="1"/>
  <c r="C180" i="7" a="1"/>
  <c r="C180" i="7" s="1"/>
  <c r="D291" i="7" a="1"/>
  <c r="D291" i="7" s="1"/>
  <c r="C564" i="7" a="1"/>
  <c r="C564" i="7" s="1"/>
  <c r="C614" i="7" a="1"/>
  <c r="C614" i="7" s="1"/>
  <c r="D433" i="7" a="1"/>
  <c r="D433" i="7" s="1"/>
  <c r="D70" i="7" a="1"/>
  <c r="D70" i="7" s="1"/>
  <c r="E433" i="7" a="1"/>
  <c r="E433" i="7" s="1"/>
  <c r="E612" i="7" a="1"/>
  <c r="E612" i="7" s="1"/>
  <c r="E386" i="7" a="1"/>
  <c r="E386" i="7" s="1"/>
  <c r="D385" i="7" a="1"/>
  <c r="D385" i="7" s="1"/>
  <c r="D615" i="7" a="1"/>
  <c r="D615" i="7" s="1"/>
  <c r="C432" i="7" a="1"/>
  <c r="C432" i="7" s="1"/>
  <c r="D431" i="7" a="1"/>
  <c r="D431" i="7" s="1"/>
  <c r="M10" i="4"/>
  <c r="D609" i="7" a="1"/>
  <c r="D609" i="7" s="1"/>
  <c r="C609" i="7" a="1"/>
  <c r="C609" i="7" s="1"/>
  <c r="D654" i="7" a="1"/>
  <c r="D654" i="7" s="1"/>
  <c r="C654" i="7" a="1"/>
  <c r="C654" i="7" s="1"/>
  <c r="C55" i="7" a="1"/>
  <c r="C55" i="7" s="1"/>
  <c r="D87" i="7" a="1"/>
  <c r="D87" i="7" s="1"/>
  <c r="C565" i="7" a="1"/>
  <c r="C565" i="7" s="1"/>
  <c r="D649" i="7" a="1"/>
  <c r="D649" i="7" s="1"/>
  <c r="C649" i="7" a="1"/>
  <c r="C649" i="7" s="1"/>
  <c r="D206" i="7" a="1"/>
  <c r="D206" i="7" s="1"/>
  <c r="D199" i="7" a="1"/>
  <c r="D199" i="7" s="1"/>
  <c r="E199" i="7" a="1"/>
  <c r="E199" i="7" s="1"/>
  <c r="C199" i="7" a="1"/>
  <c r="C199" i="7" s="1"/>
  <c r="E383" i="7" a="1"/>
  <c r="E383" i="7" s="1"/>
  <c r="C383" i="7" a="1"/>
  <c r="C383" i="7" s="1"/>
  <c r="C524" i="7" a="1"/>
  <c r="C524" i="7" s="1"/>
  <c r="D386" i="7" a="1"/>
  <c r="D386" i="7" s="1"/>
  <c r="D608" i="7" a="1"/>
  <c r="D608" i="7" s="1"/>
  <c r="E197" i="7" a="1"/>
  <c r="E197" i="7" s="1"/>
  <c r="D197" i="7" a="1"/>
  <c r="D197" i="7" s="1"/>
  <c r="C197" i="7" a="1"/>
  <c r="C197" i="7" s="1"/>
  <c r="E382" i="7" a="1"/>
  <c r="E382" i="7" s="1"/>
  <c r="C382" i="7" a="1"/>
  <c r="C382" i="7" s="1"/>
  <c r="E139" i="7" a="1"/>
  <c r="E139" i="7" s="1"/>
  <c r="C139" i="7" a="1"/>
  <c r="C139" i="7" s="1"/>
  <c r="C34" i="7" a="1"/>
  <c r="C34" i="7" s="1"/>
  <c r="D34" i="7" a="1"/>
  <c r="D34" i="7" s="1"/>
  <c r="E34" i="7" a="1"/>
  <c r="E34" i="7" s="1"/>
  <c r="E155" i="7" a="1"/>
  <c r="E155" i="7" s="1"/>
  <c r="C155" i="7" a="1"/>
  <c r="C155" i="7" s="1"/>
  <c r="E524" i="7" a="1"/>
  <c r="E524" i="7" s="1"/>
  <c r="C431" i="7" a="1"/>
  <c r="C431" i="7" s="1"/>
  <c r="C200" i="7" a="1"/>
  <c r="C200" i="7" s="1"/>
  <c r="E200" i="7" a="1"/>
  <c r="E200" i="7" s="1"/>
  <c r="D200" i="7" a="1"/>
  <c r="D200" i="7" s="1"/>
  <c r="C422" i="7" a="1"/>
  <c r="C422" i="7" s="1"/>
  <c r="E615" i="7" a="1"/>
  <c r="E615" i="7" s="1"/>
  <c r="C14" i="7" a="1"/>
  <c r="C14" i="7" s="1"/>
  <c r="D14" i="7" a="1"/>
  <c r="D14" i="7" s="1"/>
  <c r="E14" i="7" a="1"/>
  <c r="E14" i="7" s="1"/>
  <c r="C18" i="7" a="1"/>
  <c r="C18" i="7" s="1"/>
  <c r="D18" i="7" a="1"/>
  <c r="D18" i="7" s="1"/>
  <c r="E18" i="7" a="1"/>
  <c r="E18" i="7" s="1"/>
  <c r="E205" i="7" a="1"/>
  <c r="E205" i="7" s="1"/>
  <c r="D16" i="7" a="1"/>
  <c r="D16" i="7" s="1"/>
  <c r="C16" i="7" a="1"/>
  <c r="C16" i="7" s="1"/>
  <c r="E16" i="7" a="1"/>
  <c r="E16" i="7" s="1"/>
  <c r="E379" i="7" a="1"/>
  <c r="E379" i="7" s="1"/>
  <c r="C379" i="7" a="1"/>
  <c r="C379" i="7" s="1"/>
  <c r="D383" i="7" a="1"/>
  <c r="D383" i="7" s="1"/>
  <c r="D602" i="7" a="1"/>
  <c r="D602" i="7" s="1"/>
  <c r="C204" i="7" a="1"/>
  <c r="C204" i="7" s="1"/>
  <c r="E154" i="7" a="1"/>
  <c r="E154" i="7" s="1"/>
  <c r="C154" i="7" a="1"/>
  <c r="C154" i="7" s="1"/>
  <c r="E201" i="7" a="1"/>
  <c r="E201" i="7" s="1"/>
  <c r="D201" i="7" a="1"/>
  <c r="D201" i="7" s="1"/>
  <c r="C201" i="7" a="1"/>
  <c r="C201" i="7" s="1"/>
  <c r="E156" i="7" a="1"/>
  <c r="E156" i="7" s="1"/>
  <c r="C156" i="7" a="1"/>
  <c r="C156" i="7" s="1"/>
  <c r="C178" i="7" a="1"/>
  <c r="C178" i="7" s="1"/>
  <c r="C386" i="7" a="1"/>
  <c r="C386" i="7" s="1"/>
  <c r="D190" i="7" a="1"/>
  <c r="D190" i="7" s="1"/>
  <c r="D597" i="7" a="1"/>
  <c r="D597" i="7" s="1"/>
  <c r="C608" i="7" a="1"/>
  <c r="C608" i="7" s="1"/>
  <c r="E206" i="7" a="1"/>
  <c r="E206" i="7" s="1"/>
  <c r="D178" i="7" a="1"/>
  <c r="D178" i="7" s="1"/>
  <c r="D432" i="7" a="1"/>
  <c r="D432" i="7" s="1"/>
  <c r="C385" i="7" a="1"/>
  <c r="C385" i="7" s="1"/>
  <c r="D107" i="7" a="1"/>
  <c r="D107" i="7" s="1"/>
  <c r="D94" i="7" a="1"/>
  <c r="D94" i="7" s="1"/>
  <c r="C107" i="7" a="1"/>
  <c r="C107" i="7" s="1"/>
  <c r="C94" i="7" a="1"/>
  <c r="C94" i="7" s="1"/>
  <c r="D155" i="7" a="1"/>
  <c r="D155" i="7" s="1"/>
  <c r="E431" i="7" a="1"/>
  <c r="E431" i="7" s="1"/>
  <c r="D71" i="7" a="1"/>
  <c r="D71" i="7" s="1"/>
  <c r="E381" i="7" a="1"/>
  <c r="E381" i="7" s="1"/>
  <c r="C381" i="7" a="1"/>
  <c r="C381" i="7" s="1"/>
  <c r="E142" i="7" a="1"/>
  <c r="E142" i="7" s="1"/>
  <c r="C142" i="7" a="1"/>
  <c r="C142" i="7" s="1"/>
  <c r="E33" i="7" a="1"/>
  <c r="E33" i="7" s="1"/>
  <c r="C33" i="7" a="1"/>
  <c r="C33" i="7" s="1"/>
  <c r="D33" i="7" a="1"/>
  <c r="D33" i="7" s="1"/>
  <c r="E116" i="7" a="1"/>
  <c r="E116" i="7" s="1"/>
  <c r="C116" i="7" a="1"/>
  <c r="C116" i="7" s="1"/>
  <c r="D359" i="7" a="1"/>
  <c r="D359" i="7" s="1"/>
  <c r="C359" i="7" a="1"/>
  <c r="C359" i="7" s="1"/>
  <c r="D105" i="7" a="1"/>
  <c r="D105" i="7" s="1"/>
  <c r="C105" i="7" a="1"/>
  <c r="C105" i="7" s="1"/>
  <c r="C602" i="7" a="1"/>
  <c r="C602" i="7" s="1"/>
  <c r="E150" i="7" a="1"/>
  <c r="E150" i="7" s="1"/>
  <c r="C150" i="7" a="1"/>
  <c r="C150" i="7" s="1"/>
  <c r="E359" i="7" a="1"/>
  <c r="E359" i="7" s="1"/>
  <c r="D104" i="7" a="1"/>
  <c r="D104" i="7" s="1"/>
  <c r="C104" i="7" a="1"/>
  <c r="C104" i="7" s="1"/>
  <c r="E179" i="7" a="1"/>
  <c r="E179" i="7" s="1"/>
  <c r="D179" i="7" a="1"/>
  <c r="D179" i="7" s="1"/>
  <c r="C179" i="7" a="1"/>
  <c r="C179" i="7" s="1"/>
  <c r="D376" i="7" a="1"/>
  <c r="D376" i="7" s="1"/>
  <c r="D422" i="7" a="1"/>
  <c r="D422" i="7" s="1"/>
  <c r="C597" i="7" a="1"/>
  <c r="C597" i="7" s="1"/>
  <c r="K45" i="4"/>
  <c r="M45" i="4" s="1"/>
  <c r="M9" i="4"/>
  <c r="D585" i="7" a="1"/>
  <c r="D585" i="7" s="1"/>
  <c r="D495" i="7" a="1"/>
  <c r="D495" i="7" s="1"/>
  <c r="E630" i="7" a="1"/>
  <c r="E630" i="7" s="1"/>
  <c r="D86" i="7" a="1"/>
  <c r="D86" i="7" s="1"/>
  <c r="C585" i="7" a="1"/>
  <c r="C585" i="7" s="1"/>
  <c r="D630" i="7" a="1"/>
  <c r="D630" i="7" s="1"/>
  <c r="E585" i="7" a="1"/>
  <c r="E585" i="7" s="1"/>
  <c r="C540" i="7" a="1"/>
  <c r="C540" i="7" s="1"/>
  <c r="E221" i="7" a="1"/>
  <c r="E221" i="7" s="1"/>
  <c r="D358" i="7" a="1"/>
  <c r="D358" i="7" s="1"/>
  <c r="E358" i="7" a="1"/>
  <c r="E358" i="7" s="1"/>
  <c r="D268" i="7" a="1"/>
  <c r="D268" i="7" s="1"/>
  <c r="E190" i="4"/>
  <c r="E190" i="7" s="1" a="1"/>
  <c r="E190" i="7" s="1"/>
  <c r="E176" i="7" a="1"/>
  <c r="E176" i="7" s="1"/>
  <c r="E24" i="4"/>
  <c r="E24" i="7" s="1" a="1"/>
  <c r="E24" i="7" s="1"/>
  <c r="E10" i="7" a="1"/>
  <c r="E10" i="7" s="1"/>
  <c r="C86" i="7" a="1"/>
  <c r="C86" i="7" s="1"/>
  <c r="C403" i="7" a="1"/>
  <c r="C403" i="7" s="1"/>
  <c r="D131" i="7" a="1"/>
  <c r="D131" i="7" s="1"/>
  <c r="E403" i="7" a="1"/>
  <c r="E403" i="7" s="1"/>
  <c r="E131" i="7" a="1"/>
  <c r="E131" i="7" s="1"/>
  <c r="C190" i="4"/>
  <c r="C190" i="7" s="1" a="1"/>
  <c r="C190" i="7" s="1"/>
  <c r="C176" i="7" a="1"/>
  <c r="C176" i="7" s="1"/>
  <c r="C145" i="4"/>
  <c r="C145" i="7" s="1" a="1"/>
  <c r="C145" i="7" s="1"/>
  <c r="C131" i="7" a="1"/>
  <c r="C131" i="7" s="1"/>
  <c r="E464" i="4"/>
  <c r="E464" i="7" s="1" a="1"/>
  <c r="E464" i="7" s="1"/>
  <c r="E448" i="7" a="1"/>
  <c r="E448" i="7" s="1"/>
  <c r="M43" i="4"/>
  <c r="F82" i="4"/>
  <c r="F51" i="4"/>
  <c r="F127" i="4"/>
  <c r="C483" i="4"/>
  <c r="C483" i="7" s="1" a="1"/>
  <c r="C483" i="7" s="1"/>
  <c r="F399" i="4"/>
  <c r="F625" i="4"/>
  <c r="F217" i="4"/>
  <c r="F536" i="4"/>
  <c r="E663" i="4"/>
  <c r="C43" i="4"/>
  <c r="C43" i="7" s="1" a="1"/>
  <c r="C43" i="7" s="1"/>
  <c r="F264" i="4"/>
  <c r="F626" i="4"/>
  <c r="D256" i="4"/>
  <c r="D256" i="7" s="1" a="1"/>
  <c r="D256" i="7" s="1"/>
  <c r="F309" i="4"/>
  <c r="F581" i="4"/>
  <c r="E43" i="4"/>
  <c r="E43" i="7" s="1" a="1"/>
  <c r="E43" i="7" s="1"/>
  <c r="D663" i="4"/>
  <c r="E256" i="4"/>
  <c r="E256" i="7" s="1" a="1"/>
  <c r="E256" i="7" s="1"/>
  <c r="F172" i="4"/>
  <c r="F491" i="4"/>
  <c r="D527" i="4" s="1" a="1"/>
  <c r="D527" i="4" s="1"/>
  <c r="D527" i="7" s="1" a="1"/>
  <c r="D527" i="7" s="1"/>
  <c r="C256" i="4"/>
  <c r="C256" i="7" s="1" a="1"/>
  <c r="C256" i="7" s="1"/>
  <c r="E483" i="4"/>
  <c r="E483" i="7" s="1" a="1"/>
  <c r="E483" i="7" s="1"/>
  <c r="F6" i="4"/>
  <c r="F444" i="4"/>
  <c r="D483" i="4"/>
  <c r="D483" i="7" s="1" a="1"/>
  <c r="D483" i="7" s="1"/>
  <c r="C663" i="4"/>
  <c r="F5" i="4"/>
  <c r="F81" i="4"/>
  <c r="E118" i="4" s="1" a="1"/>
  <c r="E118" i="4" s="1"/>
  <c r="E118" i="7" s="1" a="1"/>
  <c r="E118" i="7" s="1"/>
  <c r="F216" i="4"/>
  <c r="F443" i="4"/>
  <c r="F398" i="4"/>
  <c r="F263" i="4"/>
  <c r="F580" i="4"/>
  <c r="F308" i="4"/>
  <c r="F171" i="4"/>
  <c r="C208" i="4" s="1" a="1"/>
  <c r="C208" i="4" s="1"/>
  <c r="C208" i="7" s="1" a="1"/>
  <c r="C208" i="7" s="1"/>
  <c r="F353" i="4"/>
  <c r="E390" i="4" s="1" a="1"/>
  <c r="E390" i="4" s="1"/>
  <c r="E390" i="7" s="1" a="1"/>
  <c r="E390" i="7" s="1"/>
  <c r="F50" i="4"/>
  <c r="D73" i="4" s="1" a="1"/>
  <c r="D73" i="4" s="1"/>
  <c r="D73" i="7" s="1" a="1"/>
  <c r="D73" i="7" s="1"/>
  <c r="F535" i="4"/>
  <c r="F126" i="4"/>
  <c r="D163" i="4" s="1" a="1"/>
  <c r="D163" i="4" s="1"/>
  <c r="D163" i="7" s="1" a="1"/>
  <c r="D163" i="7" s="1"/>
  <c r="M25" i="4"/>
  <c r="M22" i="4"/>
  <c r="M31" i="4"/>
  <c r="M34" i="4"/>
  <c r="D316" i="4"/>
  <c r="D316" i="7" s="1" a="1"/>
  <c r="D316" i="7" s="1"/>
  <c r="D314" i="4"/>
  <c r="D314" i="7" s="1" a="1"/>
  <c r="D314" i="7" s="1"/>
  <c r="D317" i="4"/>
  <c r="D313" i="4"/>
  <c r="C56" i="4"/>
  <c r="C56" i="7" s="1" a="1"/>
  <c r="C56" i="7" s="1"/>
  <c r="C57" i="4"/>
  <c r="C57" i="7" s="1" a="1"/>
  <c r="C57" i="7" s="1"/>
  <c r="C59" i="4"/>
  <c r="C59" i="7" s="1" a="1"/>
  <c r="C59" i="7" s="1"/>
  <c r="C58" i="4"/>
  <c r="C58" i="7" s="1" a="1"/>
  <c r="C58" i="7" s="1"/>
  <c r="E58" i="4"/>
  <c r="E58" i="7" s="1" a="1"/>
  <c r="E58" i="7" s="1"/>
  <c r="E57" i="4"/>
  <c r="E57" i="7" s="1" a="1"/>
  <c r="E57" i="7" s="1"/>
  <c r="E59" i="4"/>
  <c r="E59" i="7" s="1" a="1"/>
  <c r="E59" i="7" s="1"/>
  <c r="E56" i="4"/>
  <c r="E56" i="7" s="1" a="1"/>
  <c r="E56" i="7" s="1"/>
  <c r="E541" i="4"/>
  <c r="E541" i="7" s="1" a="1"/>
  <c r="E541" i="7" s="1"/>
  <c r="E540" i="4"/>
  <c r="E544" i="4"/>
  <c r="E544" i="7" s="1" a="1"/>
  <c r="E544" i="7" s="1"/>
  <c r="E543" i="4"/>
  <c r="E543" i="7" s="1" a="1"/>
  <c r="E543" i="7" s="1"/>
  <c r="C452" i="4"/>
  <c r="C449" i="4"/>
  <c r="C451" i="4"/>
  <c r="C448" i="4"/>
  <c r="C272" i="4"/>
  <c r="C272" i="7" s="1" a="1"/>
  <c r="C272" i="7" s="1"/>
  <c r="C269" i="4"/>
  <c r="C269" i="7" s="1" a="1"/>
  <c r="C269" i="7" s="1"/>
  <c r="C271" i="4"/>
  <c r="C271" i="7" s="1" a="1"/>
  <c r="C271" i="7" s="1"/>
  <c r="C268" i="4"/>
  <c r="D61" i="4"/>
  <c r="D61" i="7" s="1" a="1"/>
  <c r="D61" i="7" s="1"/>
  <c r="D62" i="4"/>
  <c r="D62" i="7" s="1" a="1"/>
  <c r="D62" i="7" s="1"/>
  <c r="D10" i="4"/>
  <c r="D11" i="4"/>
  <c r="D13" i="4"/>
  <c r="D13" i="7" s="1" a="1"/>
  <c r="D13" i="7" s="1"/>
  <c r="D14" i="4"/>
  <c r="C633" i="4"/>
  <c r="C630" i="4"/>
  <c r="C634" i="4"/>
  <c r="C631" i="4"/>
  <c r="E498" i="4"/>
  <c r="E498" i="7" s="1" a="1"/>
  <c r="E498" i="7" s="1"/>
  <c r="E495" i="4"/>
  <c r="E499" i="4"/>
  <c r="E496" i="4"/>
  <c r="E496" i="7" s="1" a="1"/>
  <c r="E496" i="7" s="1"/>
  <c r="C224" i="4"/>
  <c r="C222" i="4"/>
  <c r="C221" i="4"/>
  <c r="C225" i="4"/>
  <c r="E268" i="4"/>
  <c r="E269" i="4"/>
  <c r="E269" i="7" s="1" a="1"/>
  <c r="E269" i="7" s="1"/>
  <c r="E271" i="4"/>
  <c r="E271" i="7" s="1" a="1"/>
  <c r="E271" i="7" s="1"/>
  <c r="E272" i="4"/>
  <c r="E272" i="7" s="1" a="1"/>
  <c r="E272" i="7" s="1"/>
  <c r="D118" i="4" a="1"/>
  <c r="D118" i="4" s="1"/>
  <c r="D118" i="7" s="1" a="1"/>
  <c r="D118" i="7" s="1"/>
  <c r="C118" i="4" a="1"/>
  <c r="C118" i="4" s="1"/>
  <c r="C118" i="7" s="1" a="1"/>
  <c r="C118" i="7" s="1"/>
  <c r="C495" i="4"/>
  <c r="C499" i="4"/>
  <c r="C496" i="4"/>
  <c r="C496" i="7" s="1" a="1"/>
  <c r="C496" i="7" s="1"/>
  <c r="C498" i="4"/>
  <c r="C498" i="7" s="1" a="1"/>
  <c r="C498" i="7" s="1"/>
  <c r="D544" i="4"/>
  <c r="D544" i="7" s="1" a="1"/>
  <c r="D544" i="7" s="1"/>
  <c r="D543" i="4"/>
  <c r="D543" i="7" s="1" a="1"/>
  <c r="D543" i="7" s="1"/>
  <c r="D541" i="4"/>
  <c r="D541" i="7" s="1" a="1"/>
  <c r="D541" i="7" s="1"/>
  <c r="D540" i="4"/>
  <c r="E90" i="4"/>
  <c r="E90" i="7" s="1" a="1"/>
  <c r="E90" i="7" s="1"/>
  <c r="E89" i="4"/>
  <c r="E89" i="7" s="1" a="1"/>
  <c r="E89" i="7" s="1"/>
  <c r="E87" i="4"/>
  <c r="E87" i="7" s="1" a="1"/>
  <c r="E87" i="7" s="1"/>
  <c r="E86" i="4"/>
  <c r="D221" i="4"/>
  <c r="D224" i="4"/>
  <c r="D222" i="4"/>
  <c r="D225" i="4"/>
  <c r="D535" i="4" l="1"/>
  <c r="C617" i="4" a="1"/>
  <c r="C617" i="4" s="1"/>
  <c r="C617" i="7" s="1" a="1"/>
  <c r="C617" i="7" s="1"/>
  <c r="E554" i="4"/>
  <c r="E554" i="7" s="1" a="1"/>
  <c r="E554" i="7" s="1"/>
  <c r="E540" i="7" a="1"/>
  <c r="E540" i="7" s="1"/>
  <c r="C644" i="4"/>
  <c r="C644" i="7" s="1" a="1"/>
  <c r="C644" i="7" s="1"/>
  <c r="C630" i="7" a="1"/>
  <c r="C630" i="7" s="1"/>
  <c r="E509" i="4"/>
  <c r="E509" i="7" s="1" a="1"/>
  <c r="E509" i="7" s="1"/>
  <c r="E495" i="7" a="1"/>
  <c r="E495" i="7" s="1"/>
  <c r="C509" i="4"/>
  <c r="C509" i="7" s="1" a="1"/>
  <c r="C509" i="7" s="1"/>
  <c r="C495" i="7" a="1"/>
  <c r="C495" i="7" s="1"/>
  <c r="D554" i="4"/>
  <c r="D554" i="7" s="1" a="1"/>
  <c r="D554" i="7" s="1"/>
  <c r="D540" i="7" a="1"/>
  <c r="D540" i="7" s="1"/>
  <c r="C282" i="4"/>
  <c r="C282" i="7" s="1" a="1"/>
  <c r="C282" i="7" s="1"/>
  <c r="C268" i="7" a="1"/>
  <c r="C268" i="7" s="1"/>
  <c r="D237" i="4"/>
  <c r="D237" i="7" s="1" a="1"/>
  <c r="D237" i="7" s="1"/>
  <c r="D221" i="7" a="1"/>
  <c r="D221" i="7" s="1"/>
  <c r="C237" i="4"/>
  <c r="C237" i="7" s="1" a="1"/>
  <c r="C237" i="7" s="1"/>
  <c r="C221" i="7" a="1"/>
  <c r="C221" i="7" s="1"/>
  <c r="E100" i="4"/>
  <c r="E100" i="7" s="1" a="1"/>
  <c r="E100" i="7" s="1"/>
  <c r="E86" i="7" a="1"/>
  <c r="E86" i="7" s="1"/>
  <c r="D327" i="4"/>
  <c r="D327" i="7" s="1" a="1"/>
  <c r="D327" i="7" s="1"/>
  <c r="D313" i="7" a="1"/>
  <c r="D313" i="7" s="1"/>
  <c r="E282" i="4"/>
  <c r="E282" i="7" s="1" a="1"/>
  <c r="E282" i="7" s="1"/>
  <c r="E268" i="7" a="1"/>
  <c r="E268" i="7" s="1"/>
  <c r="D24" i="4"/>
  <c r="D24" i="7" s="1" a="1"/>
  <c r="D24" i="7" s="1"/>
  <c r="D10" i="7" a="1"/>
  <c r="D10" i="7" s="1"/>
  <c r="C464" i="4"/>
  <c r="C464" i="7" s="1" a="1"/>
  <c r="C464" i="7" s="1"/>
  <c r="C448" i="7" a="1"/>
  <c r="C448" i="7" s="1"/>
  <c r="C390" i="4" a="1"/>
  <c r="C390" i="4" s="1"/>
  <c r="C390" i="7" s="1" a="1"/>
  <c r="C390" i="7" s="1"/>
  <c r="E435" i="4" a="1"/>
  <c r="E435" i="4" s="1"/>
  <c r="E435" i="7" s="1" a="1"/>
  <c r="E435" i="7" s="1"/>
  <c r="D662" i="4" a="1"/>
  <c r="D662" i="4" s="1"/>
  <c r="D662" i="7" s="1" a="1"/>
  <c r="D662" i="7" s="1"/>
  <c r="D126" i="4"/>
  <c r="D5" i="4"/>
  <c r="D81" i="4"/>
  <c r="D625" i="4"/>
  <c r="D263" i="4"/>
  <c r="D490" i="4"/>
  <c r="C527" i="4" a="1"/>
  <c r="C527" i="4" s="1"/>
  <c r="C527" i="7" s="1" a="1"/>
  <c r="C527" i="7" s="1"/>
  <c r="D580" i="4"/>
  <c r="E527" i="4" a="1"/>
  <c r="E527" i="4" s="1"/>
  <c r="E527" i="7" s="1" a="1"/>
  <c r="E527" i="7" s="1"/>
  <c r="D171" i="4"/>
  <c r="D353" i="4"/>
  <c r="D390" i="4" a="1"/>
  <c r="D390" i="4" s="1"/>
  <c r="D390" i="7" s="1" a="1"/>
  <c r="D390" i="7" s="1"/>
  <c r="C662" i="4" a="1"/>
  <c r="C662" i="4" s="1"/>
  <c r="C662" i="7" s="1" a="1"/>
  <c r="C662" i="7" s="1"/>
  <c r="E662" i="4" a="1"/>
  <c r="E662" i="4" s="1"/>
  <c r="E662" i="7" s="1" a="1"/>
  <c r="E662" i="7" s="1"/>
  <c r="C73" i="4" a="1"/>
  <c r="C73" i="4" s="1"/>
  <c r="C73" i="7" s="1" a="1"/>
  <c r="C73" i="7" s="1"/>
  <c r="D443" i="4"/>
  <c r="D216" i="4"/>
  <c r="D227" i="4" s="1"/>
  <c r="D227" i="7" s="1" a="1"/>
  <c r="D227" i="7" s="1"/>
  <c r="D42" i="4" a="1"/>
  <c r="D42" i="4" s="1"/>
  <c r="D42" i="7" s="1" a="1"/>
  <c r="D42" i="7" s="1"/>
  <c r="E42" i="4" a="1"/>
  <c r="E42" i="4" s="1"/>
  <c r="E42" i="7" s="1" a="1"/>
  <c r="E42" i="7" s="1"/>
  <c r="C42" i="4" a="1"/>
  <c r="C42" i="4" s="1"/>
  <c r="C42" i="7" s="1" a="1"/>
  <c r="C42" i="7" s="1"/>
  <c r="D50" i="4"/>
  <c r="D398" i="4"/>
  <c r="D420" i="4" s="1"/>
  <c r="D420" i="7" s="1" a="1"/>
  <c r="D420" i="7" s="1"/>
  <c r="D308" i="4"/>
  <c r="C333" i="4" s="1"/>
  <c r="C333" i="7" s="1" a="1"/>
  <c r="C333" i="7" s="1"/>
  <c r="D255" i="4" a="1"/>
  <c r="D255" i="4" s="1"/>
  <c r="D255" i="7" s="1" a="1"/>
  <c r="D255" i="7" s="1"/>
  <c r="C255" i="4" a="1"/>
  <c r="C255" i="4" s="1"/>
  <c r="C255" i="7" s="1" a="1"/>
  <c r="C255" i="7" s="1"/>
  <c r="E255" i="4" a="1"/>
  <c r="E255" i="4" s="1"/>
  <c r="E255" i="7" s="1" a="1"/>
  <c r="E255" i="7" s="1"/>
  <c r="E73" i="4" a="1"/>
  <c r="E73" i="4" s="1"/>
  <c r="E73" i="7" s="1" a="1"/>
  <c r="E73" i="7" s="1"/>
  <c r="C163" i="4" a="1"/>
  <c r="C163" i="4" s="1"/>
  <c r="C163" i="7" s="1" a="1"/>
  <c r="C163" i="7" s="1"/>
  <c r="D435" i="4" a="1"/>
  <c r="D435" i="4" s="1"/>
  <c r="D435" i="7" s="1" a="1"/>
  <c r="D435" i="7" s="1"/>
  <c r="C435" i="4" a="1"/>
  <c r="C435" i="4" s="1"/>
  <c r="C435" i="7" s="1" a="1"/>
  <c r="C435" i="7" s="1"/>
  <c r="D482" i="4" a="1"/>
  <c r="D482" i="4" s="1"/>
  <c r="D482" i="7" s="1" a="1"/>
  <c r="D482" i="7" s="1"/>
  <c r="C482" i="4" a="1"/>
  <c r="C482" i="4" s="1"/>
  <c r="C482" i="7" s="1" a="1"/>
  <c r="C482" i="7" s="1"/>
  <c r="E482" i="4" a="1"/>
  <c r="E482" i="4" s="1"/>
  <c r="E482" i="7" s="1" a="1"/>
  <c r="E482" i="7" s="1"/>
  <c r="E208" i="4" a="1"/>
  <c r="E208" i="4" s="1"/>
  <c r="E208" i="7" s="1" a="1"/>
  <c r="E208" i="7" s="1"/>
  <c r="D208" i="4" a="1"/>
  <c r="D208" i="4" s="1"/>
  <c r="D208" i="7" s="1" a="1"/>
  <c r="D208" i="7" s="1"/>
  <c r="C345" i="4" a="1"/>
  <c r="C345" i="4" s="1"/>
  <c r="C345" i="7" s="1" a="1"/>
  <c r="C345" i="7" s="1"/>
  <c r="E345" i="4" a="1"/>
  <c r="E345" i="4" s="1"/>
  <c r="E345" i="7" s="1" a="1"/>
  <c r="E345" i="7" s="1"/>
  <c r="D345" i="4" a="1"/>
  <c r="D345" i="4" s="1"/>
  <c r="D345" i="7" s="1" a="1"/>
  <c r="D345" i="7" s="1"/>
  <c r="E617" i="4" a="1"/>
  <c r="E617" i="4" s="1"/>
  <c r="E617" i="7" s="1" a="1"/>
  <c r="E617" i="7" s="1"/>
  <c r="D617" i="4" a="1"/>
  <c r="D617" i="4" s="1"/>
  <c r="D617" i="7" s="1" a="1"/>
  <c r="D617" i="7" s="1"/>
  <c r="E163" i="4" a="1"/>
  <c r="E163" i="4" s="1"/>
  <c r="E163" i="7" s="1" a="1"/>
  <c r="E163" i="7" s="1"/>
  <c r="C300" i="4" a="1"/>
  <c r="C300" i="4" s="1"/>
  <c r="C300" i="7" s="1" a="1"/>
  <c r="C300" i="7" s="1"/>
  <c r="E300" i="4" a="1"/>
  <c r="E300" i="4" s="1"/>
  <c r="E300" i="7" s="1" a="1"/>
  <c r="E300" i="7" s="1"/>
  <c r="D300" i="4" a="1"/>
  <c r="D300" i="4" s="1"/>
  <c r="D300" i="7" s="1" a="1"/>
  <c r="D300" i="7" s="1"/>
  <c r="E572" i="4" a="1"/>
  <c r="E572" i="4" s="1"/>
  <c r="E572" i="7" s="1" a="1"/>
  <c r="E572" i="7" s="1"/>
  <c r="C572" i="4" a="1"/>
  <c r="C572" i="4" s="1"/>
  <c r="C572" i="7" s="1" a="1"/>
  <c r="C572" i="7" s="1"/>
  <c r="D572" i="4" a="1"/>
  <c r="D572" i="4" s="1"/>
  <c r="D572" i="7" s="1" a="1"/>
  <c r="D572" i="7" s="1"/>
  <c r="M36" i="4"/>
  <c r="D66" i="4"/>
  <c r="D66" i="7" s="1" a="1"/>
  <c r="D66" i="7" s="1"/>
  <c r="D63" i="4"/>
  <c r="D63" i="7" s="1" a="1"/>
  <c r="D63" i="7" s="1"/>
  <c r="D60" i="4"/>
  <c r="D60" i="7" s="1" a="1"/>
  <c r="D60" i="7" s="1"/>
  <c r="C63" i="4"/>
  <c r="C63" i="7" s="1" a="1"/>
  <c r="C63" i="7" s="1"/>
  <c r="C66" i="4"/>
  <c r="C66" i="7" s="1" a="1"/>
  <c r="C66" i="7" s="1"/>
  <c r="E60" i="4"/>
  <c r="E60" i="7" s="1" a="1"/>
  <c r="E60" i="7" s="1"/>
  <c r="E66" i="4"/>
  <c r="E66" i="7" s="1" a="1"/>
  <c r="E66" i="7" s="1"/>
  <c r="E63" i="4"/>
  <c r="E63" i="7" s="1" a="1"/>
  <c r="E63" i="7" s="1"/>
  <c r="C60" i="4"/>
  <c r="C60" i="7" s="1" a="1"/>
  <c r="C60" i="7" s="1"/>
  <c r="C418" i="4"/>
  <c r="C418" i="7" s="1" a="1"/>
  <c r="C418" i="7" s="1"/>
  <c r="C425" i="4"/>
  <c r="C425" i="7" s="1" a="1"/>
  <c r="C425" i="7" s="1"/>
  <c r="D424" i="4"/>
  <c r="D424" i="7" s="1" a="1"/>
  <c r="D424" i="7" s="1"/>
  <c r="E422" i="4"/>
  <c r="C408" i="4"/>
  <c r="C408" i="7" s="1" a="1"/>
  <c r="C408" i="7" s="1"/>
  <c r="D416" i="4"/>
  <c r="D416" i="7" s="1" a="1"/>
  <c r="D416" i="7" s="1"/>
  <c r="C414" i="4"/>
  <c r="C414" i="7" s="1" a="1"/>
  <c r="C414" i="7" s="1"/>
  <c r="D425" i="4"/>
  <c r="D425" i="7" s="1" a="1"/>
  <c r="D425" i="7" s="1"/>
  <c r="E414" i="4"/>
  <c r="E414" i="7" s="1" a="1"/>
  <c r="E414" i="7" s="1"/>
  <c r="E425" i="4"/>
  <c r="E425" i="7" s="1" a="1"/>
  <c r="E425" i="7" s="1"/>
  <c r="D418" i="4"/>
  <c r="D418" i="7" s="1" a="1"/>
  <c r="D418" i="7" s="1"/>
  <c r="E107" i="4"/>
  <c r="E103" i="4"/>
  <c r="D99" i="4"/>
  <c r="D99" i="7" s="1" a="1"/>
  <c r="D99" i="7" s="1"/>
  <c r="C93" i="4"/>
  <c r="C93" i="7" s="1" a="1"/>
  <c r="C93" i="7" s="1"/>
  <c r="D107" i="4"/>
  <c r="C104" i="4"/>
  <c r="C105" i="4"/>
  <c r="E97" i="4"/>
  <c r="E97" i="7" s="1" a="1"/>
  <c r="E97" i="7" s="1"/>
  <c r="C106" i="4"/>
  <c r="C106" i="7" s="1" a="1"/>
  <c r="C106" i="7" s="1"/>
  <c r="D96" i="4"/>
  <c r="C108" i="4"/>
  <c r="D104" i="4"/>
  <c r="C101" i="4"/>
  <c r="D102" i="4"/>
  <c r="D102" i="7" s="1" a="1"/>
  <c r="D102" i="7" s="1"/>
  <c r="D91" i="4"/>
  <c r="D91" i="7" s="1" a="1"/>
  <c r="D91" i="7" s="1"/>
  <c r="C103" i="4"/>
  <c r="D93" i="4"/>
  <c r="D93" i="7" s="1" a="1"/>
  <c r="D93" i="7" s="1"/>
  <c r="E104" i="4"/>
  <c r="D101" i="4"/>
  <c r="C98" i="4"/>
  <c r="E99" i="4"/>
  <c r="E99" i="7" s="1" a="1"/>
  <c r="E99" i="7" s="1"/>
  <c r="E96" i="4"/>
  <c r="D108" i="4"/>
  <c r="E101" i="4"/>
  <c r="D98" i="4"/>
  <c r="C95" i="4"/>
  <c r="C94" i="4" s="1"/>
  <c r="C97" i="4"/>
  <c r="C97" i="7" s="1" a="1"/>
  <c r="C97" i="7" s="1"/>
  <c r="D106" i="4"/>
  <c r="D106" i="7" s="1" a="1"/>
  <c r="D106" i="7" s="1"/>
  <c r="E93" i="4"/>
  <c r="E93" i="7" s="1" a="1"/>
  <c r="E93" i="7" s="1"/>
  <c r="D105" i="4"/>
  <c r="E98" i="4"/>
  <c r="D95" i="4"/>
  <c r="D94" i="4" s="1"/>
  <c r="C92" i="4"/>
  <c r="C92" i="7" s="1" a="1"/>
  <c r="C92" i="7" s="1"/>
  <c r="E91" i="4"/>
  <c r="E91" i="7" s="1" a="1"/>
  <c r="E91" i="7" s="1"/>
  <c r="D103" i="4"/>
  <c r="E108" i="4"/>
  <c r="C102" i="4"/>
  <c r="C102" i="7" s="1" a="1"/>
  <c r="C102" i="7" s="1"/>
  <c r="E95" i="4"/>
  <c r="E94" i="4" s="1"/>
  <c r="D92" i="4"/>
  <c r="D92" i="7" s="1" a="1"/>
  <c r="D92" i="7" s="1"/>
  <c r="D97" i="4"/>
  <c r="D97" i="7" s="1" a="1"/>
  <c r="D97" i="7" s="1"/>
  <c r="E105" i="4"/>
  <c r="C99" i="4"/>
  <c r="C99" i="7" s="1" a="1"/>
  <c r="C99" i="7" s="1"/>
  <c r="E92" i="4"/>
  <c r="E92" i="7" s="1" a="1"/>
  <c r="E92" i="7" s="1"/>
  <c r="C110" i="4"/>
  <c r="D110" i="4"/>
  <c r="E106" i="4"/>
  <c r="E106" i="7" s="1" a="1"/>
  <c r="E106" i="7" s="1"/>
  <c r="C91" i="4"/>
  <c r="C91" i="7" s="1" a="1"/>
  <c r="C91" i="7" s="1"/>
  <c r="E102" i="4"/>
  <c r="E102" i="7" s="1" a="1"/>
  <c r="E102" i="7" s="1"/>
  <c r="C96" i="4"/>
  <c r="E110" i="4"/>
  <c r="C107" i="4"/>
  <c r="E17" i="4"/>
  <c r="E17" i="7" s="1" a="1"/>
  <c r="E17" i="7" s="1"/>
  <c r="C34" i="4"/>
  <c r="C15" i="4"/>
  <c r="C15" i="7" s="1" a="1"/>
  <c r="C15" i="7" s="1"/>
  <c r="E26" i="4"/>
  <c r="E26" i="7" s="1" a="1"/>
  <c r="E26" i="7" s="1"/>
  <c r="E32" i="4"/>
  <c r="E32" i="7" s="1" a="1"/>
  <c r="E32" i="7" s="1"/>
  <c r="E22" i="4"/>
  <c r="E22" i="7" s="1" a="1"/>
  <c r="E22" i="7" s="1"/>
  <c r="E15" i="4"/>
  <c r="E15" i="7" s="1" a="1"/>
  <c r="E15" i="7" s="1"/>
  <c r="E20" i="4"/>
  <c r="E20" i="7" s="1" a="1"/>
  <c r="E20" i="7" s="1"/>
  <c r="E31" i="4"/>
  <c r="E31" i="7" s="1" a="1"/>
  <c r="E31" i="7" s="1"/>
  <c r="C21" i="4"/>
  <c r="D29" i="4"/>
  <c r="D25" i="4"/>
  <c r="D25" i="7" s="1" a="1"/>
  <c r="D25" i="7" s="1"/>
  <c r="C17" i="4"/>
  <c r="C17" i="7" s="1" a="1"/>
  <c r="C17" i="7" s="1"/>
  <c r="D23" i="4"/>
  <c r="D23" i="7" s="1" a="1"/>
  <c r="D23" i="7" s="1"/>
  <c r="C30" i="4"/>
  <c r="C30" i="7" s="1" a="1"/>
  <c r="C30" i="7" s="1"/>
  <c r="E25" i="4"/>
  <c r="E25" i="7" s="1" a="1"/>
  <c r="E25" i="7" s="1"/>
  <c r="D32" i="4"/>
  <c r="D32" i="7" s="1" a="1"/>
  <c r="D32" i="7" s="1"/>
  <c r="E16" i="4"/>
  <c r="D28" i="4"/>
  <c r="D28" i="7" s="1" a="1"/>
  <c r="D28" i="7" s="1"/>
  <c r="D15" i="4"/>
  <c r="D15" i="7" s="1" a="1"/>
  <c r="D15" i="7" s="1"/>
  <c r="C20" i="4"/>
  <c r="C20" i="7" s="1" a="1"/>
  <c r="C20" i="7" s="1"/>
  <c r="D17" i="4"/>
  <c r="D17" i="7" s="1" a="1"/>
  <c r="D17" i="7" s="1"/>
  <c r="D26" i="4"/>
  <c r="D26" i="7" s="1" a="1"/>
  <c r="D26" i="7" s="1"/>
  <c r="E27" i="4"/>
  <c r="E27" i="7" s="1" a="1"/>
  <c r="E27" i="7" s="1"/>
  <c r="E28" i="4"/>
  <c r="E28" i="7" s="1" a="1"/>
  <c r="E28" i="7" s="1"/>
  <c r="D19" i="4"/>
  <c r="C31" i="4"/>
  <c r="C31" i="7" s="1" a="1"/>
  <c r="C31" i="7" s="1"/>
  <c r="D21" i="4"/>
  <c r="E21" i="4"/>
  <c r="D20" i="4"/>
  <c r="D20" i="7" s="1" a="1"/>
  <c r="D20" i="7" s="1"/>
  <c r="C29" i="4"/>
  <c r="C26" i="4"/>
  <c r="C26" i="7" s="1" a="1"/>
  <c r="C26" i="7" s="1"/>
  <c r="D31" i="4"/>
  <c r="D31" i="7" s="1" a="1"/>
  <c r="D31" i="7" s="1"/>
  <c r="D22" i="4"/>
  <c r="D22" i="7" s="1" a="1"/>
  <c r="D22" i="7" s="1"/>
  <c r="C27" i="4"/>
  <c r="C27" i="7" s="1" a="1"/>
  <c r="C27" i="7" s="1"/>
  <c r="D27" i="4"/>
  <c r="D27" i="7" s="1" a="1"/>
  <c r="D27" i="7" s="1"/>
  <c r="C23" i="4"/>
  <c r="C23" i="7" s="1" a="1"/>
  <c r="C23" i="7" s="1"/>
  <c r="C32" i="4"/>
  <c r="C32" i="7" s="1" a="1"/>
  <c r="C32" i="7" s="1"/>
  <c r="E23" i="4"/>
  <c r="E23" i="7" s="1" a="1"/>
  <c r="E23" i="7" s="1"/>
  <c r="D34" i="4"/>
  <c r="C25" i="4"/>
  <c r="C25" i="7" s="1" a="1"/>
  <c r="C25" i="7" s="1"/>
  <c r="E34" i="4"/>
  <c r="D30" i="4"/>
  <c r="D30" i="7" s="1" a="1"/>
  <c r="D30" i="7" s="1"/>
  <c r="E30" i="4"/>
  <c r="E30" i="7" s="1" a="1"/>
  <c r="E30" i="7" s="1"/>
  <c r="C22" i="4"/>
  <c r="C22" i="7" s="1" a="1"/>
  <c r="C22" i="7" s="1"/>
  <c r="D16" i="4"/>
  <c r="C28" i="4"/>
  <c r="C28" i="7" s="1" a="1"/>
  <c r="C28" i="7" s="1"/>
  <c r="C16" i="4"/>
  <c r="E19" i="4"/>
  <c r="C19" i="4"/>
  <c r="E29" i="4"/>
  <c r="E29" i="7" s="1" a="1"/>
  <c r="E29" i="7" s="1"/>
  <c r="C240" i="4"/>
  <c r="C240" i="7" s="1" a="1"/>
  <c r="C240" i="7" s="1"/>
  <c r="E227" i="4"/>
  <c r="E227" i="7" s="1" a="1"/>
  <c r="E227" i="7" s="1"/>
  <c r="C231" i="4"/>
  <c r="C245" i="4"/>
  <c r="C245" i="7" s="1" a="1"/>
  <c r="C245" i="7" s="1"/>
  <c r="D238" i="4"/>
  <c r="D238" i="7" s="1" a="1"/>
  <c r="D238" i="7" s="1"/>
  <c r="C226" i="4"/>
  <c r="C226" i="7" s="1" a="1"/>
  <c r="C226" i="7" s="1"/>
  <c r="D228" i="7" a="1"/>
  <c r="D228" i="7" s="1"/>
  <c r="D245" i="4"/>
  <c r="D245" i="7" s="1" a="1"/>
  <c r="D245" i="7" s="1"/>
  <c r="C242" i="4"/>
  <c r="D235" i="4"/>
  <c r="D235" i="7" s="1" a="1"/>
  <c r="D235" i="7" s="1"/>
  <c r="E245" i="4"/>
  <c r="E245" i="7" s="1" a="1"/>
  <c r="E245" i="7" s="1"/>
  <c r="D242" i="4"/>
  <c r="E238" i="4"/>
  <c r="E238" i="7" s="1" a="1"/>
  <c r="E238" i="7" s="1"/>
  <c r="D226" i="4"/>
  <c r="D226" i="7" s="1" a="1"/>
  <c r="D226" i="7" s="1"/>
  <c r="D243" i="4"/>
  <c r="D243" i="7" s="1" a="1"/>
  <c r="D243" i="7" s="1"/>
  <c r="E231" i="4"/>
  <c r="E234" i="4"/>
  <c r="E234" i="7" s="1" a="1"/>
  <c r="E234" i="7" s="1"/>
  <c r="E242" i="4"/>
  <c r="D239" i="4"/>
  <c r="D239" i="7" s="1" a="1"/>
  <c r="D239" i="7" s="1"/>
  <c r="E235" i="4"/>
  <c r="E235" i="7" s="1" a="1"/>
  <c r="E235" i="7" s="1"/>
  <c r="D247" i="4"/>
  <c r="D240" i="4"/>
  <c r="D240" i="7" s="1" a="1"/>
  <c r="D240" i="7" s="1"/>
  <c r="E230" i="4"/>
  <c r="E230" i="7" s="1" a="1"/>
  <c r="E230" i="7" s="1"/>
  <c r="E243" i="4"/>
  <c r="E243" i="7" s="1" a="1"/>
  <c r="E243" i="7" s="1"/>
  <c r="E241" i="4"/>
  <c r="E241" i="7" s="1" a="1"/>
  <c r="E241" i="7" s="1"/>
  <c r="E239" i="4"/>
  <c r="E239" i="7" s="1" a="1"/>
  <c r="E239" i="7" s="1"/>
  <c r="C236" i="4"/>
  <c r="C236" i="7" s="1" a="1"/>
  <c r="C236" i="7" s="1"/>
  <c r="E226" i="4"/>
  <c r="E226" i="7" s="1" a="1"/>
  <c r="E226" i="7" s="1"/>
  <c r="C244" i="4"/>
  <c r="C244" i="7" s="1" a="1"/>
  <c r="C244" i="7" s="1"/>
  <c r="D234" i="4"/>
  <c r="D234" i="7" s="1" a="1"/>
  <c r="D234" i="7" s="1"/>
  <c r="C243" i="4"/>
  <c r="C243" i="7" s="1" a="1"/>
  <c r="C243" i="7" s="1"/>
  <c r="E236" i="4"/>
  <c r="E236" i="7" s="1" a="1"/>
  <c r="E236" i="7" s="1"/>
  <c r="C233" i="4"/>
  <c r="E247" i="4"/>
  <c r="C241" i="4"/>
  <c r="C241" i="7" s="1" a="1"/>
  <c r="C241" i="7" s="1"/>
  <c r="D231" i="4"/>
  <c r="E228" i="7" a="1"/>
  <c r="E228" i="7" s="1"/>
  <c r="D236" i="4"/>
  <c r="D236" i="7" s="1" a="1"/>
  <c r="D236" i="7" s="1"/>
  <c r="C230" i="4"/>
  <c r="C230" i="7" s="1" a="1"/>
  <c r="C230" i="7" s="1"/>
  <c r="E244" i="4"/>
  <c r="E244" i="7" s="1" a="1"/>
  <c r="E244" i="7" s="1"/>
  <c r="C238" i="4"/>
  <c r="C238" i="7" s="1" a="1"/>
  <c r="C238" i="7" s="1"/>
  <c r="C228" i="7" a="1"/>
  <c r="C228" i="7" s="1"/>
  <c r="E240" i="4"/>
  <c r="E240" i="7" s="1" a="1"/>
  <c r="E240" i="7" s="1"/>
  <c r="E233" i="4"/>
  <c r="D230" i="4"/>
  <c r="D230" i="7" s="1" a="1"/>
  <c r="D230" i="7" s="1"/>
  <c r="D241" i="4"/>
  <c r="D241" i="7" s="1" a="1"/>
  <c r="D241" i="7" s="1"/>
  <c r="C235" i="4"/>
  <c r="C235" i="7" s="1" a="1"/>
  <c r="C235" i="7" s="1"/>
  <c r="C152" i="4"/>
  <c r="C152" i="7" s="1" a="1"/>
  <c r="C152" i="7" s="1"/>
  <c r="E147" i="4"/>
  <c r="E147" i="7" s="1" a="1"/>
  <c r="E147" i="7" s="1"/>
  <c r="E143" i="4"/>
  <c r="E143" i="7" s="1" a="1"/>
  <c r="E143" i="7" s="1"/>
  <c r="E155" i="4"/>
  <c r="E151" i="4"/>
  <c r="E151" i="7" s="1" a="1"/>
  <c r="E151" i="7" s="1"/>
  <c r="C147" i="4"/>
  <c r="C147" i="7" s="1" a="1"/>
  <c r="C147" i="7" s="1"/>
  <c r="D143" i="4"/>
  <c r="D143" i="7" s="1" a="1"/>
  <c r="D143" i="7" s="1"/>
  <c r="E138" i="4"/>
  <c r="E138" i="7" s="1" a="1"/>
  <c r="E138" i="7" s="1"/>
  <c r="C155" i="4"/>
  <c r="D151" i="4"/>
  <c r="D151" i="7" s="1" a="1"/>
  <c r="D151" i="7" s="1"/>
  <c r="E146" i="4"/>
  <c r="E146" i="7" s="1" a="1"/>
  <c r="E146" i="7" s="1"/>
  <c r="D142" i="4"/>
  <c r="D166" i="4" s="1"/>
  <c r="D166" i="7" s="1" a="1"/>
  <c r="D166" i="7" s="1"/>
  <c r="D138" i="4"/>
  <c r="D138" i="7" s="1" a="1"/>
  <c r="D138" i="7" s="1"/>
  <c r="C153" i="4"/>
  <c r="C153" i="7" s="1" a="1"/>
  <c r="C153" i="7" s="1"/>
  <c r="C149" i="4"/>
  <c r="C149" i="7" s="1" a="1"/>
  <c r="C149" i="7" s="1"/>
  <c r="D144" i="4"/>
  <c r="D144" i="7" s="1" a="1"/>
  <c r="D144" i="7" s="1"/>
  <c r="E140" i="4"/>
  <c r="C136" i="4"/>
  <c r="C136" i="7" s="1" a="1"/>
  <c r="C136" i="7" s="1"/>
  <c r="D152" i="4"/>
  <c r="D152" i="7" s="1" a="1"/>
  <c r="D152" i="7" s="1"/>
  <c r="E148" i="4"/>
  <c r="E148" i="7" s="1" a="1"/>
  <c r="E148" i="7" s="1"/>
  <c r="C144" i="4"/>
  <c r="C144" i="7" s="1" a="1"/>
  <c r="C144" i="7" s="1"/>
  <c r="E150" i="4"/>
  <c r="D147" i="4"/>
  <c r="D147" i="7" s="1" a="1"/>
  <c r="D147" i="7" s="1"/>
  <c r="D150" i="4"/>
  <c r="D136" i="4"/>
  <c r="D136" i="7" s="1" a="1"/>
  <c r="D136" i="7" s="1"/>
  <c r="E153" i="4"/>
  <c r="E153" i="7" s="1" a="1"/>
  <c r="E153" i="7" s="1"/>
  <c r="C148" i="4"/>
  <c r="C148" i="7" s="1" a="1"/>
  <c r="C148" i="7" s="1"/>
  <c r="E144" i="4"/>
  <c r="E144" i="7" s="1" a="1"/>
  <c r="E144" i="7" s="1"/>
  <c r="C141" i="4"/>
  <c r="C141" i="7" s="1" a="1"/>
  <c r="C141" i="7" s="1"/>
  <c r="C137" i="4"/>
  <c r="C137" i="7" s="1" a="1"/>
  <c r="C137" i="7" s="1"/>
  <c r="C151" i="4"/>
  <c r="C151" i="7" s="1" a="1"/>
  <c r="C151" i="7" s="1"/>
  <c r="E142" i="4"/>
  <c r="E166" i="4" s="1"/>
  <c r="E166" i="7" s="1" a="1"/>
  <c r="E166" i="7" s="1"/>
  <c r="C142" i="4"/>
  <c r="C166" i="4" s="1"/>
  <c r="C166" i="7" s="1" a="1"/>
  <c r="C166" i="7" s="1"/>
  <c r="D149" i="4"/>
  <c r="D149" i="7" s="1" a="1"/>
  <c r="D149" i="7" s="1"/>
  <c r="D141" i="4"/>
  <c r="D141" i="7" s="1" a="1"/>
  <c r="D141" i="7" s="1"/>
  <c r="D148" i="4"/>
  <c r="D148" i="7" s="1" a="1"/>
  <c r="D148" i="7" s="1"/>
  <c r="C140" i="4"/>
  <c r="E136" i="4"/>
  <c r="E136" i="7" s="1" a="1"/>
  <c r="E136" i="7" s="1"/>
  <c r="C146" i="4"/>
  <c r="C146" i="7" s="1" a="1"/>
  <c r="C146" i="7" s="1"/>
  <c r="C143" i="4"/>
  <c r="C143" i="7" s="1" a="1"/>
  <c r="C143" i="7" s="1"/>
  <c r="D137" i="4"/>
  <c r="D137" i="7" s="1" a="1"/>
  <c r="D137" i="7" s="1"/>
  <c r="E149" i="4"/>
  <c r="E149" i="7" s="1" a="1"/>
  <c r="E149" i="7" s="1"/>
  <c r="D140" i="4"/>
  <c r="D155" i="4"/>
  <c r="C138" i="4"/>
  <c r="C138" i="7" s="1" a="1"/>
  <c r="C138" i="7" s="1"/>
  <c r="E137" i="4"/>
  <c r="E137" i="7" s="1" a="1"/>
  <c r="E137" i="7" s="1"/>
  <c r="E152" i="4"/>
  <c r="E152" i="7" s="1" a="1"/>
  <c r="E152" i="7" s="1"/>
  <c r="E141" i="4"/>
  <c r="E141" i="7" s="1" a="1"/>
  <c r="E141" i="7" s="1"/>
  <c r="D153" i="4"/>
  <c r="D153" i="7" s="1" a="1"/>
  <c r="D153" i="7" s="1"/>
  <c r="C150" i="4"/>
  <c r="D146" i="4"/>
  <c r="D146" i="7" s="1" a="1"/>
  <c r="D146" i="7" s="1"/>
  <c r="D277" i="4"/>
  <c r="D284" i="4"/>
  <c r="D284" i="7" s="1" a="1"/>
  <c r="D284" i="7" s="1"/>
  <c r="D283" i="4"/>
  <c r="D283" i="7" s="1" a="1"/>
  <c r="D283" i="7" s="1"/>
  <c r="C281" i="4"/>
  <c r="C281" i="7" s="1" a="1"/>
  <c r="C281" i="7" s="1"/>
  <c r="E273" i="4"/>
  <c r="E273" i="7" s="1" a="1"/>
  <c r="E273" i="7" s="1"/>
  <c r="C286" i="4"/>
  <c r="C286" i="7" s="1" a="1"/>
  <c r="C286" i="7" s="1"/>
  <c r="D288" i="4"/>
  <c r="D288" i="7" s="1" a="1"/>
  <c r="D288" i="7" s="1"/>
  <c r="D281" i="4"/>
  <c r="D281" i="7" s="1" a="1"/>
  <c r="D281" i="7" s="1"/>
  <c r="D273" i="4"/>
  <c r="D273" i="7" s="1" a="1"/>
  <c r="D273" i="7" s="1"/>
  <c r="D278" i="4"/>
  <c r="D278" i="7" s="1" a="1"/>
  <c r="D278" i="7" s="1"/>
  <c r="E292" i="4"/>
  <c r="C279" i="4"/>
  <c r="C279" i="7" s="1" a="1"/>
  <c r="C279" i="7" s="1"/>
  <c r="C285" i="4"/>
  <c r="C285" i="7" s="1" a="1"/>
  <c r="C285" i="7" s="1"/>
  <c r="E277" i="4"/>
  <c r="D290" i="4"/>
  <c r="D290" i="7" s="1" a="1"/>
  <c r="D290" i="7" s="1"/>
  <c r="E287" i="4"/>
  <c r="E287" i="7" s="1" a="1"/>
  <c r="E287" i="7" s="1"/>
  <c r="E275" i="4"/>
  <c r="E275" i="7" s="1" a="1"/>
  <c r="E275" i="7" s="1"/>
  <c r="C290" i="4"/>
  <c r="C290" i="7" s="1" a="1"/>
  <c r="C290" i="7" s="1"/>
  <c r="D275" i="4"/>
  <c r="D275" i="7" s="1" a="1"/>
  <c r="D275" i="7" s="1"/>
  <c r="E281" i="4"/>
  <c r="E281" i="7" s="1" a="1"/>
  <c r="E281" i="7" s="1"/>
  <c r="D274" i="4"/>
  <c r="D274" i="7" s="1" a="1"/>
  <c r="D274" i="7" s="1"/>
  <c r="C273" i="4"/>
  <c r="C273" i="7" s="1" a="1"/>
  <c r="C273" i="7" s="1"/>
  <c r="E286" i="4"/>
  <c r="E286" i="7" s="1" a="1"/>
  <c r="E286" i="7" s="1"/>
  <c r="C292" i="4"/>
  <c r="C278" i="4"/>
  <c r="C278" i="7" s="1" a="1"/>
  <c r="C278" i="7" s="1"/>
  <c r="E290" i="4"/>
  <c r="E290" i="7" s="1" a="1"/>
  <c r="E290" i="7" s="1"/>
  <c r="C283" i="4"/>
  <c r="C283" i="7" s="1" a="1"/>
  <c r="C283" i="7" s="1"/>
  <c r="D289" i="4"/>
  <c r="D289" i="7" s="1" a="1"/>
  <c r="D289" i="7" s="1"/>
  <c r="E274" i="4"/>
  <c r="E274" i="7" s="1" a="1"/>
  <c r="E274" i="7" s="1"/>
  <c r="D287" i="4"/>
  <c r="D287" i="7" s="1" a="1"/>
  <c r="D287" i="7" s="1"/>
  <c r="C289" i="4"/>
  <c r="C289" i="7" s="1" a="1"/>
  <c r="C289" i="7" s="1"/>
  <c r="E288" i="4"/>
  <c r="E288" i="7" s="1" a="1"/>
  <c r="E288" i="7" s="1"/>
  <c r="D279" i="4"/>
  <c r="D279" i="7" s="1" a="1"/>
  <c r="D279" i="7" s="1"/>
  <c r="D285" i="4"/>
  <c r="D285" i="7" s="1" a="1"/>
  <c r="D285" i="7" s="1"/>
  <c r="C284" i="4"/>
  <c r="C284" i="7" s="1" a="1"/>
  <c r="C284" i="7" s="1"/>
  <c r="C274" i="4"/>
  <c r="C274" i="7" s="1" a="1"/>
  <c r="C274" i="7" s="1"/>
  <c r="D286" i="4"/>
  <c r="D286" i="7" s="1" a="1"/>
  <c r="D286" i="7" s="1"/>
  <c r="E285" i="4"/>
  <c r="E285" i="7" s="1" a="1"/>
  <c r="E285" i="7" s="1"/>
  <c r="D292" i="4"/>
  <c r="E278" i="4"/>
  <c r="E278" i="7" s="1" a="1"/>
  <c r="E278" i="7" s="1"/>
  <c r="C288" i="4"/>
  <c r="C288" i="7" s="1" a="1"/>
  <c r="C288" i="7" s="1"/>
  <c r="D280" i="4"/>
  <c r="D280" i="7" s="1" a="1"/>
  <c r="D280" i="7" s="1"/>
  <c r="C287" i="4"/>
  <c r="C287" i="7" s="1" a="1"/>
  <c r="C287" i="7" s="1"/>
  <c r="E283" i="4"/>
  <c r="E283" i="7" s="1" a="1"/>
  <c r="E283" i="7" s="1"/>
  <c r="E279" i="4"/>
  <c r="E279" i="7" s="1" a="1"/>
  <c r="E279" i="7" s="1"/>
  <c r="E289" i="4"/>
  <c r="E289" i="7" s="1" a="1"/>
  <c r="E289" i="7" s="1"/>
  <c r="C275" i="4"/>
  <c r="C275" i="7" s="1" a="1"/>
  <c r="C275" i="7" s="1"/>
  <c r="E284" i="4"/>
  <c r="E284" i="7" s="1" a="1"/>
  <c r="E284" i="7" s="1"/>
  <c r="C277" i="4"/>
  <c r="C280" i="4"/>
  <c r="C280" i="7" s="1" a="1"/>
  <c r="C280" i="7" s="1"/>
  <c r="E280" i="4"/>
  <c r="E280" i="7" s="1" a="1"/>
  <c r="E280" i="7" s="1"/>
  <c r="C62" i="4"/>
  <c r="C62" i="7" s="1" a="1"/>
  <c r="C62" i="7" s="1"/>
  <c r="C61" i="4"/>
  <c r="C61" i="7" s="1" a="1"/>
  <c r="C61" i="7" s="1"/>
  <c r="E560" i="4"/>
  <c r="E560" i="7" s="1" a="1"/>
  <c r="E560" i="7" s="1"/>
  <c r="D555" i="4"/>
  <c r="D555" i="7" s="1" a="1"/>
  <c r="D555" i="7" s="1"/>
  <c r="C550" i="4"/>
  <c r="C550" i="7" s="1" a="1"/>
  <c r="C550" i="7" s="1"/>
  <c r="E562" i="4"/>
  <c r="E562" i="7" s="1" a="1"/>
  <c r="E562" i="7" s="1"/>
  <c r="D557" i="4"/>
  <c r="D557" i="7" s="1" a="1"/>
  <c r="D557" i="7" s="1"/>
  <c r="C552" i="4"/>
  <c r="C552" i="7" s="1" a="1"/>
  <c r="C552" i="7" s="1"/>
  <c r="E546" i="4"/>
  <c r="E546" i="7" s="1" a="1"/>
  <c r="E546" i="7" s="1"/>
  <c r="C557" i="4"/>
  <c r="C557" i="7" s="1" a="1"/>
  <c r="C557" i="7" s="1"/>
  <c r="D549" i="4"/>
  <c r="D562" i="4"/>
  <c r="D562" i="7" s="1" a="1"/>
  <c r="D562" i="7" s="1"/>
  <c r="D561" i="4"/>
  <c r="D561" i="7" s="1" a="1"/>
  <c r="D561" i="7" s="1"/>
  <c r="E552" i="4"/>
  <c r="E552" i="7" s="1" a="1"/>
  <c r="E552" i="7" s="1"/>
  <c r="C560" i="4"/>
  <c r="C560" i="7" s="1" a="1"/>
  <c r="C560" i="7" s="1"/>
  <c r="E551" i="4"/>
  <c r="E551" i="7" s="1" a="1"/>
  <c r="E551" i="7" s="1"/>
  <c r="E559" i="4"/>
  <c r="E559" i="7" s="1" a="1"/>
  <c r="E559" i="7" s="1"/>
  <c r="E550" i="4"/>
  <c r="E550" i="7" s="1" a="1"/>
  <c r="E550" i="7" s="1"/>
  <c r="E558" i="4"/>
  <c r="E558" i="7" s="1" a="1"/>
  <c r="E558" i="7" s="1"/>
  <c r="C549" i="4"/>
  <c r="C564" i="4"/>
  <c r="C558" i="4"/>
  <c r="C558" i="7" s="1" a="1"/>
  <c r="C558" i="7" s="1"/>
  <c r="D547" i="4"/>
  <c r="D547" i="7" s="1" a="1"/>
  <c r="D547" i="7" s="1"/>
  <c r="C556" i="4"/>
  <c r="C556" i="7" s="1" a="1"/>
  <c r="C556" i="7" s="1"/>
  <c r="D546" i="4"/>
  <c r="D546" i="7" s="1" a="1"/>
  <c r="D546" i="7" s="1"/>
  <c r="D545" i="4"/>
  <c r="D545" i="7" s="1" a="1"/>
  <c r="D545" i="7" s="1"/>
  <c r="D553" i="4"/>
  <c r="D553" i="7" s="1" a="1"/>
  <c r="D553" i="7" s="1"/>
  <c r="D560" i="4"/>
  <c r="D560" i="7" s="1" a="1"/>
  <c r="D560" i="7" s="1"/>
  <c r="D558" i="4"/>
  <c r="D558" i="7" s="1" a="1"/>
  <c r="D558" i="7" s="1"/>
  <c r="D564" i="4"/>
  <c r="C561" i="4"/>
  <c r="C561" i="7" s="1" a="1"/>
  <c r="C561" i="7" s="1"/>
  <c r="E545" i="4"/>
  <c r="E545" i="7" s="1" a="1"/>
  <c r="E545" i="7" s="1"/>
  <c r="D551" i="4"/>
  <c r="D551" i="7" s="1" a="1"/>
  <c r="D551" i="7" s="1"/>
  <c r="E547" i="4"/>
  <c r="E547" i="7" s="1" a="1"/>
  <c r="E547" i="7" s="1"/>
  <c r="E553" i="4"/>
  <c r="E553" i="7" s="1" a="1"/>
  <c r="E553" i="7" s="1"/>
  <c r="D559" i="4"/>
  <c r="D559" i="7" s="1" a="1"/>
  <c r="D559" i="7" s="1"/>
  <c r="C553" i="4"/>
  <c r="C553" i="7" s="1" a="1"/>
  <c r="C553" i="7" s="1"/>
  <c r="C559" i="4"/>
  <c r="C559" i="7" s="1" a="1"/>
  <c r="C559" i="7" s="1"/>
  <c r="E564" i="4"/>
  <c r="E549" i="4"/>
  <c r="E561" i="4"/>
  <c r="E561" i="7" s="1" a="1"/>
  <c r="E561" i="7" s="1"/>
  <c r="D552" i="4"/>
  <c r="D552" i="7" s="1" a="1"/>
  <c r="D552" i="7" s="1"/>
  <c r="C546" i="4"/>
  <c r="C546" i="7" s="1" a="1"/>
  <c r="C546" i="7" s="1"/>
  <c r="C555" i="4"/>
  <c r="C555" i="7" s="1" a="1"/>
  <c r="C555" i="7" s="1"/>
  <c r="E557" i="4"/>
  <c r="E557" i="7" s="1" a="1"/>
  <c r="E557" i="7" s="1"/>
  <c r="C545" i="4"/>
  <c r="C545" i="7" s="1" a="1"/>
  <c r="C545" i="7" s="1"/>
  <c r="D556" i="4"/>
  <c r="D556" i="7" s="1" a="1"/>
  <c r="D556" i="7" s="1"/>
  <c r="C547" i="4"/>
  <c r="C547" i="7" s="1" a="1"/>
  <c r="C547" i="7" s="1"/>
  <c r="E555" i="4"/>
  <c r="E555" i="7" s="1" a="1"/>
  <c r="E555" i="7" s="1"/>
  <c r="E556" i="4"/>
  <c r="E556" i="7" s="1" a="1"/>
  <c r="E556" i="7" s="1"/>
  <c r="C562" i="4"/>
  <c r="C562" i="7" s="1" a="1"/>
  <c r="C562" i="7" s="1"/>
  <c r="D550" i="4"/>
  <c r="D550" i="7" s="1" a="1"/>
  <c r="D550" i="7" s="1"/>
  <c r="C551" i="4"/>
  <c r="C551" i="7" s="1" a="1"/>
  <c r="C551" i="7" s="1"/>
  <c r="E61" i="4"/>
  <c r="E61" i="7" s="1" a="1"/>
  <c r="E61" i="7" s="1"/>
  <c r="E62" i="4"/>
  <c r="E62" i="7" s="1" a="1"/>
  <c r="E62" i="7" s="1"/>
  <c r="C194" i="4"/>
  <c r="C194" i="7" s="1" a="1"/>
  <c r="C194" i="7" s="1"/>
  <c r="D183" i="4"/>
  <c r="D183" i="7" s="1" a="1"/>
  <c r="D183" i="7" s="1"/>
  <c r="C200" i="4"/>
  <c r="C192" i="4"/>
  <c r="C192" i="7" s="1" a="1"/>
  <c r="C192" i="7" s="1"/>
  <c r="D181" i="4"/>
  <c r="D181" i="7" s="1" a="1"/>
  <c r="D181" i="7" s="1"/>
  <c r="D191" i="4"/>
  <c r="D191" i="7" s="1" a="1"/>
  <c r="D191" i="7" s="1"/>
  <c r="D189" i="4"/>
  <c r="D189" i="7" s="1" a="1"/>
  <c r="D189" i="7" s="1"/>
  <c r="E194" i="4"/>
  <c r="E194" i="7" s="1" a="1"/>
  <c r="E194" i="7" s="1"/>
  <c r="D188" i="4"/>
  <c r="D188" i="7" s="1" a="1"/>
  <c r="D188" i="7" s="1"/>
  <c r="E182" i="4"/>
  <c r="E182" i="7" s="1" a="1"/>
  <c r="E182" i="7" s="1"/>
  <c r="C198" i="4"/>
  <c r="C198" i="7" s="1" a="1"/>
  <c r="C198" i="7" s="1"/>
  <c r="D192" i="4"/>
  <c r="D192" i="7" s="1" a="1"/>
  <c r="D192" i="7" s="1"/>
  <c r="C189" i="4"/>
  <c r="C189" i="7" s="1" a="1"/>
  <c r="C189" i="7" s="1"/>
  <c r="E185" i="4"/>
  <c r="E184" i="4" s="1"/>
  <c r="E184" i="7" s="1" a="1"/>
  <c r="E184" i="7" s="1"/>
  <c r="D198" i="4"/>
  <c r="D198" i="7" s="1" a="1"/>
  <c r="D198" i="7" s="1"/>
  <c r="D195" i="4"/>
  <c r="D195" i="7" s="1" a="1"/>
  <c r="D195" i="7" s="1"/>
  <c r="E189" i="4"/>
  <c r="E189" i="7" s="1" a="1"/>
  <c r="E189" i="7" s="1"/>
  <c r="D186" i="4"/>
  <c r="D186" i="7" s="1" a="1"/>
  <c r="D186" i="7" s="1"/>
  <c r="C183" i="4"/>
  <c r="C183" i="7" s="1" a="1"/>
  <c r="C183" i="7" s="1"/>
  <c r="E195" i="4"/>
  <c r="E195" i="7" s="1" a="1"/>
  <c r="E195" i="7" s="1"/>
  <c r="E192" i="4"/>
  <c r="E192" i="7" s="1" a="1"/>
  <c r="E192" i="7" s="1"/>
  <c r="C187" i="4"/>
  <c r="C187" i="7" s="1" a="1"/>
  <c r="C187" i="7" s="1"/>
  <c r="E183" i="4"/>
  <c r="E183" i="7" s="1" a="1"/>
  <c r="E183" i="7" s="1"/>
  <c r="E186" i="4"/>
  <c r="E186" i="7" s="1" a="1"/>
  <c r="E186" i="7" s="1"/>
  <c r="E188" i="4"/>
  <c r="E188" i="7" s="1" a="1"/>
  <c r="E188" i="7" s="1"/>
  <c r="E198" i="4"/>
  <c r="E198" i="7" s="1" a="1"/>
  <c r="E198" i="7" s="1"/>
  <c r="C193" i="4"/>
  <c r="C193" i="7" s="1" a="1"/>
  <c r="C193" i="7" s="1"/>
  <c r="D187" i="4"/>
  <c r="D187" i="7" s="1" a="1"/>
  <c r="D187" i="7" s="1"/>
  <c r="E181" i="4"/>
  <c r="E181" i="7" s="1" a="1"/>
  <c r="E181" i="7" s="1"/>
  <c r="C181" i="4"/>
  <c r="C181" i="7" s="1" a="1"/>
  <c r="C181" i="7" s="1"/>
  <c r="D197" i="4"/>
  <c r="C196" i="4"/>
  <c r="C196" i="7" s="1" a="1"/>
  <c r="C196" i="7" s="1"/>
  <c r="E187" i="4"/>
  <c r="E187" i="7" s="1" a="1"/>
  <c r="E187" i="7" s="1"/>
  <c r="C182" i="4"/>
  <c r="C182" i="7" s="1" a="1"/>
  <c r="C182" i="7" s="1"/>
  <c r="C186" i="4"/>
  <c r="C186" i="7" s="1" a="1"/>
  <c r="C186" i="7" s="1"/>
  <c r="D196" i="4"/>
  <c r="D196" i="7" s="1" a="1"/>
  <c r="D196" i="7" s="1"/>
  <c r="D193" i="4"/>
  <c r="D193" i="7" s="1" a="1"/>
  <c r="D193" i="7" s="1"/>
  <c r="C185" i="4"/>
  <c r="C184" i="4" s="1"/>
  <c r="C184" i="7" s="1" a="1"/>
  <c r="C184" i="7" s="1"/>
  <c r="D200" i="4"/>
  <c r="C197" i="4"/>
  <c r="E196" i="4"/>
  <c r="E196" i="7" s="1" a="1"/>
  <c r="E196" i="7" s="1"/>
  <c r="E193" i="4"/>
  <c r="E193" i="7" s="1" a="1"/>
  <c r="E193" i="7" s="1"/>
  <c r="C188" i="4"/>
  <c r="C188" i="7" s="1" a="1"/>
  <c r="C188" i="7" s="1"/>
  <c r="D182" i="4"/>
  <c r="D182" i="7" s="1" a="1"/>
  <c r="D182" i="7" s="1"/>
  <c r="E197" i="4"/>
  <c r="D194" i="4"/>
  <c r="D194" i="7" s="1" a="1"/>
  <c r="D194" i="7" s="1"/>
  <c r="C191" i="4"/>
  <c r="C191" i="7" s="1" a="1"/>
  <c r="C191" i="7" s="1"/>
  <c r="D185" i="4"/>
  <c r="D184" i="4" s="1"/>
  <c r="D184" i="7" s="1" a="1"/>
  <c r="D184" i="7" s="1"/>
  <c r="E200" i="4"/>
  <c r="C195" i="4"/>
  <c r="C195" i="7" s="1" a="1"/>
  <c r="C195" i="7" s="1"/>
  <c r="E191" i="4"/>
  <c r="E191" i="7" s="1" a="1"/>
  <c r="E191" i="7" s="1"/>
  <c r="D512" i="4"/>
  <c r="E505" i="4"/>
  <c r="E505" i="7" s="1" a="1"/>
  <c r="E505" i="7" s="1"/>
  <c r="C517" i="4"/>
  <c r="C517" i="7" s="1" a="1"/>
  <c r="C517" i="7" s="1"/>
  <c r="D510" i="4"/>
  <c r="D510" i="7" s="1" a="1"/>
  <c r="D510" i="7" s="1"/>
  <c r="D504" i="4"/>
  <c r="E515" i="4"/>
  <c r="E515" i="7" s="1" a="1"/>
  <c r="E515" i="7" s="1"/>
  <c r="C515" i="4"/>
  <c r="C515" i="7" s="1" a="1"/>
  <c r="C515" i="7" s="1"/>
  <c r="D502" i="4"/>
  <c r="D502" i="7" s="1" a="1"/>
  <c r="D502" i="7" s="1"/>
  <c r="E500" i="4"/>
  <c r="E500" i="7" s="1" a="1"/>
  <c r="E500" i="7" s="1"/>
  <c r="D514" i="4"/>
  <c r="C514" i="4"/>
  <c r="E508" i="4"/>
  <c r="E508" i="7" s="1" a="1"/>
  <c r="E508" i="7" s="1"/>
  <c r="E519" i="4"/>
  <c r="C507" i="4"/>
  <c r="C507" i="7" s="1" a="1"/>
  <c r="C507" i="7" s="1"/>
  <c r="C519" i="4"/>
  <c r="C501" i="4"/>
  <c r="C501" i="7" s="1" a="1"/>
  <c r="C501" i="7" s="1"/>
  <c r="D517" i="4"/>
  <c r="D517" i="7" s="1" a="1"/>
  <c r="D517" i="7" s="1"/>
  <c r="D513" i="4"/>
  <c r="D513" i="7" s="1" a="1"/>
  <c r="D513" i="7" s="1"/>
  <c r="C510" i="4"/>
  <c r="C510" i="7" s="1" a="1"/>
  <c r="C510" i="7" s="1"/>
  <c r="E517" i="4"/>
  <c r="E517" i="7" s="1" a="1"/>
  <c r="E517" i="7" s="1"/>
  <c r="C506" i="4"/>
  <c r="C506" i="7" s="1" a="1"/>
  <c r="C506" i="7" s="1"/>
  <c r="E514" i="4"/>
  <c r="E514" i="7" s="1" a="1"/>
  <c r="E514" i="7" s="1"/>
  <c r="E510" i="4"/>
  <c r="E510" i="7" s="1" a="1"/>
  <c r="E510" i="7" s="1"/>
  <c r="D507" i="4"/>
  <c r="D507" i="7" s="1" a="1"/>
  <c r="D507" i="7" s="1"/>
  <c r="C513" i="4"/>
  <c r="C513" i="7" s="1" a="1"/>
  <c r="C513" i="7" s="1"/>
  <c r="E513" i="4"/>
  <c r="E513" i="7" s="1" a="1"/>
  <c r="E513" i="7" s="1"/>
  <c r="C512" i="4"/>
  <c r="C508" i="4"/>
  <c r="C508" i="7" s="1" a="1"/>
  <c r="C508" i="7" s="1"/>
  <c r="E504" i="4"/>
  <c r="D508" i="4"/>
  <c r="D508" i="7" s="1" a="1"/>
  <c r="D508" i="7" s="1"/>
  <c r="E506" i="4"/>
  <c r="E506" i="7" s="1" a="1"/>
  <c r="E506" i="7" s="1"/>
  <c r="D505" i="4"/>
  <c r="D505" i="7" s="1" a="1"/>
  <c r="D505" i="7" s="1"/>
  <c r="C502" i="4"/>
  <c r="C502" i="7" s="1" a="1"/>
  <c r="C502" i="7" s="1"/>
  <c r="E516" i="4"/>
  <c r="E516" i="7" s="1" a="1"/>
  <c r="E516" i="7" s="1"/>
  <c r="C505" i="4"/>
  <c r="C505" i="7" s="1" a="1"/>
  <c r="C505" i="7" s="1"/>
  <c r="C504" i="4"/>
  <c r="E502" i="4"/>
  <c r="E502" i="7" s="1" a="1"/>
  <c r="E502" i="7" s="1"/>
  <c r="D519" i="4"/>
  <c r="D511" i="4"/>
  <c r="C511" i="4"/>
  <c r="D501" i="4"/>
  <c r="D501" i="7" s="1" a="1"/>
  <c r="D501" i="7" s="1"/>
  <c r="C500" i="4"/>
  <c r="C500" i="7" s="1" a="1"/>
  <c r="C500" i="7" s="1"/>
  <c r="D516" i="4"/>
  <c r="D516" i="7" s="1" a="1"/>
  <c r="D516" i="7" s="1"/>
  <c r="D506" i="4"/>
  <c r="D506" i="7" s="1" a="1"/>
  <c r="D506" i="7" s="1"/>
  <c r="D515" i="4"/>
  <c r="D515" i="7" s="1" a="1"/>
  <c r="D515" i="7" s="1"/>
  <c r="E511" i="4"/>
  <c r="E501" i="4"/>
  <c r="E501" i="7" s="1" a="1"/>
  <c r="E501" i="7" s="1"/>
  <c r="C516" i="4"/>
  <c r="C516" i="7" s="1" a="1"/>
  <c r="C516" i="7" s="1"/>
  <c r="E512" i="4"/>
  <c r="E507" i="4"/>
  <c r="E507" i="7" s="1" a="1"/>
  <c r="E507" i="7" s="1"/>
  <c r="D500" i="4"/>
  <c r="D500" i="7" s="1" a="1"/>
  <c r="D500" i="7" s="1"/>
  <c r="D382" i="4"/>
  <c r="C379" i="4"/>
  <c r="E367" i="4"/>
  <c r="E376" i="4"/>
  <c r="E376" i="7" s="1" a="1"/>
  <c r="E376" i="7" s="1"/>
  <c r="D376" i="4"/>
  <c r="D371" i="4"/>
  <c r="D371" i="7" s="1" a="1"/>
  <c r="D371" i="7" s="1"/>
  <c r="C365" i="4"/>
  <c r="C365" i="7" s="1" a="1"/>
  <c r="C365" i="7" s="1"/>
  <c r="E375" i="4"/>
  <c r="E375" i="7" s="1" a="1"/>
  <c r="E375" i="7" s="1"/>
  <c r="E369" i="4"/>
  <c r="E369" i="7" s="1" a="1"/>
  <c r="E369" i="7" s="1"/>
  <c r="E364" i="4"/>
  <c r="E364" i="7" s="1" a="1"/>
  <c r="E364" i="7" s="1"/>
  <c r="C380" i="4"/>
  <c r="C380" i="7" s="1" a="1"/>
  <c r="C380" i="7" s="1"/>
  <c r="D375" i="4"/>
  <c r="D375" i="7" s="1" a="1"/>
  <c r="D375" i="7" s="1"/>
  <c r="D369" i="4"/>
  <c r="D369" i="7" s="1" a="1"/>
  <c r="D369" i="7" s="1"/>
  <c r="D364" i="4"/>
  <c r="D364" i="7" s="1" a="1"/>
  <c r="D364" i="7" s="1"/>
  <c r="E379" i="4"/>
  <c r="C375" i="4"/>
  <c r="C375" i="7" s="1" a="1"/>
  <c r="C375" i="7" s="1"/>
  <c r="C369" i="4"/>
  <c r="C369" i="7" s="1" a="1"/>
  <c r="C369" i="7" s="1"/>
  <c r="C363" i="4"/>
  <c r="C363" i="7" s="1" a="1"/>
  <c r="C363" i="7" s="1"/>
  <c r="E382" i="4"/>
  <c r="D379" i="4"/>
  <c r="C373" i="4"/>
  <c r="C373" i="7" s="1" a="1"/>
  <c r="C373" i="7" s="1"/>
  <c r="D368" i="4"/>
  <c r="D368" i="7" s="1" a="1"/>
  <c r="D368" i="7" s="1"/>
  <c r="E378" i="4"/>
  <c r="E378" i="7" s="1" a="1"/>
  <c r="E378" i="7" s="1"/>
  <c r="E374" i="4"/>
  <c r="E374" i="7" s="1" a="1"/>
  <c r="E374" i="7" s="1"/>
  <c r="D367" i="4"/>
  <c r="C377" i="4"/>
  <c r="C377" i="7" s="1" a="1"/>
  <c r="C377" i="7" s="1"/>
  <c r="C376" i="4"/>
  <c r="E371" i="4"/>
  <c r="E371" i="7" s="1" a="1"/>
  <c r="E371" i="7" s="1"/>
  <c r="C364" i="4"/>
  <c r="C364" i="7" s="1" a="1"/>
  <c r="C364" i="7" s="1"/>
  <c r="E373" i="4"/>
  <c r="E373" i="7" s="1" a="1"/>
  <c r="E373" i="7" s="1"/>
  <c r="D373" i="4"/>
  <c r="D373" i="7" s="1" a="1"/>
  <c r="D373" i="7" s="1"/>
  <c r="E368" i="4"/>
  <c r="E368" i="7" s="1" a="1"/>
  <c r="E368" i="7" s="1"/>
  <c r="D377" i="4"/>
  <c r="D377" i="7" s="1" a="1"/>
  <c r="D377" i="7" s="1"/>
  <c r="C370" i="4"/>
  <c r="C370" i="7" s="1" a="1"/>
  <c r="C370" i="7" s="1"/>
  <c r="E370" i="4"/>
  <c r="E370" i="7" s="1" a="1"/>
  <c r="E370" i="7" s="1"/>
  <c r="E365" i="4"/>
  <c r="E365" i="7" s="1" a="1"/>
  <c r="E365" i="7" s="1"/>
  <c r="C374" i="4"/>
  <c r="C374" i="7" s="1" a="1"/>
  <c r="C374" i="7" s="1"/>
  <c r="D363" i="4"/>
  <c r="D363" i="7" s="1" a="1"/>
  <c r="D363" i="7" s="1"/>
  <c r="C368" i="4"/>
  <c r="C368" i="7" s="1" a="1"/>
  <c r="C368" i="7" s="1"/>
  <c r="D370" i="4"/>
  <c r="D370" i="7" s="1" a="1"/>
  <c r="D370" i="7" s="1"/>
  <c r="D365" i="4"/>
  <c r="D365" i="7" s="1" a="1"/>
  <c r="D365" i="7" s="1"/>
  <c r="C378" i="4"/>
  <c r="C378" i="7" s="1" a="1"/>
  <c r="C378" i="7" s="1"/>
  <c r="C367" i="4"/>
  <c r="D378" i="4"/>
  <c r="D378" i="7" s="1" a="1"/>
  <c r="D378" i="7" s="1"/>
  <c r="E380" i="4"/>
  <c r="E380" i="7" s="1" a="1"/>
  <c r="E380" i="7" s="1"/>
  <c r="D374" i="4"/>
  <c r="D374" i="7" s="1" a="1"/>
  <c r="D374" i="7" s="1"/>
  <c r="E363" i="4"/>
  <c r="E363" i="7" s="1" a="1"/>
  <c r="E363" i="7" s="1"/>
  <c r="C382" i="4"/>
  <c r="E377" i="4"/>
  <c r="C371" i="4"/>
  <c r="C371" i="7" s="1" a="1"/>
  <c r="C371" i="7" s="1"/>
  <c r="D380" i="4"/>
  <c r="D380" i="7" s="1" a="1"/>
  <c r="D380" i="7" s="1"/>
  <c r="C641" i="4"/>
  <c r="E637" i="4"/>
  <c r="E637" i="7" s="1" a="1"/>
  <c r="E637" i="7" s="1"/>
  <c r="D637" i="4"/>
  <c r="D637" i="7" s="1" a="1"/>
  <c r="D637" i="7" s="1"/>
  <c r="C650" i="4"/>
  <c r="C650" i="7" s="1" a="1"/>
  <c r="C650" i="7" s="1"/>
  <c r="E641" i="4"/>
  <c r="C654" i="4"/>
  <c r="E635" i="4"/>
  <c r="E635" i="7" s="1" a="1"/>
  <c r="E635" i="7" s="1"/>
  <c r="C635" i="4"/>
  <c r="C635" i="7" s="1" a="1"/>
  <c r="C635" i="7" s="1"/>
  <c r="D650" i="4"/>
  <c r="D650" i="7" s="1" a="1"/>
  <c r="D650" i="7" s="1"/>
  <c r="D647" i="4"/>
  <c r="D647" i="7" s="1" a="1"/>
  <c r="D647" i="7" s="1"/>
  <c r="C639" i="4"/>
  <c r="E646" i="4"/>
  <c r="E646" i="7" s="1" a="1"/>
  <c r="E646" i="7" s="1"/>
  <c r="C652" i="4"/>
  <c r="C652" i="7" s="1" a="1"/>
  <c r="C652" i="7" s="1"/>
  <c r="E647" i="4"/>
  <c r="E647" i="7" s="1" a="1"/>
  <c r="E647" i="7" s="1"/>
  <c r="C642" i="4"/>
  <c r="C642" i="7" s="1" a="1"/>
  <c r="C642" i="7" s="1"/>
  <c r="D636" i="4"/>
  <c r="D636" i="7" s="1" a="1"/>
  <c r="D636" i="7" s="1"/>
  <c r="C636" i="4"/>
  <c r="C636" i="7" s="1" a="1"/>
  <c r="C636" i="7" s="1"/>
  <c r="D654" i="4"/>
  <c r="C651" i="4"/>
  <c r="C651" i="7" s="1" a="1"/>
  <c r="C651" i="7" s="1"/>
  <c r="E650" i="4"/>
  <c r="E650" i="7" s="1" a="1"/>
  <c r="E650" i="7" s="1"/>
  <c r="C645" i="4"/>
  <c r="C645" i="7" s="1" a="1"/>
  <c r="C645" i="7" s="1"/>
  <c r="D639" i="4"/>
  <c r="D651" i="4"/>
  <c r="D651" i="7" s="1" a="1"/>
  <c r="D651" i="7" s="1"/>
  <c r="C646" i="4"/>
  <c r="C646" i="7" s="1" a="1"/>
  <c r="C646" i="7" s="1"/>
  <c r="E651" i="4"/>
  <c r="E651" i="7" s="1" a="1"/>
  <c r="E651" i="7" s="1"/>
  <c r="D648" i="4"/>
  <c r="D648" i="7" s="1" a="1"/>
  <c r="D648" i="7" s="1"/>
  <c r="C648" i="4"/>
  <c r="C648" i="7" s="1" a="1"/>
  <c r="C648" i="7" s="1"/>
  <c r="D642" i="4"/>
  <c r="D642" i="7" s="1" a="1"/>
  <c r="D642" i="7" s="1"/>
  <c r="E636" i="4"/>
  <c r="E636" i="7" s="1" a="1"/>
  <c r="E636" i="7" s="1"/>
  <c r="E640" i="4"/>
  <c r="E640" i="7" s="1" a="1"/>
  <c r="E640" i="7" s="1"/>
  <c r="D635" i="4"/>
  <c r="D635" i="7" s="1" a="1"/>
  <c r="D635" i="7" s="1"/>
  <c r="C649" i="4"/>
  <c r="E645" i="4"/>
  <c r="E645" i="7" s="1" a="1"/>
  <c r="E645" i="7" s="1"/>
  <c r="D645" i="4"/>
  <c r="D645" i="7" s="1" a="1"/>
  <c r="D645" i="7" s="1"/>
  <c r="E639" i="4"/>
  <c r="D652" i="4"/>
  <c r="D652" i="7" s="1" a="1"/>
  <c r="D652" i="7" s="1"/>
  <c r="D649" i="4"/>
  <c r="D646" i="4"/>
  <c r="D646" i="7" s="1" a="1"/>
  <c r="D646" i="7" s="1"/>
  <c r="C643" i="4"/>
  <c r="C643" i="7" s="1" a="1"/>
  <c r="C643" i="7" s="1"/>
  <c r="E642" i="4"/>
  <c r="E642" i="7" s="1" a="1"/>
  <c r="E642" i="7" s="1"/>
  <c r="C637" i="4"/>
  <c r="C637" i="7" s="1" a="1"/>
  <c r="C637" i="7" s="1"/>
  <c r="E649" i="4"/>
  <c r="E654" i="4"/>
  <c r="D643" i="4"/>
  <c r="D643" i="7" s="1" a="1"/>
  <c r="D643" i="7" s="1"/>
  <c r="E643" i="4"/>
  <c r="E643" i="7" s="1" a="1"/>
  <c r="E643" i="7" s="1"/>
  <c r="D640" i="4"/>
  <c r="D640" i="7" s="1" a="1"/>
  <c r="D640" i="7" s="1"/>
  <c r="E648" i="4"/>
  <c r="E648" i="7" s="1" a="1"/>
  <c r="E648" i="7" s="1"/>
  <c r="D641" i="4"/>
  <c r="C640" i="4"/>
  <c r="C640" i="7" s="1" a="1"/>
  <c r="C640" i="7" s="1"/>
  <c r="C647" i="4"/>
  <c r="C647" i="7" s="1" a="1"/>
  <c r="C647" i="7" s="1"/>
  <c r="E652" i="4"/>
  <c r="E652" i="7" s="1" a="1"/>
  <c r="E652" i="7" s="1"/>
  <c r="C465" i="4"/>
  <c r="C465" i="7" s="1" a="1"/>
  <c r="C465" i="7" s="1"/>
  <c r="D461" i="4"/>
  <c r="D461" i="7" s="1" a="1"/>
  <c r="D461" i="7" s="1"/>
  <c r="C461" i="4"/>
  <c r="C461" i="7" s="1" a="1"/>
  <c r="C461" i="7" s="1"/>
  <c r="E457" i="4"/>
  <c r="E472" i="4"/>
  <c r="E472" i="7" s="1" a="1"/>
  <c r="E472" i="7" s="1"/>
  <c r="C457" i="4"/>
  <c r="D469" i="4"/>
  <c r="E453" i="4"/>
  <c r="E453" i="7" s="1" a="1"/>
  <c r="E453" i="7" s="1"/>
  <c r="C469" i="4"/>
  <c r="E461" i="4"/>
  <c r="E461" i="7" s="1" a="1"/>
  <c r="E461" i="7" s="1"/>
  <c r="E462" i="4"/>
  <c r="E462" i="7" s="1" a="1"/>
  <c r="E462" i="7" s="1"/>
  <c r="D462" i="4"/>
  <c r="D462" i="7" s="1" a="1"/>
  <c r="D462" i="7" s="1"/>
  <c r="D454" i="4"/>
  <c r="D454" i="7" s="1" a="1"/>
  <c r="D454" i="7" s="1"/>
  <c r="D455" i="7" a="1"/>
  <c r="D455" i="7" s="1"/>
  <c r="C466" i="4"/>
  <c r="C466" i="7" s="1" a="1"/>
  <c r="C466" i="7" s="1"/>
  <c r="C460" i="4"/>
  <c r="D453" i="4"/>
  <c r="D453" i="7" s="1" a="1"/>
  <c r="D453" i="7" s="1"/>
  <c r="D458" i="4"/>
  <c r="D456" i="4" s="1"/>
  <c r="D463" i="4"/>
  <c r="D463" i="7" s="1" a="1"/>
  <c r="D463" i="7" s="1"/>
  <c r="E469" i="4"/>
  <c r="E469" i="7" s="1" a="1"/>
  <c r="E469" i="7" s="1"/>
  <c r="D457" i="4"/>
  <c r="D470" i="4"/>
  <c r="D470" i="7" s="1" a="1"/>
  <c r="D470" i="7" s="1"/>
  <c r="C462" i="4"/>
  <c r="C462" i="7" s="1" a="1"/>
  <c r="C462" i="7" s="1"/>
  <c r="C455" i="7" a="1"/>
  <c r="C455" i="7" s="1"/>
  <c r="D467" i="4"/>
  <c r="D467" i="7" s="1" a="1"/>
  <c r="D467" i="7" s="1"/>
  <c r="E454" i="4"/>
  <c r="E454" i="7" s="1" a="1"/>
  <c r="E454" i="7" s="1"/>
  <c r="C467" i="4"/>
  <c r="C467" i="7" s="1" a="1"/>
  <c r="C467" i="7" s="1"/>
  <c r="D466" i="4"/>
  <c r="D466" i="7" s="1" a="1"/>
  <c r="D466" i="7" s="1"/>
  <c r="E458" i="4"/>
  <c r="E456" i="4" s="1"/>
  <c r="D471" i="4"/>
  <c r="D474" i="4"/>
  <c r="E463" i="4"/>
  <c r="E463" i="7" s="1" a="1"/>
  <c r="E463" i="7" s="1"/>
  <c r="C470" i="4"/>
  <c r="C470" i="7" s="1" a="1"/>
  <c r="C470" i="7" s="1"/>
  <c r="C463" i="4"/>
  <c r="C463" i="7" s="1" a="1"/>
  <c r="C463" i="7" s="1"/>
  <c r="E474" i="4"/>
  <c r="E470" i="4"/>
  <c r="E470" i="7" s="1" a="1"/>
  <c r="E470" i="7" s="1"/>
  <c r="E471" i="4"/>
  <c r="D460" i="4"/>
  <c r="E466" i="4"/>
  <c r="E466" i="7" s="1" a="1"/>
  <c r="E466" i="7" s="1"/>
  <c r="E455" i="7" a="1"/>
  <c r="E455" i="7" s="1"/>
  <c r="C454" i="4"/>
  <c r="C454" i="7" s="1" a="1"/>
  <c r="C454" i="7" s="1"/>
  <c r="C468" i="4"/>
  <c r="C468" i="7" s="1" a="1"/>
  <c r="C468" i="7" s="1"/>
  <c r="E468" i="4"/>
  <c r="E468" i="7" s="1" a="1"/>
  <c r="E468" i="7" s="1"/>
  <c r="C453" i="4"/>
  <c r="C453" i="7" s="1" a="1"/>
  <c r="C453" i="7" s="1"/>
  <c r="C471" i="4"/>
  <c r="E467" i="4"/>
  <c r="E467" i="7" s="1" a="1"/>
  <c r="E467" i="7" s="1"/>
  <c r="E460" i="4"/>
  <c r="C458" i="4"/>
  <c r="C456" i="4" s="1"/>
  <c r="D465" i="4"/>
  <c r="D465" i="7" s="1" a="1"/>
  <c r="D465" i="7" s="1"/>
  <c r="E465" i="4"/>
  <c r="E465" i="7" s="1" a="1"/>
  <c r="E465" i="7" s="1"/>
  <c r="C474" i="4"/>
  <c r="C472" i="4"/>
  <c r="C472" i="7" s="1" a="1"/>
  <c r="C472" i="7" s="1"/>
  <c r="D468" i="4"/>
  <c r="D468" i="7" s="1" a="1"/>
  <c r="D468" i="7" s="1"/>
  <c r="D472" i="4"/>
  <c r="D472" i="7" s="1" a="1"/>
  <c r="D472" i="7" s="1"/>
  <c r="D605" i="4"/>
  <c r="D605" i="7" s="1" a="1"/>
  <c r="D605" i="7" s="1"/>
  <c r="E602" i="4"/>
  <c r="C600" i="4"/>
  <c r="C600" i="7" s="1" a="1"/>
  <c r="C600" i="7" s="1"/>
  <c r="D597" i="4"/>
  <c r="E594" i="4"/>
  <c r="C592" i="4"/>
  <c r="C592" i="7" s="1" a="1"/>
  <c r="C592" i="7" s="1"/>
  <c r="D607" i="4"/>
  <c r="D607" i="7" s="1" a="1"/>
  <c r="D607" i="7" s="1"/>
  <c r="E604" i="4"/>
  <c r="E604" i="7" s="1" a="1"/>
  <c r="E604" i="7" s="1"/>
  <c r="C602" i="4"/>
  <c r="E596" i="4"/>
  <c r="C594" i="4"/>
  <c r="D591" i="4"/>
  <c r="D591" i="7" s="1" a="1"/>
  <c r="D591" i="7" s="1"/>
  <c r="D598" i="4"/>
  <c r="D598" i="7" s="1" a="1"/>
  <c r="D598" i="7" s="1"/>
  <c r="E603" i="4"/>
  <c r="C603" i="4"/>
  <c r="D592" i="4"/>
  <c r="D592" i="7" s="1" a="1"/>
  <c r="D592" i="7" s="1"/>
  <c r="C609" i="4"/>
  <c r="C601" i="4"/>
  <c r="C601" i="7" s="1" a="1"/>
  <c r="C601" i="7" s="1"/>
  <c r="D590" i="4"/>
  <c r="D590" i="7" s="1" a="1"/>
  <c r="D590" i="7" s="1"/>
  <c r="C595" i="4"/>
  <c r="C595" i="7" s="1" a="1"/>
  <c r="C595" i="7" s="1"/>
  <c r="D600" i="4"/>
  <c r="D600" i="7" s="1" a="1"/>
  <c r="D600" i="7" s="1"/>
  <c r="D606" i="4"/>
  <c r="D606" i="7" s="1" a="1"/>
  <c r="D606" i="7" s="1"/>
  <c r="E605" i="4"/>
  <c r="E605" i="7" s="1" a="1"/>
  <c r="E605" i="7" s="1"/>
  <c r="E597" i="4"/>
  <c r="E595" i="4"/>
  <c r="E595" i="7" s="1" a="1"/>
  <c r="E595" i="7" s="1"/>
  <c r="E606" i="4"/>
  <c r="E606" i="7" s="1" a="1"/>
  <c r="E606" i="7" s="1"/>
  <c r="E609" i="4"/>
  <c r="D609" i="4"/>
  <c r="E591" i="4"/>
  <c r="E591" i="7" s="1" a="1"/>
  <c r="E591" i="7" s="1"/>
  <c r="C596" i="4"/>
  <c r="D596" i="4"/>
  <c r="C597" i="4"/>
  <c r="D595" i="4"/>
  <c r="D595" i="7" s="1" a="1"/>
  <c r="D595" i="7" s="1"/>
  <c r="D601" i="4"/>
  <c r="D601" i="7" s="1" a="1"/>
  <c r="D601" i="7" s="1"/>
  <c r="D604" i="4"/>
  <c r="D604" i="7" s="1" a="1"/>
  <c r="D604" i="7" s="1"/>
  <c r="C605" i="4"/>
  <c r="C605" i="7" s="1" a="1"/>
  <c r="C605" i="7" s="1"/>
  <c r="E600" i="4"/>
  <c r="E600" i="7" s="1" a="1"/>
  <c r="E600" i="7" s="1"/>
  <c r="C604" i="4"/>
  <c r="C604" i="7" s="1" a="1"/>
  <c r="C604" i="7" s="1"/>
  <c r="D602" i="4"/>
  <c r="E607" i="4"/>
  <c r="E607" i="7" s="1" a="1"/>
  <c r="E607" i="7" s="1"/>
  <c r="E601" i="4"/>
  <c r="E601" i="7" s="1" a="1"/>
  <c r="E601" i="7" s="1"/>
  <c r="D594" i="4"/>
  <c r="C606" i="4"/>
  <c r="C606" i="7" s="1" a="1"/>
  <c r="C606" i="7" s="1"/>
  <c r="C590" i="4"/>
  <c r="C590" i="7" s="1" a="1"/>
  <c r="C590" i="7" s="1"/>
  <c r="E592" i="4"/>
  <c r="E592" i="7" s="1" a="1"/>
  <c r="E592" i="7" s="1"/>
  <c r="C591" i="4"/>
  <c r="C591" i="7" s="1" a="1"/>
  <c r="C591" i="7" s="1"/>
  <c r="D603" i="4"/>
  <c r="E598" i="4"/>
  <c r="E598" i="7" s="1" a="1"/>
  <c r="E598" i="7" s="1"/>
  <c r="C607" i="4"/>
  <c r="C607" i="7" s="1" a="1"/>
  <c r="C607" i="7" s="1"/>
  <c r="C598" i="4"/>
  <c r="C598" i="7" s="1" a="1"/>
  <c r="C598" i="7" s="1"/>
  <c r="E590" i="4"/>
  <c r="E590" i="7" s="1" a="1"/>
  <c r="E590" i="7" s="1"/>
  <c r="D422" i="4" l="1"/>
  <c r="D419" i="4"/>
  <c r="D419" i="7" s="1" a="1"/>
  <c r="D419" i="7" s="1"/>
  <c r="C409" i="4"/>
  <c r="D427" i="4"/>
  <c r="D423" i="4"/>
  <c r="D423" i="7" s="1" a="1"/>
  <c r="D423" i="7" s="1"/>
  <c r="E413" i="4"/>
  <c r="D414" i="4"/>
  <c r="D414" i="7" s="1" a="1"/>
  <c r="D414" i="7" s="1"/>
  <c r="C422" i="4"/>
  <c r="C421" i="4"/>
  <c r="C421" i="7" s="1" a="1"/>
  <c r="C421" i="7" s="1"/>
  <c r="E416" i="4"/>
  <c r="E416" i="7" s="1" a="1"/>
  <c r="E416" i="7" s="1"/>
  <c r="E420" i="4"/>
  <c r="E420" i="7" s="1" a="1"/>
  <c r="E420" i="7" s="1"/>
  <c r="D410" i="4"/>
  <c r="D410" i="7" s="1" a="1"/>
  <c r="D410" i="7" s="1"/>
  <c r="E424" i="4"/>
  <c r="E424" i="7" s="1" a="1"/>
  <c r="E424" i="7" s="1"/>
  <c r="C413" i="4"/>
  <c r="E412" i="4"/>
  <c r="E411" i="4" s="1"/>
  <c r="C423" i="4"/>
  <c r="C423" i="7" s="1" a="1"/>
  <c r="C423" i="7" s="1"/>
  <c r="C410" i="4"/>
  <c r="C410" i="7" s="1" a="1"/>
  <c r="C410" i="7" s="1"/>
  <c r="C429" i="4"/>
  <c r="C429" i="7" s="1" a="1"/>
  <c r="C429" i="7" s="1"/>
  <c r="C415" i="4"/>
  <c r="C415" i="7" s="1" a="1"/>
  <c r="C415" i="7" s="1"/>
  <c r="C420" i="4"/>
  <c r="C420" i="7" s="1" a="1"/>
  <c r="C420" i="7" s="1"/>
  <c r="E419" i="4"/>
  <c r="E419" i="7" s="1" a="1"/>
  <c r="E419" i="7" s="1"/>
  <c r="C412" i="4"/>
  <c r="E421" i="4"/>
  <c r="E421" i="7" s="1" a="1"/>
  <c r="E421" i="7" s="1"/>
  <c r="E409" i="4"/>
  <c r="C427" i="4"/>
  <c r="C416" i="4"/>
  <c r="C416" i="7" s="1" a="1"/>
  <c r="C416" i="7" s="1"/>
  <c r="E408" i="4"/>
  <c r="E408" i="7" s="1" a="1"/>
  <c r="E408" i="7" s="1"/>
  <c r="C419" i="4"/>
  <c r="C419" i="7" s="1" a="1"/>
  <c r="C419" i="7" s="1"/>
  <c r="E427" i="4"/>
  <c r="D421" i="4"/>
  <c r="D421" i="7" s="1" a="1"/>
  <c r="D421" i="7" s="1"/>
  <c r="E410" i="4"/>
  <c r="E410" i="7" s="1" a="1"/>
  <c r="E410" i="7" s="1"/>
  <c r="D408" i="4"/>
  <c r="D408" i="7" s="1" a="1"/>
  <c r="D408" i="7" s="1"/>
  <c r="E415" i="4"/>
  <c r="E415" i="7" s="1" a="1"/>
  <c r="E415" i="7" s="1"/>
  <c r="D413" i="4"/>
  <c r="E418" i="4"/>
  <c r="E418" i="7" s="1" a="1"/>
  <c r="E418" i="7" s="1"/>
  <c r="E323" i="4"/>
  <c r="E323" i="7" s="1" a="1"/>
  <c r="E323" i="7" s="1"/>
  <c r="C227" i="4"/>
  <c r="C227" i="7" s="1" a="1"/>
  <c r="C227" i="7" s="1"/>
  <c r="D233" i="4"/>
  <c r="C239" i="4"/>
  <c r="C239" i="7" s="1" a="1"/>
  <c r="C239" i="7" s="1"/>
  <c r="C234" i="4"/>
  <c r="C234" i="7" s="1" a="1"/>
  <c r="C234" i="7" s="1"/>
  <c r="D244" i="4"/>
  <c r="D244" i="7" s="1" a="1"/>
  <c r="D244" i="7" s="1"/>
  <c r="C247" i="4"/>
  <c r="E331" i="4"/>
  <c r="E331" i="7" s="1" a="1"/>
  <c r="E331" i="7" s="1"/>
  <c r="E329" i="4"/>
  <c r="E329" i="7" s="1" a="1"/>
  <c r="E329" i="7" s="1"/>
  <c r="D409" i="4"/>
  <c r="C424" i="4"/>
  <c r="C424" i="7" s="1" a="1"/>
  <c r="C424" i="7" s="1"/>
  <c r="D412" i="4"/>
  <c r="D412" i="7" s="1" a="1"/>
  <c r="D412" i="7" s="1"/>
  <c r="E423" i="4"/>
  <c r="E423" i="7" s="1" a="1"/>
  <c r="E423" i="7" s="1"/>
  <c r="D415" i="4"/>
  <c r="D415" i="7" s="1" a="1"/>
  <c r="D415" i="7" s="1"/>
  <c r="D330" i="4"/>
  <c r="D330" i="7" s="1" a="1"/>
  <c r="D330" i="7" s="1"/>
  <c r="E318" i="4"/>
  <c r="E318" i="7" s="1" a="1"/>
  <c r="E318" i="7" s="1"/>
  <c r="C331" i="4"/>
  <c r="C331" i="7" s="1" a="1"/>
  <c r="C331" i="7" s="1"/>
  <c r="D638" i="4"/>
  <c r="D638" i="7" s="1" a="1"/>
  <c r="D638" i="7" s="1"/>
  <c r="D639" i="7" a="1"/>
  <c r="D639" i="7" s="1"/>
  <c r="E638" i="4"/>
  <c r="E638" i="7" s="1" a="1"/>
  <c r="E638" i="7" s="1"/>
  <c r="E639" i="7" a="1"/>
  <c r="E639" i="7" s="1"/>
  <c r="C638" i="4"/>
  <c r="C638" i="7" s="1" a="1"/>
  <c r="C638" i="7" s="1"/>
  <c r="C639" i="7" a="1"/>
  <c r="C639" i="7" s="1"/>
  <c r="D593" i="4"/>
  <c r="D593" i="7" s="1" a="1"/>
  <c r="D593" i="7" s="1"/>
  <c r="D594" i="7" a="1"/>
  <c r="D594" i="7" s="1"/>
  <c r="E593" i="4"/>
  <c r="E593" i="7" s="1" a="1"/>
  <c r="E593" i="7" s="1"/>
  <c r="E594" i="7" a="1"/>
  <c r="E594" i="7" s="1"/>
  <c r="C593" i="4"/>
  <c r="C593" i="7" s="1" a="1"/>
  <c r="C593" i="7" s="1"/>
  <c r="C594" i="7" a="1"/>
  <c r="C594" i="7" s="1"/>
  <c r="E548" i="4"/>
  <c r="E548" i="7" s="1" a="1"/>
  <c r="E548" i="7" s="1"/>
  <c r="E549" i="7" a="1"/>
  <c r="E549" i="7" s="1"/>
  <c r="C548" i="4"/>
  <c r="C548" i="7" s="1" a="1"/>
  <c r="C548" i="7" s="1"/>
  <c r="C549" i="7" a="1"/>
  <c r="C549" i="7" s="1"/>
  <c r="D548" i="4"/>
  <c r="D548" i="7" s="1" a="1"/>
  <c r="D548" i="7" s="1"/>
  <c r="D549" i="7" a="1"/>
  <c r="D549" i="7" s="1"/>
  <c r="E503" i="4"/>
  <c r="E503" i="7" s="1" a="1"/>
  <c r="E503" i="7" s="1"/>
  <c r="E504" i="7" a="1"/>
  <c r="E504" i="7" s="1"/>
  <c r="D503" i="4"/>
  <c r="D503" i="7" s="1" a="1"/>
  <c r="D503" i="7" s="1"/>
  <c r="D504" i="7" a="1"/>
  <c r="D504" i="7" s="1"/>
  <c r="C503" i="4"/>
  <c r="C503" i="7" s="1" a="1"/>
  <c r="C503" i="7" s="1"/>
  <c r="C504" i="7" a="1"/>
  <c r="C504" i="7" s="1"/>
  <c r="D459" i="4"/>
  <c r="D459" i="7" s="1" a="1"/>
  <c r="D459" i="7" s="1"/>
  <c r="D460" i="7" a="1"/>
  <c r="D460" i="7" s="1"/>
  <c r="E459" i="4"/>
  <c r="E459" i="7" s="1" a="1"/>
  <c r="E459" i="7" s="1"/>
  <c r="E460" i="7" a="1"/>
  <c r="E460" i="7" s="1"/>
  <c r="C459" i="4"/>
  <c r="C459" i="7" s="1" a="1"/>
  <c r="C459" i="7" s="1"/>
  <c r="C460" i="7" a="1"/>
  <c r="C460" i="7" s="1"/>
  <c r="C411" i="4"/>
  <c r="C412" i="7" a="1"/>
  <c r="C412" i="7" s="1"/>
  <c r="C366" i="4"/>
  <c r="C366" i="7" s="1" a="1"/>
  <c r="C366" i="7" s="1"/>
  <c r="C367" i="7" a="1"/>
  <c r="C367" i="7" s="1"/>
  <c r="E366" i="4"/>
  <c r="E366" i="7" s="1" a="1"/>
  <c r="E366" i="7" s="1"/>
  <c r="E367" i="7" a="1"/>
  <c r="E367" i="7" s="1"/>
  <c r="D366" i="4"/>
  <c r="D366" i="7" s="1" a="1"/>
  <c r="D366" i="7" s="1"/>
  <c r="D367" i="7" a="1"/>
  <c r="D367" i="7" s="1"/>
  <c r="C276" i="4"/>
  <c r="C276" i="7" s="1" a="1"/>
  <c r="C276" i="7" s="1"/>
  <c r="C277" i="7" a="1"/>
  <c r="C277" i="7" s="1"/>
  <c r="D276" i="4"/>
  <c r="D276" i="7" s="1" a="1"/>
  <c r="D276" i="7" s="1"/>
  <c r="D277" i="7" a="1"/>
  <c r="D277" i="7" s="1"/>
  <c r="E276" i="4"/>
  <c r="E276" i="7" s="1" a="1"/>
  <c r="E276" i="7" s="1"/>
  <c r="E277" i="7" a="1"/>
  <c r="E277" i="7" s="1"/>
  <c r="C229" i="4"/>
  <c r="C231" i="7" a="1"/>
  <c r="C231" i="7" s="1"/>
  <c r="E232" i="4"/>
  <c r="E232" i="7" s="1" a="1"/>
  <c r="E232" i="7" s="1"/>
  <c r="E233" i="7" a="1"/>
  <c r="E233" i="7" s="1"/>
  <c r="D229" i="4"/>
  <c r="D231" i="7" a="1"/>
  <c r="D231" i="7" s="1"/>
  <c r="E229" i="4"/>
  <c r="E231" i="7" a="1"/>
  <c r="E231" i="7" s="1"/>
  <c r="D232" i="4"/>
  <c r="D232" i="7" s="1" a="1"/>
  <c r="D232" i="7" s="1"/>
  <c r="D233" i="7" a="1"/>
  <c r="D233" i="7" s="1"/>
  <c r="C232" i="4"/>
  <c r="C232" i="7" s="1" a="1"/>
  <c r="C232" i="7" s="1"/>
  <c r="C233" i="7" a="1"/>
  <c r="C233" i="7" s="1"/>
  <c r="E326" i="4"/>
  <c r="E326" i="7" s="1" a="1"/>
  <c r="E326" i="7" s="1"/>
  <c r="E324" i="4"/>
  <c r="E325" i="4"/>
  <c r="E325" i="7" s="1" a="1"/>
  <c r="E325" i="7" s="1"/>
  <c r="C325" i="4"/>
  <c r="C325" i="7" s="1" a="1"/>
  <c r="C325" i="7" s="1"/>
  <c r="D331" i="4"/>
  <c r="D331" i="7" s="1" a="1"/>
  <c r="D331" i="7" s="1"/>
  <c r="D328" i="4"/>
  <c r="D328" i="7" s="1" a="1"/>
  <c r="D328" i="7" s="1"/>
  <c r="C328" i="4"/>
  <c r="C328" i="7" s="1" a="1"/>
  <c r="C328" i="7" s="1"/>
  <c r="C320" i="4"/>
  <c r="C320" i="7" s="1" a="1"/>
  <c r="C320" i="7" s="1"/>
  <c r="D334" i="4"/>
  <c r="D334" i="7" s="1" a="1"/>
  <c r="D334" i="7" s="1"/>
  <c r="E322" i="4"/>
  <c r="C337" i="4"/>
  <c r="C334" i="4"/>
  <c r="C334" i="7" s="1" a="1"/>
  <c r="C334" i="7" s="1"/>
  <c r="D322" i="4"/>
  <c r="D323" i="4"/>
  <c r="D325" i="4"/>
  <c r="D325" i="7" s="1" a="1"/>
  <c r="D325" i="7" s="1"/>
  <c r="D320" i="4"/>
  <c r="D320" i="7" s="1" a="1"/>
  <c r="D320" i="7" s="1"/>
  <c r="D319" i="4"/>
  <c r="D319" i="7" s="1" a="1"/>
  <c r="D319" i="7" s="1"/>
  <c r="E330" i="4"/>
  <c r="E330" i="7" s="1" a="1"/>
  <c r="E330" i="7" s="1"/>
  <c r="E319" i="4"/>
  <c r="E319" i="7" s="1" a="1"/>
  <c r="E319" i="7" s="1"/>
  <c r="D326" i="4"/>
  <c r="D326" i="7" s="1" a="1"/>
  <c r="D326" i="7" s="1"/>
  <c r="E320" i="4"/>
  <c r="E320" i="7" s="1" a="1"/>
  <c r="E320" i="7" s="1"/>
  <c r="E337" i="4"/>
  <c r="C329" i="4"/>
  <c r="C329" i="7" s="1" a="1"/>
  <c r="C329" i="7" s="1"/>
  <c r="E328" i="4"/>
  <c r="E328" i="7" s="1" a="1"/>
  <c r="E328" i="7" s="1"/>
  <c r="D335" i="4"/>
  <c r="D335" i="7" s="1" a="1"/>
  <c r="D335" i="7" s="1"/>
  <c r="C332" i="4"/>
  <c r="C332" i="7" s="1" a="1"/>
  <c r="C332" i="7" s="1"/>
  <c r="C324" i="4"/>
  <c r="C318" i="4"/>
  <c r="C318" i="7" s="1" a="1"/>
  <c r="C318" i="7" s="1"/>
  <c r="D337" i="4"/>
  <c r="C330" i="4"/>
  <c r="C330" i="7" s="1" a="1"/>
  <c r="C330" i="7" s="1"/>
  <c r="D324" i="4"/>
  <c r="D329" i="4"/>
  <c r="D329" i="7" s="1" a="1"/>
  <c r="D329" i="7" s="1"/>
  <c r="D332" i="4"/>
  <c r="D332" i="7" s="1" a="1"/>
  <c r="D332" i="7" s="1"/>
  <c r="C335" i="4"/>
  <c r="C335" i="7" s="1" a="1"/>
  <c r="C335" i="7" s="1"/>
  <c r="C322" i="4"/>
  <c r="C319" i="4"/>
  <c r="C319" i="7" s="1" a="1"/>
  <c r="C319" i="7" s="1"/>
  <c r="E333" i="4"/>
  <c r="E333" i="7" s="1" a="1"/>
  <c r="E333" i="7" s="1"/>
  <c r="C326" i="4"/>
  <c r="C326" i="7" s="1" a="1"/>
  <c r="C326" i="7" s="1"/>
  <c r="E335" i="4"/>
  <c r="E335" i="7" s="1" a="1"/>
  <c r="E335" i="7" s="1"/>
  <c r="D333" i="4"/>
  <c r="D333" i="7" s="1" a="1"/>
  <c r="D333" i="7" s="1"/>
  <c r="D318" i="4"/>
  <c r="D318" i="7" s="1" a="1"/>
  <c r="D318" i="7" s="1"/>
  <c r="E334" i="4"/>
  <c r="E334" i="7" s="1" a="1"/>
  <c r="E334" i="7" s="1"/>
  <c r="E332" i="4"/>
  <c r="E332" i="7" s="1" a="1"/>
  <c r="E332" i="7" s="1"/>
  <c r="C323" i="4"/>
  <c r="C139" i="4"/>
  <c r="C140" i="7" a="1"/>
  <c r="C140" i="7" s="1"/>
  <c r="D139" i="4"/>
  <c r="D140" i="7" a="1"/>
  <c r="D140" i="7" s="1"/>
  <c r="E139" i="4"/>
  <c r="E140" i="7" a="1"/>
  <c r="E140" i="7" s="1"/>
  <c r="C18" i="4"/>
  <c r="C19" i="7" a="1"/>
  <c r="C19" i="7" s="1"/>
  <c r="D18" i="4"/>
  <c r="D19" i="7" a="1"/>
  <c r="D19" i="7" s="1"/>
  <c r="E18" i="4"/>
  <c r="E19" i="7" a="1"/>
  <c r="E19" i="7" s="1"/>
  <c r="D157" i="4"/>
  <c r="D157" i="7" s="1" a="1"/>
  <c r="D157" i="7" s="1"/>
  <c r="E249" i="4"/>
  <c r="E249" i="7" s="1" a="1"/>
  <c r="E249" i="7" s="1"/>
  <c r="E476" i="4"/>
  <c r="E476" i="7" s="1" a="1"/>
  <c r="E476" i="7" s="1"/>
  <c r="E656" i="4"/>
  <c r="E656" i="7" s="1" a="1"/>
  <c r="E656" i="7" s="1"/>
  <c r="E112" i="4"/>
  <c r="E112" i="7" s="1" a="1"/>
  <c r="E112" i="7" s="1"/>
  <c r="D202" i="4"/>
  <c r="D202" i="7" s="1" a="1"/>
  <c r="D202" i="7" s="1"/>
  <c r="E566" i="4"/>
  <c r="E566" i="7" s="1" a="1"/>
  <c r="E566" i="7" s="1"/>
  <c r="D294" i="4"/>
  <c r="D294" i="7" s="1" a="1"/>
  <c r="D294" i="7" s="1"/>
  <c r="C157" i="4"/>
  <c r="C157" i="7" s="1" a="1"/>
  <c r="C157" i="7" s="1"/>
  <c r="D521" i="4"/>
  <c r="D521" i="7" s="1" a="1"/>
  <c r="D521" i="7" s="1"/>
  <c r="D384" i="4"/>
  <c r="D384" i="7" s="1" a="1"/>
  <c r="D384" i="7" s="1"/>
  <c r="C521" i="4"/>
  <c r="C521" i="7" s="1" a="1"/>
  <c r="C521" i="7" s="1"/>
  <c r="D36" i="4"/>
  <c r="D36" i="7" s="1" a="1"/>
  <c r="D36" i="7" s="1"/>
  <c r="C112" i="4"/>
  <c r="C112" i="7" s="1" a="1"/>
  <c r="C112" i="7" s="1"/>
  <c r="E339" i="4"/>
  <c r="E339" i="7" s="1" a="1"/>
  <c r="E339" i="7" s="1"/>
  <c r="E157" i="4"/>
  <c r="E157" i="7" s="1" a="1"/>
  <c r="E157" i="7" s="1"/>
  <c r="C339" i="4"/>
  <c r="C339" i="7" s="1" a="1"/>
  <c r="C339" i="7" s="1"/>
  <c r="C566" i="4"/>
  <c r="C566" i="7" s="1" a="1"/>
  <c r="C566" i="7" s="1"/>
  <c r="D611" i="4"/>
  <c r="D611" i="7" s="1" a="1"/>
  <c r="D611" i="7" s="1"/>
  <c r="C611" i="4"/>
  <c r="C611" i="7" s="1" a="1"/>
  <c r="C611" i="7" s="1"/>
  <c r="C476" i="4"/>
  <c r="C476" i="7" s="1" a="1"/>
  <c r="C476" i="7" s="1"/>
  <c r="C656" i="4"/>
  <c r="C656" i="7" s="1" a="1"/>
  <c r="C656" i="7" s="1"/>
  <c r="E384" i="4"/>
  <c r="E384" i="7" s="1" a="1"/>
  <c r="E384" i="7" s="1"/>
  <c r="E36" i="4"/>
  <c r="E36" i="7" s="1" a="1"/>
  <c r="E36" i="7" s="1"/>
  <c r="D656" i="4"/>
  <c r="D656" i="7" s="1" a="1"/>
  <c r="D656" i="7" s="1"/>
  <c r="E202" i="4"/>
  <c r="E202" i="7" s="1" a="1"/>
  <c r="E202" i="7" s="1"/>
  <c r="D566" i="4"/>
  <c r="D566" i="7" s="1" a="1"/>
  <c r="D566" i="7" s="1"/>
  <c r="D339" i="4"/>
  <c r="D339" i="7" s="1" a="1"/>
  <c r="D339" i="7" s="1"/>
  <c r="C249" i="4"/>
  <c r="C249" i="7" s="1" a="1"/>
  <c r="C249" i="7" s="1"/>
  <c r="D249" i="4"/>
  <c r="D249" i="7" s="1" a="1"/>
  <c r="D249" i="7" s="1"/>
  <c r="E611" i="4"/>
  <c r="E611" i="7" s="1" a="1"/>
  <c r="E611" i="7" s="1"/>
  <c r="D476" i="4"/>
  <c r="D476" i="7" s="1" a="1"/>
  <c r="D476" i="7" s="1"/>
  <c r="C384" i="4"/>
  <c r="C384" i="7" s="1" a="1"/>
  <c r="C384" i="7" s="1"/>
  <c r="E521" i="4"/>
  <c r="E521" i="7" s="1" a="1"/>
  <c r="E521" i="7" s="1"/>
  <c r="C294" i="4"/>
  <c r="C294" i="7" s="1" a="1"/>
  <c r="C294" i="7" s="1"/>
  <c r="C202" i="4"/>
  <c r="C202" i="7" s="1" a="1"/>
  <c r="C202" i="7" s="1"/>
  <c r="E294" i="4"/>
  <c r="E294" i="7" s="1" a="1"/>
  <c r="E294" i="7" s="1"/>
  <c r="E429" i="4"/>
  <c r="E429" i="7" s="1" a="1"/>
  <c r="E429" i="7" s="1"/>
  <c r="D429" i="4"/>
  <c r="D429" i="7" s="1" a="1"/>
  <c r="D429" i="7" s="1"/>
  <c r="C36" i="4"/>
  <c r="C36" i="7" s="1" a="1"/>
  <c r="C36" i="7" s="1"/>
  <c r="D112" i="4"/>
  <c r="D112" i="7" s="1" a="1"/>
  <c r="D112" i="7" s="1"/>
  <c r="E67" i="4"/>
  <c r="E67" i="7" s="1" a="1"/>
  <c r="E67" i="7" s="1"/>
  <c r="E64" i="4"/>
  <c r="E64" i="7" s="1" a="1"/>
  <c r="E64" i="7" s="1"/>
  <c r="E65" i="4"/>
  <c r="E65" i="7" s="1" a="1"/>
  <c r="E65" i="7" s="1"/>
  <c r="C64" i="4"/>
  <c r="C64" i="7" s="1" a="1"/>
  <c r="C64" i="7" s="1"/>
  <c r="C65" i="4"/>
  <c r="C65" i="7" s="1" a="1"/>
  <c r="C65" i="7" s="1"/>
  <c r="C67" i="4"/>
  <c r="C67" i="7" s="1" a="1"/>
  <c r="C67" i="7" s="1"/>
  <c r="D65" i="4"/>
  <c r="D65" i="7" s="1" a="1"/>
  <c r="D65" i="7" s="1"/>
  <c r="D67" i="4"/>
  <c r="D67" i="7" s="1" a="1"/>
  <c r="D67" i="7" s="1"/>
  <c r="D64" i="4"/>
  <c r="D64" i="7" s="1" a="1"/>
  <c r="D64" i="7" s="1"/>
  <c r="D411" i="4" l="1"/>
  <c r="E412" i="7" a="1"/>
  <c r="E412" i="7" s="1"/>
  <c r="D321" i="4"/>
  <c r="D321" i="7" s="1" a="1"/>
  <c r="D321" i="7" s="1"/>
  <c r="D322" i="7" a="1"/>
  <c r="D322" i="7" s="1"/>
  <c r="C321" i="4"/>
  <c r="C321" i="7" s="1" a="1"/>
  <c r="C321" i="7" s="1"/>
  <c r="C322" i="7" a="1"/>
  <c r="C322" i="7" s="1"/>
  <c r="E321" i="4"/>
  <c r="E321" i="7" s="1" a="1"/>
  <c r="E321" i="7" s="1"/>
  <c r="E322" i="7" a="1"/>
  <c r="E322"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<sst xmlns="http://schemas.openxmlformats.org/spreadsheetml/2006/main" count="5863" uniqueCount="478">
  <si>
    <t>maiz</t>
  </si>
  <si>
    <t>Cereals excluding rice</t>
  </si>
  <si>
    <t>rice</t>
  </si>
  <si>
    <t>Rice</t>
  </si>
  <si>
    <t>catt</t>
  </si>
  <si>
    <t>Meat of cattle with the bone, fresh or chilled</t>
  </si>
  <si>
    <t>milk</t>
  </si>
  <si>
    <t>Raw milk of cattle</t>
  </si>
  <si>
    <t>smlr</t>
  </si>
  <si>
    <t>Meat of goat, fresh or chilled</t>
  </si>
  <si>
    <t>Raw milk of goats</t>
  </si>
  <si>
    <t>Meat of sheep, fresh or chilled</t>
  </si>
  <si>
    <t>Raw milk of sheep</t>
  </si>
  <si>
    <t>Raw milk of camel</t>
  </si>
  <si>
    <t>poul</t>
  </si>
  <si>
    <t>Meat of chickens, fresh or chilled</t>
  </si>
  <si>
    <t>eggs</t>
  </si>
  <si>
    <t>Hen eggs in shell, fresh</t>
  </si>
  <si>
    <t>Element</t>
  </si>
  <si>
    <t>Emissions intensity</t>
  </si>
  <si>
    <t>Unit</t>
  </si>
  <si>
    <t>kg CO2eq/kg</t>
  </si>
  <si>
    <t>Area</t>
  </si>
  <si>
    <t>Item</t>
  </si>
  <si>
    <t>Bangladesh</t>
  </si>
  <si>
    <t>Emissions (CO2eq) (AR5)</t>
  </si>
  <si>
    <t>kt</t>
  </si>
  <si>
    <t>Nexus grouping by IFPRI</t>
  </si>
  <si>
    <t>source</t>
  </si>
  <si>
    <t>FAOSTAT</t>
  </si>
  <si>
    <t>Calculated</t>
  </si>
  <si>
    <t>1000 mt</t>
  </si>
  <si>
    <t>Production</t>
  </si>
  <si>
    <t>Agrifood systems</t>
  </si>
  <si>
    <t>Farm gate</t>
  </si>
  <si>
    <t>LULUCF</t>
  </si>
  <si>
    <t>All sectors with LULUCF</t>
  </si>
  <si>
    <t>All sectors without LULUCF</t>
  </si>
  <si>
    <t>Year</t>
  </si>
  <si>
    <t>afrui</t>
  </si>
  <si>
    <t>Global</t>
  </si>
  <si>
    <t>Apples</t>
  </si>
  <si>
    <t>Bananas</t>
  </si>
  <si>
    <t>awhea</t>
  </si>
  <si>
    <t>Barley</t>
  </si>
  <si>
    <t>acatt</t>
  </si>
  <si>
    <t>asugr</t>
  </si>
  <si>
    <t>Beet Sugar</t>
  </si>
  <si>
    <t>Berries &amp; Grapes</t>
  </si>
  <si>
    <t>Brassicas</t>
  </si>
  <si>
    <t>Cane Sugar</t>
  </si>
  <si>
    <t>acass</t>
  </si>
  <si>
    <t>Cassava</t>
  </si>
  <si>
    <t>Cheese</t>
  </si>
  <si>
    <t>Citrus Fruit</t>
  </si>
  <si>
    <t>acoff</t>
  </si>
  <si>
    <t>Coffee</t>
  </si>
  <si>
    <t>acoco</t>
  </si>
  <si>
    <t>Dark Chocolate</t>
  </si>
  <si>
    <t>aeggs</t>
  </si>
  <si>
    <t>Eggs</t>
  </si>
  <si>
    <t>aaqua</t>
  </si>
  <si>
    <t>Fish (farmed)</t>
  </si>
  <si>
    <t>agnut</t>
  </si>
  <si>
    <t>Groundnuts</t>
  </si>
  <si>
    <t>asmlr</t>
  </si>
  <si>
    <t>Lamb &amp; Mutton</t>
  </si>
  <si>
    <t>amaiz</t>
  </si>
  <si>
    <t>amilk</t>
  </si>
  <si>
    <t>Milk</t>
  </si>
  <si>
    <t>anuts</t>
  </si>
  <si>
    <t>Nuts</t>
  </si>
  <si>
    <t>aocer</t>
  </si>
  <si>
    <t>Oatmeal</t>
  </si>
  <si>
    <t>avege</t>
  </si>
  <si>
    <t>Onions &amp; Leeks</t>
  </si>
  <si>
    <t>Other Fruit</t>
  </si>
  <si>
    <t>apuls</t>
  </si>
  <si>
    <t>Other Pulses</t>
  </si>
  <si>
    <t>Other Vegetables</t>
  </si>
  <si>
    <t>Peas</t>
  </si>
  <si>
    <t>aoliv</t>
  </si>
  <si>
    <t>Pig Meat</t>
  </si>
  <si>
    <t>aipot</t>
  </si>
  <si>
    <t>Potatoes</t>
  </si>
  <si>
    <t>apoul</t>
  </si>
  <si>
    <t>Poultry Meat</t>
  </si>
  <si>
    <t>arice</t>
  </si>
  <si>
    <t>aroot</t>
  </si>
  <si>
    <t>Root Vegetables</t>
  </si>
  <si>
    <t>asoya</t>
  </si>
  <si>
    <t>Tofu</t>
  </si>
  <si>
    <t>Tomatoes</t>
  </si>
  <si>
    <t>Wine</t>
  </si>
  <si>
    <t>https://www.science.org/doi/suppl/10.1126/science.aaq0216/suppl_file/aaq0216_datas2.xls</t>
  </si>
  <si>
    <r>
      <rPr>
        <b/>
        <sz val="11"/>
        <color indexed="8"/>
        <rFont val="Calibri"/>
        <family val="2"/>
      </rPr>
      <t>GHG Emissions</t>
    </r>
    <r>
      <rPr>
        <sz val="11"/>
        <color theme="1"/>
        <rFont val="Aptos Narrow"/>
        <family val="2"/>
        <scheme val="minor"/>
      </rPr>
      <t xml:space="preserve"> (kg CO</t>
    </r>
    <r>
      <rPr>
        <vertAlign val="subscript"/>
        <sz val="11"/>
        <color indexed="8"/>
        <rFont val="Calibri"/>
        <family val="2"/>
      </rPr>
      <t>2</t>
    </r>
    <r>
      <rPr>
        <sz val="11"/>
        <color theme="1"/>
        <rFont val="Aptos Narrow"/>
        <family val="2"/>
        <scheme val="minor"/>
      </rPr>
      <t>eq/FU, IPCC 2013 incl. CC feedbacks)</t>
    </r>
  </si>
  <si>
    <t>5th pctl</t>
  </si>
  <si>
    <t>10th pctl</t>
  </si>
  <si>
    <t>Mean</t>
  </si>
  <si>
    <t>Median</t>
  </si>
  <si>
    <t>90th pctl</t>
  </si>
  <si>
    <t>95th pctl</t>
  </si>
  <si>
    <t>Product</t>
  </si>
  <si>
    <t>Wheat &amp; Rye (Bread)</t>
  </si>
  <si>
    <t>Maize (Meal)</t>
  </si>
  <si>
    <t>Barley (Beer)</t>
  </si>
  <si>
    <t>Soymilk</t>
  </si>
  <si>
    <t>Soybean Oil</t>
  </si>
  <si>
    <t>Palm Oil</t>
  </si>
  <si>
    <t>Sunflower Oil</t>
  </si>
  <si>
    <t>Rapeseed Oil</t>
  </si>
  <si>
    <t>Olive Oil</t>
  </si>
  <si>
    <t>Bovine Meat (beef herd)</t>
  </si>
  <si>
    <t>Bovine Meat (dairy herd)</t>
  </si>
  <si>
    <t>Crustaceans (farmed)</t>
  </si>
  <si>
    <t xml:space="preserve">Source: </t>
  </si>
  <si>
    <t>GHG emissions per kilogram (Poore &amp; Nemecek, 2018)</t>
  </si>
  <si>
    <t>Wheat</t>
  </si>
  <si>
    <t>Rye</t>
  </si>
  <si>
    <t>Oats</t>
  </si>
  <si>
    <t>Millet</t>
  </si>
  <si>
    <t>Sorghum</t>
  </si>
  <si>
    <t>Buckwheat</t>
  </si>
  <si>
    <t>Quinoa</t>
  </si>
  <si>
    <t>Fonio</t>
  </si>
  <si>
    <t>Triticale</t>
  </si>
  <si>
    <t>Canary seed</t>
  </si>
  <si>
    <t>Sweet potatoes</t>
  </si>
  <si>
    <t>Yams</t>
  </si>
  <si>
    <t>Sugar cane</t>
  </si>
  <si>
    <t>Sugar beet</t>
  </si>
  <si>
    <t>Beans, dry</t>
  </si>
  <si>
    <t>Peas, dry</t>
  </si>
  <si>
    <t>Cow peas, dry</t>
  </si>
  <si>
    <t>Vetches</t>
  </si>
  <si>
    <t>Lupins</t>
  </si>
  <si>
    <t>Kola nuts</t>
  </si>
  <si>
    <t>Areca nuts</t>
  </si>
  <si>
    <t>Olives</t>
  </si>
  <si>
    <t>Karite nuts (sheanuts)</t>
  </si>
  <si>
    <t>Sunflower seed</t>
  </si>
  <si>
    <t>Tung nuts</t>
  </si>
  <si>
    <t>Safflower seed</t>
  </si>
  <si>
    <t>Sesame seed</t>
  </si>
  <si>
    <t>Mustard seed</t>
  </si>
  <si>
    <t>Poppy seed</t>
  </si>
  <si>
    <t>Melonseed</t>
  </si>
  <si>
    <t>Kapok fruit</t>
  </si>
  <si>
    <t>Linseed</t>
  </si>
  <si>
    <t>Hempseed</t>
  </si>
  <si>
    <t>Artichokes</t>
  </si>
  <si>
    <t>Asparagus</t>
  </si>
  <si>
    <t>Lettuce and chicory</t>
  </si>
  <si>
    <t>Spinach</t>
  </si>
  <si>
    <t>Cauliflowers and broccoli</t>
  </si>
  <si>
    <t>Pumpkins, squash and gourds</t>
  </si>
  <si>
    <t>Cucumbers and gherkins</t>
  </si>
  <si>
    <t>Eggplants (aubergines)</t>
  </si>
  <si>
    <t>Peas, green</t>
  </si>
  <si>
    <t>String beans</t>
  </si>
  <si>
    <t>Carrots and turnips</t>
  </si>
  <si>
    <t>Okra</t>
  </si>
  <si>
    <t>Mushrooms and truffles</t>
  </si>
  <si>
    <t>Chicory roots</t>
  </si>
  <si>
    <t>Oranges</t>
  </si>
  <si>
    <t>Lemons and limes</t>
  </si>
  <si>
    <t>Pears</t>
  </si>
  <si>
    <t>Quinces</t>
  </si>
  <si>
    <t>Apricots</t>
  </si>
  <si>
    <t>Cherries</t>
  </si>
  <si>
    <t>Peaches and nectarines</t>
  </si>
  <si>
    <t>Plums and sloes</t>
  </si>
  <si>
    <t>Strawberries</t>
  </si>
  <si>
    <t>Raspberries</t>
  </si>
  <si>
    <t>Gooseberries</t>
  </si>
  <si>
    <t>Currants</t>
  </si>
  <si>
    <t>Blueberries</t>
  </si>
  <si>
    <t>Cranberries</t>
  </si>
  <si>
    <t>Grapes</t>
  </si>
  <si>
    <t>Watermelons</t>
  </si>
  <si>
    <t>Figs</t>
  </si>
  <si>
    <t>Avocados</t>
  </si>
  <si>
    <t>Pineapples</t>
  </si>
  <si>
    <t>Dates</t>
  </si>
  <si>
    <t>Persimmons</t>
  </si>
  <si>
    <t>Cashewapple</t>
  </si>
  <si>
    <t>Kiwi fruit</t>
  </si>
  <si>
    <t>Papayas</t>
  </si>
  <si>
    <t>Coffee, green</t>
  </si>
  <si>
    <t>Beeswax</t>
  </si>
  <si>
    <t>q2010 (mt)</t>
  </si>
  <si>
    <t>FAO code mapped</t>
  </si>
  <si>
    <t>1. Go to: https://www.fao.org/faostat/en/#data/QCL</t>
  </si>
  <si>
    <t>2. Select "World + (Total) " under "REGIONS"</t>
  </si>
  <si>
    <t>3. Select "Production Quantity" under "ELEMENTS"</t>
  </si>
  <si>
    <t>Maize (corn)</t>
  </si>
  <si>
    <t>Mixed grain</t>
  </si>
  <si>
    <t>Cereals n.e.c.</t>
  </si>
  <si>
    <t>Cassava, fresh</t>
  </si>
  <si>
    <t>Yautia</t>
  </si>
  <si>
    <t>Taro</t>
  </si>
  <si>
    <t>Edible roots and tubers with high starch or inulin content, n.e.c., fresh</t>
  </si>
  <si>
    <t>Other sugar crops n.e.c.</t>
  </si>
  <si>
    <t>Broad beans and horse beans, dry</t>
  </si>
  <si>
    <t>Chick peas, dry</t>
  </si>
  <si>
    <t>Pigeon peas, dry</t>
  </si>
  <si>
    <t>Lentils, dry</t>
  </si>
  <si>
    <t>Bambara beans, dry</t>
  </si>
  <si>
    <t>Other pulses n.e.c.</t>
  </si>
  <si>
    <t>Brazil nuts, in shell</t>
  </si>
  <si>
    <t>Cashew nuts, in shell</t>
  </si>
  <si>
    <t>Chestnuts, in shell</t>
  </si>
  <si>
    <t>Almonds, in shell</t>
  </si>
  <si>
    <t>Walnuts, in shell</t>
  </si>
  <si>
    <t>Pistachios, in shell</t>
  </si>
  <si>
    <t>Hazelnuts, in shell</t>
  </si>
  <si>
    <t>Other nuts (excluding wild edible nuts and groundnuts), in shell, n.e.c.</t>
  </si>
  <si>
    <t>Soya beans</t>
  </si>
  <si>
    <t>Groundnuts, excluding shelled</t>
  </si>
  <si>
    <t>Coconuts, in shell</t>
  </si>
  <si>
    <t>Oil palm fruit</t>
  </si>
  <si>
    <t>Castor oil seeds</t>
  </si>
  <si>
    <t>Rape or colza seed</t>
  </si>
  <si>
    <t>Jojoba seeds</t>
  </si>
  <si>
    <t>Tallowtree seeds</t>
  </si>
  <si>
    <t>Seed cotton, unginned</t>
  </si>
  <si>
    <t>Other oil seeds, n.e.c.</t>
  </si>
  <si>
    <t>Cabbages</t>
  </si>
  <si>
    <t>Chillies and peppers, green (Capsicum spp. and Pimenta spp.)</t>
  </si>
  <si>
    <t>Onions and shallots, green</t>
  </si>
  <si>
    <t>Onions and shallots, dry (excluding dehydrated)</t>
  </si>
  <si>
    <t>Green garlic</t>
  </si>
  <si>
    <t>Leeks and other alliaceous vegetables</t>
  </si>
  <si>
    <t>Other beans, green</t>
  </si>
  <si>
    <t>Broad beans and horse beans, green</t>
  </si>
  <si>
    <t>Green corn (maize)</t>
  </si>
  <si>
    <t>Locust beans (carobs)</t>
  </si>
  <si>
    <t>Other vegetables, fresh n.e.c.</t>
  </si>
  <si>
    <t>Plantains and cooking bananas</t>
  </si>
  <si>
    <t>Tangerines, mandarins, clementines</t>
  </si>
  <si>
    <t>Pomelos and grapefruits</t>
  </si>
  <si>
    <t>Other citrus fruit, n.e.c.</t>
  </si>
  <si>
    <t>Sour cherries</t>
  </si>
  <si>
    <t>Other stone fruits</t>
  </si>
  <si>
    <t>Other pome fruits</t>
  </si>
  <si>
    <t>Other berries and fruits of the genus vaccinium n.e.c.</t>
  </si>
  <si>
    <t>Cantaloupes and other melons</t>
  </si>
  <si>
    <t>Mangoes, guavas and mangosteens</t>
  </si>
  <si>
    <t>Other tropical fruits, n.e.c.</t>
  </si>
  <si>
    <t>Other fruits, n.e.c.</t>
  </si>
  <si>
    <t>Cocoa beans</t>
  </si>
  <si>
    <t>Tea leaves</t>
  </si>
  <si>
    <t>Maté leaves</t>
  </si>
  <si>
    <t>Hop cones</t>
  </si>
  <si>
    <t>Pepper (Piper spp.), raw</t>
  </si>
  <si>
    <t>Chillies and peppers, dry (Capsicum spp., Pimenta spp.), raw</t>
  </si>
  <si>
    <t>Vanilla, raw</t>
  </si>
  <si>
    <t>Cinnamon and cinnamon-tree flowers, raw</t>
  </si>
  <si>
    <t>Cloves (whole stems), raw</t>
  </si>
  <si>
    <t>Nutmeg, mace, cardamoms, raw</t>
  </si>
  <si>
    <t>Anise, badian, coriander, cumin, caraway, fennel and juniper berries, raw</t>
  </si>
  <si>
    <t>Ginger, raw</t>
  </si>
  <si>
    <t>Other stimulant, spice and aromatic crops, n.e.c.</t>
  </si>
  <si>
    <t>Peppermint, spearmint</t>
  </si>
  <si>
    <t>Pyrethrum, dried flowers</t>
  </si>
  <si>
    <t>Flax, raw or retted</t>
  </si>
  <si>
    <t>True hemp, raw or retted</t>
  </si>
  <si>
    <t>Jute, raw or retted</t>
  </si>
  <si>
    <t>Kenaf, and other textile bast fibres, raw or retted</t>
  </si>
  <si>
    <t>Ramie, raw or retted</t>
  </si>
  <si>
    <t>Sisal, raw</t>
  </si>
  <si>
    <t>Agave fibres, raw, n.e.c.</t>
  </si>
  <si>
    <t>Abaca, manila hemp, raw</t>
  </si>
  <si>
    <t>Coir, raw</t>
  </si>
  <si>
    <t>Other fibre crops, raw, n.e.c.</t>
  </si>
  <si>
    <t>Unmanufactured tobacco</t>
  </si>
  <si>
    <t>Natural rubber in primary forms</t>
  </si>
  <si>
    <t>Edible offal of cattle, fresh, chilled or frozen</t>
  </si>
  <si>
    <t>Cattle fat, unrendered</t>
  </si>
  <si>
    <t>Raw hides and skins of cattle</t>
  </si>
  <si>
    <t>Meat of buffalo, fresh or chilled</t>
  </si>
  <si>
    <t>Edible offal of buffalo, fresh, chilled or frozen</t>
  </si>
  <si>
    <t>Buffalo fat, unrendered</t>
  </si>
  <si>
    <t>Raw milk of buffalo</t>
  </si>
  <si>
    <t>Raw hides and skins of buffaloes</t>
  </si>
  <si>
    <t>Edible offal of sheep, fresh, chilled or frozen</t>
  </si>
  <si>
    <t>Sheep fat, unrendered</t>
  </si>
  <si>
    <t>Shorn wool, greasy, including fleece-washed shorn wool</t>
  </si>
  <si>
    <t>Raw hides and skins of sheep or lambs</t>
  </si>
  <si>
    <t>Edible offal of goat, fresh, chilled or frozen</t>
  </si>
  <si>
    <t>Goat fat, unrendered</t>
  </si>
  <si>
    <t>Raw hides and skins of goats or kids</t>
  </si>
  <si>
    <t>Meat of pig with the bone, fresh or chilled</t>
  </si>
  <si>
    <t>Edible offal of pigs, fresh, chilled or frozen</t>
  </si>
  <si>
    <t>Fat of pigs</t>
  </si>
  <si>
    <t>Meat of ducks, fresh or chilled</t>
  </si>
  <si>
    <t>Meat of geese, fresh or chilled</t>
  </si>
  <si>
    <t>Meat of turkeys, fresh or chilled</t>
  </si>
  <si>
    <t>Meat of pigeons and other birds n.e.c., fresh, chilled or frozen</t>
  </si>
  <si>
    <t>Eggs from other birds in shell, fresh, n.e.c.</t>
  </si>
  <si>
    <t>Horse meat, fresh or chilled</t>
  </si>
  <si>
    <t>Edible offals of horses and other equines,  fresh, chilled or frozen</t>
  </si>
  <si>
    <t>Meat of asses, fresh or chilled</t>
  </si>
  <si>
    <t>Meat of mules, fresh or chilled</t>
  </si>
  <si>
    <t>Meat of camels, fresh or chilled</t>
  </si>
  <si>
    <t>Edible offals of camels and other camelids, fresh, chilled or frozen</t>
  </si>
  <si>
    <t>Fat of camels</t>
  </si>
  <si>
    <t>Meat of rabbits and hares, fresh or chilled</t>
  </si>
  <si>
    <t>Meat of other domestic rodents, fresh or chilled</t>
  </si>
  <si>
    <t>Meat of other domestic camelids, fresh or chilled</t>
  </si>
  <si>
    <t>Game meat, fresh, chilled or frozen</t>
  </si>
  <si>
    <t>Other meat of mammals, fresh or chilled</t>
  </si>
  <si>
    <t>Snails, fresh, chilled, frozen, dried, salted or in brine, except sea snails</t>
  </si>
  <si>
    <t>Natural honey</t>
  </si>
  <si>
    <t>Silk-worm cocoons suitable for reeling</t>
  </si>
  <si>
    <t>Item Code (FAO)</t>
  </si>
  <si>
    <t>4. Select "Crops, primary &gt; (List)" and "Livestock primary &gt; (List)" under "ITEMS", and change the Coding System from "CPC" to "FAO".</t>
  </si>
  <si>
    <t>5. Select "2010" under "YEARS"</t>
  </si>
  <si>
    <t>Steps for the above Global FAO crops and livestock data:</t>
  </si>
  <si>
    <t>6. Download Data and sort the data by item code before pasting to here</t>
  </si>
  <si>
    <t>Global FAO crop and livestock production quantity of 2010</t>
  </si>
  <si>
    <t>Aqua quantity</t>
  </si>
  <si>
    <t>mt</t>
  </si>
  <si>
    <t>Aquaculture quantity</t>
  </si>
  <si>
    <t>1. Go to: https://www.fao.org/fishery/statistics-query/en/aquaculture/aquaculture_quantity</t>
  </si>
  <si>
    <t>2. Click "Download the full dataset" for detailed global aquaculture production quantity by area, year, species, and environment</t>
  </si>
  <si>
    <t>3. To calculate the global aquaculture production of 2010, use "sumif" to calculate all values of 2010.</t>
  </si>
  <si>
    <t>1. Download data excel file from the above link</t>
  </si>
  <si>
    <t>2. The data we use are from "GHG Emissions (kg CO2eq/FU, IPCC 2013 incl. CC feedbacks)" panel of the sheet "Results - Retail Weight"</t>
  </si>
  <si>
    <t xml:space="preserve">  If a product represents a category (e.g., nuts), it should be mapped to all relevant FAO items within that category.</t>
  </si>
  <si>
    <t>2. Exclude wine and cheese from the mapping, as the analysis focuses exclusively on the agrifood system.</t>
  </si>
  <si>
    <t>Cocoa</t>
  </si>
  <si>
    <t>Source:</t>
  </si>
  <si>
    <t>https://link.springer.com/article/10.1007/s10457-022-00729-8</t>
  </si>
  <si>
    <t>Table 2 in</t>
  </si>
  <si>
    <t>Agroforest Syst (2022) 96:417–434</t>
  </si>
  <si>
    <t>Modelling greenhouse gas emissions of cacao production in the Republic of Cote dIvoire</t>
  </si>
  <si>
    <t>W. Vervuurt , M. A. Slingerland,  A. A. Pronk, L. G. J. Van Bussel</t>
  </si>
  <si>
    <t>Use 2.29 CO2/kg for cocoa, a suvery for CIV</t>
  </si>
  <si>
    <t>asorg</t>
  </si>
  <si>
    <t>aoils</t>
  </si>
  <si>
    <t>aspot</t>
  </si>
  <si>
    <t>aleaf</t>
  </si>
  <si>
    <t>atoba</t>
  </si>
  <si>
    <t>acott</t>
  </si>
  <si>
    <t>abana</t>
  </si>
  <si>
    <t>aplan</t>
  </si>
  <si>
    <t>ateal</t>
  </si>
  <si>
    <t>aflwr</t>
  </si>
  <si>
    <t>arubb</t>
  </si>
  <si>
    <t>aocrp</t>
  </si>
  <si>
    <t>afore</t>
  </si>
  <si>
    <t>afish</t>
  </si>
  <si>
    <t>N95</t>
  </si>
  <si>
    <t>N90</t>
  </si>
  <si>
    <t>apalm</t>
  </si>
  <si>
    <t>s1</t>
  </si>
  <si>
    <t>s2</t>
  </si>
  <si>
    <t>s14</t>
  </si>
  <si>
    <t>Country</t>
  </si>
  <si>
    <t>S1</t>
  </si>
  <si>
    <t>S2</t>
  </si>
  <si>
    <t>S3</t>
  </si>
  <si>
    <t>S4</t>
  </si>
  <si>
    <t>S5</t>
  </si>
  <si>
    <t>S6</t>
  </si>
  <si>
    <t>S7</t>
  </si>
  <si>
    <t>S8</t>
  </si>
  <si>
    <t>S9</t>
  </si>
  <si>
    <t>S10</t>
  </si>
  <si>
    <t>S11</t>
  </si>
  <si>
    <t>S12</t>
  </si>
  <si>
    <t>S13</t>
  </si>
  <si>
    <t>S14</t>
  </si>
  <si>
    <t>P&amp;N smlr</t>
  </si>
  <si>
    <t>P&amp;N oliv</t>
  </si>
  <si>
    <t>Combine FAO cereal trends and P&amp;N data scaled down by P&amp;N/ FAO cereal ratio for non-cereal crops</t>
  </si>
  <si>
    <t>FAO country "cereals excluding rice" in 2010</t>
  </si>
  <si>
    <t>FAO country "cereals excluding rice" for cereal crops</t>
  </si>
  <si>
    <t>Belize</t>
  </si>
  <si>
    <t>Palm oil source:</t>
  </si>
  <si>
    <t>Life Cycle Assessment of Palm Oil at United Plantations Berhad 2024</t>
  </si>
  <si>
    <t>Jannick Schmidt &amp; De Rosa M.</t>
  </si>
  <si>
    <t>Published by: United Plantations Berhad</t>
  </si>
  <si>
    <t>The study covers the period from 2004 to 2023 and includes data from plantations in Malaysia and Indonesia</t>
  </si>
  <si>
    <t>Rubber source:</t>
  </si>
  <si>
    <t>Carbon Footprint Assessment of Natural Rubber Derived from Liberian Hevea Plantations</t>
  </si>
  <si>
    <t>Birnbach M., Lehmann A., Naranjo E., et al.</t>
  </si>
  <si>
    <t>Published in: Environmental Science and Pollution Research</t>
  </si>
  <si>
    <t>ChatGPT</t>
  </si>
  <si>
    <t>Tilapia/Catfish</t>
  </si>
  <si>
    <t>~3–5 kg</t>
  </si>
  <si>
    <t>Depends on feed &amp; intensity</t>
  </si>
  <si>
    <t>Shrimp</t>
  </si>
  <si>
    <t>~15–30 kg</t>
  </si>
  <si>
    <t>High emissions, especially if mangrove-converted</t>
  </si>
  <si>
    <t>Seaweed</t>
  </si>
  <si>
    <t>~0.1–0.3 kg</t>
  </si>
  <si>
    <t>Very low, potentially carbon-negative</t>
  </si>
  <si>
    <t>IDN</t>
  </si>
  <si>
    <t>8M tons seaweed (very low emissions)</t>
  </si>
  <si>
    <t>7M tons finfish (avg ~3.5 kg CO₂e/kg)</t>
  </si>
  <si>
    <t>1M tons shrimp (avg ~25 kg CO₂e/kg)</t>
  </si>
  <si>
    <t>Egypt</t>
  </si>
  <si>
    <t>abarl</t>
  </si>
  <si>
    <t>ateff</t>
  </si>
  <si>
    <t>anset</t>
  </si>
  <si>
    <t>Ethiopia</t>
  </si>
  <si>
    <t>Ghana</t>
  </si>
  <si>
    <t>Indonesia</t>
  </si>
  <si>
    <t>Kenya</t>
  </si>
  <si>
    <t>Malawi</t>
  </si>
  <si>
    <t>Nigeria</t>
  </si>
  <si>
    <t>Nepal</t>
  </si>
  <si>
    <t>Rwanda</t>
  </si>
  <si>
    <t>Tanzania</t>
  </si>
  <si>
    <t>Uganda</t>
  </si>
  <si>
    <t>Vietnam</t>
  </si>
  <si>
    <t>Note:</t>
  </si>
  <si>
    <t>2. Sugarcane (sugr)</t>
  </si>
  <si>
    <t>3. Cocoa (coco): Use 2.29 CO2/kg for cocoa based on a survey for CIV, see source in sheet "EI_source3" for details.</t>
  </si>
  <si>
    <t/>
  </si>
  <si>
    <t>P&amp;N cereal excluding rice average in 2010</t>
  </si>
  <si>
    <t>ocer</t>
  </si>
  <si>
    <t>atrop</t>
  </si>
  <si>
    <t>acitr</t>
  </si>
  <si>
    <t>apigs</t>
  </si>
  <si>
    <t>pigs</t>
  </si>
  <si>
    <t>asesa</t>
  </si>
  <si>
    <t xml:space="preserve">  If multiple products are derived from the same raw item (e.g., soymilk, tofu, and soybean oil all come from soybeans), only one representative product should be used (e.g., use soybean oil but not tofu and soymilk) to avoid duplicating the production quantity of the source FAO item.</t>
  </si>
  <si>
    <t>X84</t>
  </si>
  <si>
    <t>kg CO₂e/kg</t>
  </si>
  <si>
    <t>Philippines</t>
  </si>
  <si>
    <t>Yield (ton/ha)</t>
  </si>
  <si>
    <t>year1</t>
  </si>
  <si>
    <t>year2</t>
  </si>
  <si>
    <t>year3</t>
  </si>
  <si>
    <t>prod</t>
  </si>
  <si>
    <t>area</t>
  </si>
  <si>
    <t>yield</t>
  </si>
  <si>
    <t>This sheet provides supplementary ad hoc emission intensity data</t>
  </si>
  <si>
    <t>This sheet presents emission intensity data by country and  by IFPRI's Nexus sectors, by combining the data derived from FAOSTAT and Poore &amp; Nemecek</t>
  </si>
  <si>
    <t>Selected years and their S numbers by country</t>
  </si>
  <si>
    <t>Instruction</t>
  </si>
  <si>
    <t>Sheet "EI_working" presents preliminary emission intensity data by country and Nexus sector, compiled by combining information from FAOSTAT and Poore &amp; Nemecek (2018).</t>
  </si>
  <si>
    <t>Sheet "Prod" presents production and area data in Nexus sectors, derived from FAOSTAT, along with calculated yield data. The data is used to identify which Nexus sectors have production in a country.</t>
  </si>
  <si>
    <t>1. Cassava (cass): use potato's emission intensity for cassave.</t>
  </si>
  <si>
    <t>Database for Greenhouse Gas Emissions</t>
  </si>
  <si>
    <t>Selected countries</t>
  </si>
  <si>
    <t>Agricultural Emission Intensity in kg CO2eq per kg of product by Nexus sector for selected countries</t>
  </si>
  <si>
    <t xml:space="preserve">The data are available for 10 agricultural commodities and one commodity group, including rice; other cereals excluding rice; cattle meat; cattle milk; goat meat; goat milk; sheep meat; sheep milk; camel milk; chicken; and eggs. </t>
  </si>
  <si>
    <t>This sheet presents "Emissions Total" ("Emissions (CO₂eq) (AR5)") and "Emissions Intensity" data from FAOSTAT for selected countries, along with the derived "Production" figures calculated from these two elements.</t>
  </si>
  <si>
    <t>The Emission Totals dataset summarizes GHG emissions from agrifood systems, primary agriculture at farm gate, Land Use, Land-Use Change, and Forestry (LULUCF), all economic sectors (agricultural and nonagricultural) with LULUCF, and all economic sectors without LULUCF in kiloton (kt) CO₂-equivalent (or the volume of greenhouse gases in thousands of metric tons) for the period 1990-2022</t>
  </si>
  <si>
    <t xml:space="preserve">Weighted emission intensity (EI) calculated based on EI from Poore and Nemecek (2018) and  global production from FAO at Nexus level </t>
  </si>
  <si>
    <t>For the Nexus sectors with missing EI from Poore and Nemecek (2018), they are filled by a similar and available sector in Poore and Nemecek (2018).</t>
  </si>
  <si>
    <t>A group titled "Cereals excluding rice" was created to enable comparison with a corresponding category in the FAO emission intensity database.</t>
  </si>
  <si>
    <t>This sheet maps the products with Emission intensity data from Poore &amp; Nemecek to the corresponding FAO products, for the purpose of calculating weighted average emission intensity in Sheet "EI_working".</t>
  </si>
  <si>
    <t>FAO 2010 production (mt)</t>
  </si>
  <si>
    <t>Calculated GHG (1000 mt CO2eq) of FAO items mapped</t>
  </si>
  <si>
    <t xml:space="preserve">Map Products in Column F (from Poore &amp; Nemecek) to FAO items  </t>
  </si>
  <si>
    <t>FAO items mapped</t>
  </si>
  <si>
    <t>Map Products in Column F (from Poore &amp; Nemecek) to Nexus sectors</t>
  </si>
  <si>
    <t>Global aquaculture production quantity of 2010</t>
  </si>
  <si>
    <t>1st Method from WDI, whichi provides an aggregated total aquaculture production (an easier way)</t>
  </si>
  <si>
    <t>2nd Method from the original raw data source (FAO)</t>
  </si>
  <si>
    <t>1. Go to: https://databank.worldbank.org/source/world-development-indicators#</t>
  </si>
  <si>
    <t>2.  To obtain the above total aquaculture production: Select "World" as "Country"; Select "Aquaculture production" as "Series"; Select 2010 as "Time"</t>
  </si>
  <si>
    <t>Global FAO production at Nexus level (mt)</t>
  </si>
  <si>
    <t>Aggregated GHG (1000 mt) and EI at Nexus level</t>
  </si>
  <si>
    <t>Weighted average EI (kg CO2eq/kg)</t>
  </si>
  <si>
    <t>kg CO₂e/kg palm oil for the oil parlm crop cultivation</t>
  </si>
  <si>
    <t>based on the Table 6 (shown on the left)</t>
  </si>
  <si>
    <t>1. Map the products in Column F to the corresponding FAO items to calculate total production quantities.</t>
  </si>
  <si>
    <t>The table above presents the global average greenhouse gas emissions (kg CO₂-equivalent per kg of product) for 43 items in 2010, based on Poore and Nemecek (2018), with mean values being used. Column P shows the mapping to corresponding FAO items, while Columns A and B indicate the mapping to Nexus sectors at the N90 and N95 levels, respectively.</t>
  </si>
  <si>
    <t>Cereals exluding rice</t>
  </si>
  <si>
    <t xml:space="preserve">Sheet "EI_source_FAO" presents "Emissions Totals" and "Emissions Intensity" raw data from FAOSTAT, along with the derived "Production" figures calculated from these two elements. </t>
  </si>
  <si>
    <t>Sheet "EI_source_P&amp;N" maps products with emission intensity data from Poore &amp; Nemecek to corresponding FAO products, for the purpose of calculating weighted average emission intensity in Sheet "EI_working".</t>
  </si>
  <si>
    <t>Sheet "EI_final" presents the final agricultural emission intensity (kg CO₂eq per kg of product) by country and Nexus sector, derived from FAOSTAT and Poore &amp; Nemecek (2018). Emission intensity values are provided only for the Nexus sectors with production in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</si>
</sst>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_);\(#,##0.0000\)"/>
    <numFmt numFmtId="166" formatCode="0.0000"/>
    <numFmt numFmtId="167" formatCode="#,##0.0"/>
    <numFmt numFmtId="168" formatCode="0.000"/>
    <numFmt numFmtId="169" formatCode="0.0E+00"/>
  </numFmts>
  <fonts count="17"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name val="Aptos Narrow"/>
      <family val="2"/>
      <scheme val="minor"/>
    </font>
    <font>
      <sz val="8"/>
      <name val="Aptos Narrow"/>
      <family val="2"/>
      <scheme val="minor"/>
    </font>
    <font>
      <u/>
      <sz val="11"/>
      <color theme="10"/>
      <name val="Aptos Narrow"/>
      <family val="2"/>
      <scheme val="minor"/>
    </font>
    <font>
      <b/>
      <sz val="11"/>
      <color indexed="8"/>
      <name val="Calibri"/>
      <family val="2"/>
    </font>
    <font>
      <vertAlign val="subscript"/>
      <sz val="11"/>
      <color indexed="8"/>
      <name val="Calibri"/>
      <family val="2"/>
    </font>
    <font>
      <sz val="11"/>
      <color theme="1" tint="0.49995422223578601"/>
      <name val="Aptos Narrow"/>
      <family val="2"/>
      <scheme val="minor"/>
    </font>
    <font>
      <b/>
      <sz val="14"/>
      <color theme="1"/>
      <name val="Aptos Narrow"/>
      <family val="2"/>
      <scheme val="minor"/>
    </font>
    <font>
      <i/>
      <sz val="11"/>
      <color theme="1"/>
      <name val="Aptos Narrow"/>
      <family val="2"/>
      <scheme val="minor"/>
    </font>
    <font>
      <sz val="11"/>
      <color rgb="FFC00000"/>
      <name val="Aptos Narrow"/>
      <family val="2"/>
      <scheme val="minor"/>
    </font>
    <font>
      <sz val="11"/>
      <color theme="1"/>
      <name val="Aptos"/>
      <family val="2"/>
    </font>
    <font>
      <sz val="12"/>
      <color theme="1"/>
      <name val="Aptos"/>
      <family val="2"/>
    </font>
    <font>
      <i/>
      <sz val="11"/>
      <name val="Aptos Narrow"/>
      <family val="2"/>
      <scheme val="minor"/>
    </font>
    <font>
      <b/>
      <sz val="11"/>
      <name val="Aptos Narrow"/>
      <family val="2"/>
      <scheme val="minor"/>
    </font>
    <font>
      <i/>
      <sz val="11"/>
      <color rgb="FFFF0000"/>
      <name val="Aptos Narrow"/>
      <family val="2"/>
      <scheme val="minor"/>
    </font>
  </fonts>
  <fills count="6">
    <fill>
      <patternFill patternType="none"/>
    </fill>
    <fill>
      <patternFill patternType="gray125"/>
    </fill>
    <fill>
      <patternFill patternType="solid">
        <fgColor theme="5" tint="0.59996337778862885"/>
        <bgColor indexed="64"/>
      </patternFill>
    </fill>
    <fill>
      <patternFill patternType="solid">
        <fgColor rgb="FFFFFF00"/>
        <bgColor indexed="64"/>
      </patternFill>
    </fill>
    <fill>
      <patternFill patternType="solid">
        <fgColor theme="4" tint="0.79995117038483843"/>
        <bgColor indexed="64"/>
      </patternFill>
    </fill>
    <fill>
      <patternFill patternType="solid">
        <fgColor theme="8" tint="0.79995117038483843"/>
        <bgColor indexed="64"/>
      </patternFill>
    </fill>
  </fills>
  <borders count="11">
    <border>
      <left/>
      <right/>
      <top/>
      <bottom/>
      <diagonal/>
    </border>
    <border>
      <left/>
      <right/>
      <top/>
      <bottom style="thin">
        <color indexed="64"/>
      </bottom>
      <diagonal/>
    </border>
    <border>
      <left style="dashed">
        <color indexed="64"/>
      </left>
      <right/>
      <top style="thin">
        <color indexed="64"/>
      </top>
      <bottom style="thin">
        <color indexed="64"/>
      </bottom>
      <diagonal/>
    </border>
    <border>
      <left/>
      <right/>
      <top style="thin">
        <color indexed="64"/>
      </top>
      <bottom style="thin">
        <color indexed="64"/>
      </bottom>
      <diagonal/>
    </border>
    <border>
      <left/>
      <right style="dashed">
        <color indexed="64"/>
      </right>
      <top style="thin">
        <color indexed="64"/>
      </top>
      <bottom style="thin">
        <color indexed="64"/>
      </bottom>
      <diagonal/>
    </border>
    <border>
      <left style="dashed">
        <color indexed="64"/>
      </left>
      <right/>
      <top/>
      <bottom style="thin">
        <color indexed="64"/>
      </bottom>
      <diagonal/>
    </border>
    <border>
      <left/>
      <right style="dashed">
        <color indexed="64"/>
      </right>
      <top/>
      <bottom style="thin">
        <color indexed="64"/>
      </bottom>
      <diagonal/>
    </border>
    <border>
      <left style="dashed">
        <color indexed="64"/>
      </left>
      <right/>
      <top/>
      <bottom/>
      <diagonal/>
    </border>
    <border>
      <left/>
      <right style="dashed">
        <color indexed="64"/>
      </right>
      <top/>
      <bottom/>
      <diagonal/>
    </border>
    <border>
      <left style="thin">
        <color theme="0" tint="-0.24994659260841701"/>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59">
    <xf numFmtId="0" fontId="0" fillId="0" borderId="0" xfId="0"/>
    <xf numFmtId="0" fontId="3" fillId="0" borderId="0" xfId="0" applyFont="1" applyAlignment="1">
      <alignment horizontal="right"/>
    </xf>
    <xf numFmtId="3" fontId="0" fillId="0" borderId="0" xfId="0" applyNumberFormat="1"/>
    <xf numFmtId="2" fontId="0" fillId="0" borderId="0" xfId="0" applyNumberFormat="1"/>
    <xf numFmtId="164" fontId="0" fillId="0" borderId="0" xfId="0" applyNumberFormat="1"/>
    <xf numFmtId="0" fontId="2" fillId="0" borderId="0" xfId="0" applyFont="1"/>
    <xf numFmtId="0" fontId="2" fillId="0" borderId="1" xfId="0" applyFont="1" applyBorder="1"/>
    <xf numFmtId="0" fontId="5" fillId="0" borderId="0" xfId="1"/>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6" xfId="0" applyBorder="1" applyAlignment="1">
      <alignment horizontal="left" vertical="center"/>
    </xf>
    <xf numFmtId="164" fontId="0" fillId="0" borderId="7" xfId="0" applyNumberFormat="1" applyBorder="1"/>
    <xf numFmtId="164" fontId="0" fillId="0" borderId="8" xfId="0" applyNumberFormat="1" applyBorder="1"/>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0" xfId="0" applyNumberFormat="1" applyFont="1"/>
    <xf numFmtId="0" fontId="1" fillId="0" borderId="0" xfId="0" applyFont="1"/>
    <xf numFmtId="0" fontId="0" fillId="2" borderId="0" xfId="0" applyFill="1"/>
    <xf numFmtId="0" fontId="0" fillId="2" borderId="9" xfId="0" applyFill="1" applyBorder="1"/>
    <xf numFmtId="3" fontId="0" fillId="2" borderId="0" xfId="0" applyNumberFormat="1" applyFill="1"/>
    <xf numFmtId="0" fontId="0" fillId="3" borderId="0" xfId="0" applyFill="1"/>
    <xf numFmtId="0" fontId="3" fillId="0" borderId="0" xfId="0" applyFont="1"/>
    <xf numFmtId="3" fontId="3" fillId="0" borderId="0" xfId="0" applyNumberFormat="1" applyFont="1"/>
    <xf numFmtId="0" fontId="2" fillId="4" borderId="0" xfId="0" applyFont="1" applyFill="1"/>
    <xf numFmtId="0" fontId="0" fillId="4" borderId="0" xfId="0" applyFill="1"/>
    <xf numFmtId="2" fontId="1" fillId="0" borderId="0" xfId="0" applyNumberFormat="1" applyFont="1"/>
    <xf numFmtId="0" fontId="8" fillId="0" borderId="0" xfId="0" applyFont="1" applyAlignment="1">
      <alignment horizontal="right"/>
    </xf>
    <xf numFmtId="0" fontId="9" fillId="0" borderId="0" xfId="0" applyFont="1"/>
    <xf numFmtId="2" fontId="0" fillId="2" borderId="0" xfId="0" applyNumberFormat="1" applyFill="1"/>
    <xf numFmtId="0" fontId="10" fillId="0" borderId="0" xfId="0" applyFont="1"/>
    <xf numFmtId="0" fontId="0" fillId="0" borderId="0" xfId="0" applyAlignment="1">
      <alignment horizontal="right"/>
    </xf>
    <xf numFmtId="0" fontId="12" fillId="0" borderId="0" xfId="0" applyFont="1" applyAlignment="1">
      <alignment vertical="center"/>
    </xf>
    <xf numFmtId="0" fontId="13" fillId="0" borderId="0" xfId="0" applyFont="1" applyAlignment="1">
      <alignment horizontal="left" vertical="center" indent="1"/>
    </xf>
    <xf numFmtId="165" fontId="1" fillId="5" borderId="0" xfId="0" applyNumberFormat="1" applyFont="1" applyFill="1"/>
    <xf numFmtId="166" fontId="1" fillId="0" borderId="0" xfId="0" applyNumberFormat="1" applyFont="1"/>
    <xf numFmtId="3" fontId="1" fillId="0" borderId="0" xfId="0" applyNumberFormat="1" applyFont="1"/>
    <xf numFmtId="39" fontId="0" fillId="3" borderId="0" xfId="0" applyNumberFormat="1" applyFill="1" applyAlignment="1">
      <alignment horizontal="left" indent="2"/>
    </xf>
    <xf numFmtId="0" fontId="14" fillId="0" borderId="0" xfId="0" applyFont="1"/>
    <xf numFmtId="166" fontId="0" fillId="5" borderId="0" xfId="0" applyNumberFormat="1" applyFill="1"/>
    <xf numFmtId="166" fontId="1" fillId="5" borderId="0" xfId="0" applyNumberFormat="1" applyFont="1" applyFill="1"/>
    <xf numFmtId="0" fontId="0" fillId="5" borderId="0" xfId="0" applyFill="1"/>
    <xf numFmtId="3" fontId="0" fillId="5" borderId="0" xfId="0" applyNumberFormat="1" applyFill="1"/>
    <xf numFmtId="2" fontId="0" fillId="5" borderId="0" xfId="0" applyNumberFormat="1" applyFill="1"/>
    <xf numFmtId="2" fontId="1" fillId="5" borderId="0" xfId="0" applyNumberFormat="1" applyFont="1" applyFill="1"/>
    <xf numFmtId="168" fontId="0" fillId="0" borderId="0" xfId="0" applyNumberFormat="1"/>
    <xf numFmtId="169" fontId="0" fillId="0" borderId="0" xfId="0" applyNumberFormat="1"/>
    <xf numFmtId="0" fontId="11" fillId="0" borderId="0" xfId="0" applyFont="1"/>
    <xf numFmtId="167" fontId="0" fillId="0" borderId="0" xfId="0" applyNumberFormat="1"/>
    <xf numFmtId="0" fontId="15" fillId="0" borderId="0" xfId="0" applyFont="1" applyAlignment="1">
      <alignment horizontal="right"/>
    </xf>
    <xf numFmtId="0" fontId="16" fillId="0" borderId="0" xfId="0" applyFont="1"/>
    <xf numFmtId="4" fontId="0" fillId="0" borderId="10" xfId="0" applyNumberFormat="1" applyBorder="1"/>
    <xf numFmtId="3" fontId="0" fillId="0" borderId="0" xfId="0" applyNumberFormat="1" applyAlignment="1">
      <alignment horizontal="right"/>
    </xf>
    <xf numFmtId="0" fontId="2" fillId="0" borderId="0" xfId="0" applyFont="1" applyAlignment="1">
      <alignment horizontal="left" vertical="center"/>
    </xf>
    <xf numFmtId="0" fontId="2" fillId="0" borderId="0" xfId="0" applyFont="1" applyAlignment="1">
      <alignment wrapText="1"/>
    </xf>
    <xf numFmtId="0" fontId="0" fillId="0" borderId="0" xfId="0" applyFont="1"/>
    <xf numFmtId="0" fontId="0" fillId="0" borderId="0" xfId="0" applyAlignment="1">
      <alignment horizontal="left"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183724</xdr:colOff>
      <xdr:row>0</xdr:row>
      <xdr:rowOff>97972</xdr:rowOff>
    </xdr:from>
    <xdr:to>
      <xdr:col>22</xdr:col>
      <xdr:colOff>136749</xdr:colOff>
      <xdr:row>30</xdr:row>
      <xdr:rowOff>171981</xdr:rowOff>
    </xdr:to>
    <xdr:pic>
      <xdr:nvPicPr>
        <xdr:cNvPr id="2" name="Picture 1">
          <a:extLst>
            <a:ext uri="{FF2B5EF4-FFF2-40B4-BE49-F238E27FC236}">
              <a16:creationId xmlns:a16="http://schemas.microsoft.com/office/drawing/2014/main" id="{3D0A862C-558D-169E-5657-9A811BFFAEBD}"/>
            </a:ext>
          </a:extLst>
        </xdr:cNvPr>
        <xdr:cNvPicPr>
          <a:picLocks noChangeAspect="1"/>
        </xdr:cNvPicPr>
      </xdr:nvPicPr>
      <xdr:blipFill>
        <a:blip xmlns:r="http://schemas.openxmlformats.org/officeDocument/2006/relationships" r:embed="rId1"/>
        <a:stretch>
          <a:fillRect/>
        </a:stretch>
      </xdr:blipFill>
      <xdr:spPr>
        <a:xfrm>
          <a:off x="8897738" y="97972"/>
          <a:ext cx="5785730" cy="5568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www.science.org/doi/suppl/10.1126/science.aaq0216/suppl_file/aaq0216_datas2.xl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48946-AA8B-497E-A2AC-7ADF24022C71}">
  <dimension ref="A1:Q54"/>
  <sheetViews>
    <sheetView workbookViewId="0">
      <selection activeCell="B25" sqref="B25"/>
    </sheetView>
  </sheetViews>
  <sheetFormatPr defaultRowHeight="14.25" x14ac:dyDescent="0.45"/>
  <sheetData>
    <row r="1" spans="1:17" ht="18" x14ac:dyDescent="0.55000000000000004">
      <c r="A1" s="30" t="s">
        <v>447</v>
      </c>
    </row>
    <row r="3" spans="1:17" x14ac:dyDescent="0.45">
      <c r="A3" s="5"/>
    </row>
    <row r="4" spans="1:17" x14ac:dyDescent="0.45">
      <c r="A4" s="5"/>
    </row>
    <row r="6" spans="1:17" x14ac:dyDescent="0.45">
      <c r="A6" s="5" t="s">
        <v>442</v>
      </c>
    </row>
    <row r="7" spans="1:17" x14ac:dyDescent="0.45">
      <c r="B7" s="5"/>
      <c r="E7" s="5"/>
      <c r="F7" s="5"/>
      <c r="G7" s="5"/>
      <c r="H7" s="5"/>
      <c r="I7" s="5"/>
      <c r="J7" s="5"/>
      <c r="K7" s="5"/>
      <c r="L7" s="5"/>
      <c r="M7" s="5"/>
      <c r="N7" s="5"/>
      <c r="O7" s="5"/>
      <c r="P7" s="5"/>
      <c r="Q7" s="5"/>
    </row>
    <row r="8" spans="1:17" x14ac:dyDescent="0.45">
      <c r="A8" s="24" t="s">
        <v>360</v>
      </c>
      <c r="B8">
        <v>2000</v>
      </c>
    </row>
    <row r="9" spans="1:17" x14ac:dyDescent="0.45">
      <c r="A9" s="24" t="s">
        <v>361</v>
      </c>
      <c r="B9">
        <v>2010</v>
      </c>
    </row>
    <row r="10" spans="1:17" x14ac:dyDescent="0.45">
      <c r="A10" s="24" t="s">
        <v>362</v>
      </c>
      <c r="B10">
        <v>2011</v>
      </c>
    </row>
    <row r="11" spans="1:17" x14ac:dyDescent="0.45">
      <c r="A11" s="24" t="s">
        <v>363</v>
      </c>
      <c r="B11">
        <v>2012</v>
      </c>
    </row>
    <row r="12" spans="1:17" x14ac:dyDescent="0.45">
      <c r="A12" s="24" t="s">
        <v>364</v>
      </c>
      <c r="B12">
        <v>2013</v>
      </c>
    </row>
    <row r="13" spans="1:17" x14ac:dyDescent="0.45">
      <c r="A13" s="24" t="s">
        <v>365</v>
      </c>
      <c r="B13">
        <v>2014</v>
      </c>
    </row>
    <row r="14" spans="1:17" x14ac:dyDescent="0.45">
      <c r="A14" s="24" t="s">
        <v>366</v>
      </c>
      <c r="B14">
        <v>2015</v>
      </c>
    </row>
    <row r="15" spans="1:17" x14ac:dyDescent="0.45">
      <c r="A15" s="24" t="s">
        <v>367</v>
      </c>
      <c r="B15">
        <v>2016</v>
      </c>
    </row>
    <row r="16" spans="1:17" x14ac:dyDescent="0.45">
      <c r="A16" s="24" t="s">
        <v>368</v>
      </c>
      <c r="B16">
        <v>2017</v>
      </c>
    </row>
    <row r="17" spans="1:3" x14ac:dyDescent="0.45">
      <c r="A17" s="24" t="s">
        <v>369</v>
      </c>
      <c r="B17">
        <v>2018</v>
      </c>
    </row>
    <row r="18" spans="1:3" x14ac:dyDescent="0.45">
      <c r="A18" s="24" t="s">
        <v>370</v>
      </c>
      <c r="B18">
        <v>2019</v>
      </c>
    </row>
    <row r="19" spans="1:3" x14ac:dyDescent="0.45">
      <c r="A19" s="24" t="s">
        <v>371</v>
      </c>
      <c r="B19">
        <v>2020</v>
      </c>
    </row>
    <row r="20" spans="1:3" x14ac:dyDescent="0.45">
      <c r="A20" s="24" t="s">
        <v>372</v>
      </c>
      <c r="B20">
        <v>2021</v>
      </c>
    </row>
    <row r="21" spans="1:3" x14ac:dyDescent="0.45">
      <c r="A21" s="24" t="s">
        <v>373</v>
      </c>
      <c r="B21">
        <v>2022</v>
      </c>
    </row>
    <row r="24" spans="1:3" x14ac:dyDescent="0.45">
      <c r="A24" s="5" t="s">
        <v>443</v>
      </c>
    </row>
    <row r="25" spans="1:3" x14ac:dyDescent="0.45">
      <c r="B25" t="s">
        <v>477</v>
      </c>
    </row>
    <row r="26" spans="1:3" x14ac:dyDescent="0.45">
      <c r="B26" t="s">
        <v>445</v>
      </c>
    </row>
    <row r="27" spans="1:3" x14ac:dyDescent="0.45">
      <c r="B27" t="s">
        <v>444</v>
      </c>
    </row>
    <row r="28" spans="1:3" x14ac:dyDescent="0.45">
      <c r="B28" t="s">
        <v>475</v>
      </c>
    </row>
    <row r="29" spans="1:3" x14ac:dyDescent="0.45">
      <c r="C29" t="s">
        <v>450</v>
      </c>
    </row>
    <row r="30" spans="1:3" x14ac:dyDescent="0.45">
      <c r="C30" t="s">
        <v>452</v>
      </c>
    </row>
    <row r="31" spans="1:3" x14ac:dyDescent="0.45">
      <c r="B31" t="s">
        <v>476</v>
      </c>
    </row>
    <row r="39" spans="1:1" x14ac:dyDescent="0.45">
      <c r="A39" s="5" t="s">
        <v>448</v>
      </c>
    </row>
    <row r="40" spans="1:1" x14ac:dyDescent="0.45">
      <c r="A40" t="s">
        <v>24</v>
      </c>
    </row>
    <row r="41" spans="1:1" x14ac:dyDescent="0.45">
      <c r="A41" t="s">
        <v>379</v>
      </c>
    </row>
    <row r="42" spans="1:1" x14ac:dyDescent="0.45">
      <c r="A42" t="s">
        <v>403</v>
      </c>
    </row>
    <row r="43" spans="1:1" x14ac:dyDescent="0.45">
      <c r="A43" t="s">
        <v>407</v>
      </c>
    </row>
    <row r="44" spans="1:1" x14ac:dyDescent="0.45">
      <c r="A44" t="s">
        <v>408</v>
      </c>
    </row>
    <row r="45" spans="1:1" x14ac:dyDescent="0.45">
      <c r="A45" t="s">
        <v>409</v>
      </c>
    </row>
    <row r="46" spans="1:1" x14ac:dyDescent="0.45">
      <c r="A46" t="s">
        <v>410</v>
      </c>
    </row>
    <row r="47" spans="1:1" x14ac:dyDescent="0.45">
      <c r="A47" t="s">
        <v>411</v>
      </c>
    </row>
    <row r="48" spans="1:1" x14ac:dyDescent="0.45">
      <c r="A48" t="s">
        <v>412</v>
      </c>
    </row>
    <row r="49" spans="1:1" x14ac:dyDescent="0.45">
      <c r="A49" t="s">
        <v>413</v>
      </c>
    </row>
    <row r="50" spans="1:1" x14ac:dyDescent="0.45">
      <c r="A50" t="s">
        <v>432</v>
      </c>
    </row>
    <row r="51" spans="1:1" x14ac:dyDescent="0.45">
      <c r="A51" t="s">
        <v>414</v>
      </c>
    </row>
    <row r="52" spans="1:1" x14ac:dyDescent="0.45">
      <c r="A52" t="s">
        <v>415</v>
      </c>
    </row>
    <row r="53" spans="1:1" x14ac:dyDescent="0.45">
      <c r="A53" t="s">
        <v>416</v>
      </c>
    </row>
    <row r="54" spans="1:1" x14ac:dyDescent="0.45">
      <c r="A54"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9E4EF-A868-4F58-9F3A-74DC9983A72E}">
  <dimension ref="A1:E662"/>
  <sheetViews>
    <sheetView showZeros="0" topLeftCell="A98" workbookViewId="0">
      <selection activeCell="C112" sqref="C112"/>
    </sheetView>
  </sheetViews>
  <sheetFormatPr defaultRowHeight="14.25" x14ac:dyDescent="0.45"/>
  <cols>
    <col min="1" max="1" width="18.1328125" customWidth="1"/>
  </cols>
  <sheetData>
    <row r="1" spans="1:5" x14ac:dyDescent="0.45">
      <c r="A1" s="5" t="s">
        <v>449</v>
      </c>
    </row>
    <row r="4" spans="1:5" x14ac:dyDescent="0.45">
      <c r="C4" t="s">
        <v>434</v>
      </c>
      <c r="D4" t="s">
        <v>435</v>
      </c>
      <c r="E4" t="s">
        <v>436</v>
      </c>
    </row>
    <row r="5" spans="1:5" x14ac:dyDescent="0.45">
      <c r="A5" s="5" t="str">
        <f>EI_working!A5</f>
        <v>Bangladesh</v>
      </c>
    </row>
    <row r="9" spans="1:5" x14ac:dyDescent="0.45">
      <c r="B9" t="str">
        <f>EI_working!B9</f>
        <v>N90</v>
      </c>
      <c r="C9">
        <f>EI_working!C9</f>
        <v>2000</v>
      </c>
      <c r="D9">
        <f>EI_working!D9</f>
        <v>2010</v>
      </c>
      <c r="E9">
        <f>EI_working!E9</f>
        <v>2022</v>
      </c>
    </row>
    <row r="10" spans="1:5" x14ac:dyDescent="0.45">
      <c r="A10" t="str">
        <f>A5</f>
        <v>Bangladesh</v>
      </c>
      <c r="B10" t="str">
        <f>EI_working!B10</f>
        <v>amaiz</v>
      </c>
      <c r="C10" cm="1">
        <f t="array" ref="C10">IF(_xlfn.XLOOKUP($A10&amp;$B10,Prod!$K$4:$K$500&amp;Prod!$A$4:$A$500,Prod!B$4:B$500)=0,0,EI_working!C10)</f>
        <v>0.21859999999999999</v>
      </c>
      <c r="D10" cm="1">
        <f t="array" ref="D10">IF(_xlfn.XLOOKUP($A10&amp;$B10,Prod!$K$4:$K$500&amp;Prod!$A$4:$A$500,Prod!C$4:C$500)=0,0,EI_working!D10)</f>
        <v>0.23350000000000001</v>
      </c>
      <c r="E10" cm="1">
        <f t="array" ref="E10">IF(_xlfn.XLOOKUP($A10&amp;$B10,Prod!$K$4:$K$500&amp;Prod!$A$4:$A$500,Prod!D$4:D$500)=0,0,EI_working!E10)</f>
        <v>0.12659999999999999</v>
      </c>
    </row>
    <row r="11" spans="1:5" x14ac:dyDescent="0.45">
      <c r="A11" t="str">
        <f>A5</f>
        <v>Bangladesh</v>
      </c>
      <c r="B11" t="str">
        <f>EI_working!B11</f>
        <v>asorg</v>
      </c>
      <c r="C11" cm="1">
        <f t="array" ref="C11">IF(_xlfn.XLOOKUP($A11&amp;$B11,Prod!$K$4:$K$500&amp;Prod!$A$4:$A$500,Prod!B$4:B$500)=0,0,EI_working!C11)</f>
        <v>0</v>
      </c>
      <c r="D11" cm="1">
        <f t="array" ref="D11">IF(_xlfn.XLOOKUP($A11&amp;$B11,Prod!$K$4:$K$500&amp;Prod!$A$4:$A$500,Prod!C$4:C$500)=0,0,EI_working!D11)</f>
        <v>0</v>
      </c>
      <c r="E11" cm="1">
        <f t="array" ref="E11">IF(_xlfn.XLOOKUP($A11&amp;$B11,Prod!$K$4:$K$500&amp;Prod!$A$4:$A$500,Prod!D$4:D$500)=0,0,EI_working!E11)</f>
        <v>0</v>
      </c>
    </row>
    <row r="12" spans="1:5" x14ac:dyDescent="0.45">
      <c r="A12" t="str">
        <f>A5</f>
        <v>Bangladesh</v>
      </c>
      <c r="B12" t="str">
        <f>EI_working!B12</f>
        <v>arice</v>
      </c>
      <c r="C12" cm="1">
        <f t="array" ref="C12">IF(_xlfn.XLOOKUP($A12&amp;$B12,Prod!$K$4:$K$500&amp;Prod!$A$4:$A$500,Prod!B$4:B$500)=0,0,EI_working!C12)</f>
        <v>0.91520000000000001</v>
      </c>
      <c r="D12" cm="1">
        <f t="array" ref="D12">IF(_xlfn.XLOOKUP($A12&amp;$B12,Prod!$K$4:$K$500&amp;Prod!$A$4:$A$500,Prod!C$4:C$500)=0,0,EI_working!D12)</f>
        <v>1.0448999999999999</v>
      </c>
      <c r="E12" cm="1">
        <f t="array" ref="E12">IF(_xlfn.XLOOKUP($A12&amp;$B12,Prod!$K$4:$K$500&amp;Prod!$A$4:$A$500,Prod!D$4:D$500)=0,0,EI_working!E12)</f>
        <v>0.69769999999999999</v>
      </c>
    </row>
    <row r="13" spans="1:5" x14ac:dyDescent="0.45">
      <c r="A13" t="str">
        <f>A5</f>
        <v>Bangladesh</v>
      </c>
      <c r="B13" t="str">
        <f>EI_working!B13</f>
        <v>awhea</v>
      </c>
      <c r="C13" cm="1">
        <f t="array" ref="C13">IF(_xlfn.XLOOKUP($A13&amp;$B13,Prod!$K$4:$K$500&amp;Prod!$A$4:$A$500,Prod!B$4:B$500)=0,0,EI_working!C13)</f>
        <v>0.21859999999999999</v>
      </c>
      <c r="D13" cm="1">
        <f t="array" ref="D13">IF(_xlfn.XLOOKUP($A13&amp;$B13,Prod!$K$4:$K$500&amp;Prod!$A$4:$A$500,Prod!C$4:C$500)=0,0,EI_working!D13)</f>
        <v>0.23350000000000001</v>
      </c>
      <c r="E13" cm="1">
        <f t="array" ref="E13">IF(_xlfn.XLOOKUP($A13&amp;$B13,Prod!$K$4:$K$500&amp;Prod!$A$4:$A$500,Prod!D$4:D$500)=0,0,EI_working!E13)</f>
        <v>0.12659999999999999</v>
      </c>
    </row>
    <row r="14" spans="1:5" x14ac:dyDescent="0.45">
      <c r="A14" t="str">
        <f>A5</f>
        <v>Bangladesh</v>
      </c>
      <c r="B14" t="str">
        <f>EI_working!B14</f>
        <v>aocer</v>
      </c>
      <c r="C14" cm="1">
        <f t="array" ref="C14">IF(_xlfn.XLOOKUP($A14&amp;$B14,Prod!$K$4:$K$500&amp;Prod!$A$4:$A$500,Prod!B$4:B$500)=0,0,EI_working!C14)</f>
        <v>0</v>
      </c>
      <c r="D14" cm="1">
        <f t="array" ref="D14">IF(_xlfn.XLOOKUP($A14&amp;$B14,Prod!$K$4:$K$500&amp;Prod!$A$4:$A$500,Prod!C$4:C$500)=0,0,EI_working!D14)</f>
        <v>0</v>
      </c>
      <c r="E14" cm="1">
        <f t="array" ref="E14">IF(_xlfn.XLOOKUP($A14&amp;$B14,Prod!$K$4:$K$500&amp;Prod!$A$4:$A$500,Prod!D$4:D$500)=0,0,EI_working!E14)</f>
        <v>0</v>
      </c>
    </row>
    <row r="15" spans="1:5" x14ac:dyDescent="0.45">
      <c r="A15" t="str">
        <f>A5</f>
        <v>Bangladesh</v>
      </c>
      <c r="B15" t="str">
        <f>EI_working!B15</f>
        <v>apuls</v>
      </c>
      <c r="C15" cm="1">
        <f t="array" aca="1" ref="C15" ca="1">IF(_xlfn.XLOOKUP($A15&amp;$B15,Prod!$K$4:$K$500&amp;Prod!$A$4:$A$500,Prod!B$4:B$500)=0,0,EI_working!C15)</f>
        <v>0.24107549387495483</v>
      </c>
      <c r="D15" cm="1">
        <f t="array" aca="1" ref="D15" ca="1">IF(_xlfn.XLOOKUP($A15&amp;$B15,Prod!$K$4:$K$500&amp;Prod!$A$4:$A$500,Prod!C$4:C$500)=0,0,EI_working!D15)</f>
        <v>0.25750744656816998</v>
      </c>
      <c r="E15" cm="1">
        <f t="array" aca="1" ref="E15" ca="1">IF(_xlfn.XLOOKUP($A15&amp;$B15,Prod!$K$4:$K$500&amp;Prod!$A$4:$A$500,Prod!D$4:D$500)=0,0,EI_working!E15)</f>
        <v>0.13961645711147888</v>
      </c>
    </row>
    <row r="16" spans="1:5" x14ac:dyDescent="0.45">
      <c r="A16" t="str">
        <f>A5</f>
        <v>Bangladesh</v>
      </c>
      <c r="B16" t="str">
        <f>EI_working!B16</f>
        <v>agnut</v>
      </c>
      <c r="C16" cm="1">
        <f t="array" ref="C16">IF(_xlfn.XLOOKUP($A16&amp;$B16,Prod!$K$4:$K$500&amp;Prod!$A$4:$A$500,Prod!B$4:B$500)=0,0,EI_working!C16)</f>
        <v>0</v>
      </c>
      <c r="D16" cm="1">
        <f t="array" ref="D16">IF(_xlfn.XLOOKUP($A16&amp;$B16,Prod!$K$4:$K$500&amp;Prod!$A$4:$A$500,Prod!C$4:C$500)=0,0,EI_working!D16)</f>
        <v>0</v>
      </c>
      <c r="E16" cm="1">
        <f t="array" ref="E16">IF(_xlfn.XLOOKUP($A16&amp;$B16,Prod!$K$4:$K$500&amp;Prod!$A$4:$A$500,Prod!D$4:D$500)=0,0,EI_working!E16)</f>
        <v>0</v>
      </c>
    </row>
    <row r="17" spans="1:5" x14ac:dyDescent="0.45">
      <c r="A17" t="str">
        <f>A5</f>
        <v>Bangladesh</v>
      </c>
      <c r="B17" t="str">
        <f>EI_working!B17</f>
        <v>aoils</v>
      </c>
      <c r="C17" cm="1">
        <f t="array" aca="1" ref="C17" ca="1">IF(_xlfn.XLOOKUP($A17&amp;$B17,Prod!$K$4:$K$500&amp;Prod!$A$4:$A$500,Prod!B$4:B$500)=0,0,EI_working!C17)</f>
        <v>0.90683775715368053</v>
      </c>
      <c r="D17" cm="1">
        <f t="array" aca="1" ref="D17" ca="1">IF(_xlfn.XLOOKUP($A17&amp;$B17,Prod!$K$4:$K$500&amp;Prod!$A$4:$A$500,Prod!C$4:C$500)=0,0,EI_working!D17)</f>
        <v>0.96864874792033129</v>
      </c>
      <c r="E17" cm="1">
        <f t="array" aca="1" ref="E17" ca="1">IF(_xlfn.XLOOKUP($A17&amp;$B17,Prod!$K$4:$K$500&amp;Prod!$A$4:$A$500,Prod!D$4:D$500)=0,0,EI_working!E17)</f>
        <v>0.52518600208442789</v>
      </c>
    </row>
    <row r="18" spans="1:5" x14ac:dyDescent="0.45">
      <c r="A18" t="str">
        <f>A5</f>
        <v>Bangladesh</v>
      </c>
      <c r="B18" t="str">
        <f>EI_working!B18</f>
        <v>acass</v>
      </c>
      <c r="C18" cm="1">
        <f t="array" ref="C18">IF(_xlfn.XLOOKUP($A18&amp;$B18,Prod!$K$4:$K$500&amp;Prod!$A$4:$A$500,Prod!B$4:B$500)=0,0,EI_working!C18)</f>
        <v>0</v>
      </c>
      <c r="D18" cm="1">
        <f t="array" ref="D18">IF(_xlfn.XLOOKUP($A18&amp;$B18,Prod!$K$4:$K$500&amp;Prod!$A$4:$A$500,Prod!C$4:C$500)=0,0,EI_working!D18)</f>
        <v>0</v>
      </c>
      <c r="E18" cm="1">
        <f t="array" ref="E18">IF(_xlfn.XLOOKUP($A18&amp;$B18,Prod!$K$4:$K$500&amp;Prod!$A$4:$A$500,Prod!D$4:D$500)=0,0,EI_working!E18)</f>
        <v>0</v>
      </c>
    </row>
    <row r="19" spans="1:5" x14ac:dyDescent="0.45">
      <c r="A19" t="str">
        <f>A5</f>
        <v>Bangladesh</v>
      </c>
      <c r="B19" t="str">
        <f>EI_working!B19</f>
        <v>aipot</v>
      </c>
      <c r="C19" cm="1">
        <f t="array" aca="1" ref="C19" ca="1">IF(_xlfn.XLOOKUP($A19&amp;$B19,Prod!$K$4:$K$500&amp;Prod!$A$4:$A$500,Prod!B$4:B$500)=0,0,EI_working!C19)</f>
        <v>6.634278340201985E-2</v>
      </c>
      <c r="D19" cm="1">
        <f t="array" aca="1" ref="D19" ca="1">IF(_xlfn.XLOOKUP($A19&amp;$B19,Prod!$K$4:$K$500&amp;Prod!$A$4:$A$500,Prod!C$4:C$500)=0,0,EI_working!D19)</f>
        <v>7.0864775500327715E-2</v>
      </c>
      <c r="E19" cm="1">
        <f t="array" aca="1" ref="E19" ca="1">IF(_xlfn.XLOOKUP($A19&amp;$B19,Prod!$K$4:$K$500&amp;Prod!$A$4:$A$500,Prod!D$4:D$500)=0,0,EI_working!E19)</f>
        <v>3.8421758365488168E-2</v>
      </c>
    </row>
    <row r="20" spans="1:5" x14ac:dyDescent="0.45">
      <c r="A20" t="str">
        <f>A5</f>
        <v>Bangladesh</v>
      </c>
      <c r="B20" t="str">
        <f>EI_working!B20</f>
        <v>aspot</v>
      </c>
      <c r="C20" cm="1">
        <f t="array" aca="1" ref="C20" ca="1">IF(_xlfn.XLOOKUP($A20&amp;$B20,Prod!$K$4:$K$500&amp;Prod!$A$4:$A$500,Prod!B$4:B$500)=0,0,EI_working!C20)</f>
        <v>6.634278340201985E-2</v>
      </c>
      <c r="D20" cm="1">
        <f t="array" aca="1" ref="D20" ca="1">IF(_xlfn.XLOOKUP($A20&amp;$B20,Prod!$K$4:$K$500&amp;Prod!$A$4:$A$500,Prod!C$4:C$500)=0,0,EI_working!D20)</f>
        <v>7.0864775500327715E-2</v>
      </c>
      <c r="E20" cm="1">
        <f t="array" aca="1" ref="E20" ca="1">IF(_xlfn.XLOOKUP($A20&amp;$B20,Prod!$K$4:$K$500&amp;Prod!$A$4:$A$500,Prod!D$4:D$500)=0,0,EI_working!E20)</f>
        <v>3.8421758365488168E-2</v>
      </c>
    </row>
    <row r="21" spans="1:5" x14ac:dyDescent="0.45">
      <c r="A21" t="str">
        <f>A5</f>
        <v>Bangladesh</v>
      </c>
      <c r="B21" t="str">
        <f>EI_working!B21</f>
        <v>aroot</v>
      </c>
      <c r="C21" cm="1">
        <f t="array" ref="C21">IF(_xlfn.XLOOKUP($A21&amp;$B21,Prod!$K$4:$K$500&amp;Prod!$A$4:$A$500,Prod!B$4:B$500)=0,0,EI_working!C21)</f>
        <v>0</v>
      </c>
      <c r="D21" cm="1">
        <f t="array" ref="D21">IF(_xlfn.XLOOKUP($A21&amp;$B21,Prod!$K$4:$K$500&amp;Prod!$A$4:$A$500,Prod!C$4:C$500)=0,0,EI_working!D21)</f>
        <v>0</v>
      </c>
      <c r="E21" cm="1">
        <f t="array" ref="E21">IF(_xlfn.XLOOKUP($A21&amp;$B21,Prod!$K$4:$K$500&amp;Prod!$A$4:$A$500,Prod!D$4:D$500)=0,0,EI_working!E21)</f>
        <v>0</v>
      </c>
    </row>
    <row r="22" spans="1:5" x14ac:dyDescent="0.45">
      <c r="A22" t="str">
        <f>A5</f>
        <v>Bangladesh</v>
      </c>
      <c r="B22" t="str">
        <f>EI_working!B22</f>
        <v>aleaf</v>
      </c>
      <c r="C22" cm="1">
        <f t="array" aca="1" ref="C22" ca="1">IF(_xlfn.XLOOKUP($A22&amp;$B22,Prod!$K$4:$K$500&amp;Prod!$A$4:$A$500,Prod!B$4:B$500)=0,0,EI_working!C22)</f>
        <v>0.11134278302948176</v>
      </c>
      <c r="D22" cm="1">
        <f t="array" aca="1" ref="D22" ca="1">IF(_xlfn.XLOOKUP($A22&amp;$B22,Prod!$K$4:$K$500&amp;Prod!$A$4:$A$500,Prod!C$4:C$500)=0,0,EI_working!D22)</f>
        <v>0.11893202121401646</v>
      </c>
      <c r="E22" cm="1">
        <f t="array" aca="1" ref="E22" ca="1">IF(_xlfn.XLOOKUP($A22&amp;$B22,Prod!$K$4:$K$500&amp;Prod!$A$4:$A$500,Prod!D$4:D$500)=0,0,EI_working!E22)</f>
        <v>6.4483057326314694E-2</v>
      </c>
    </row>
    <row r="23" spans="1:5" x14ac:dyDescent="0.45">
      <c r="A23" t="str">
        <f>A5</f>
        <v>Bangladesh</v>
      </c>
      <c r="B23" t="str">
        <f>EI_working!B23</f>
        <v>avege</v>
      </c>
      <c r="C23" cm="1">
        <f t="array" aca="1" ref="C23" ca="1">IF(_xlfn.XLOOKUP($A23&amp;$B23,Prod!$K$4:$K$500&amp;Prod!$A$4:$A$500,Prod!B$4:B$500)=0,0,EI_working!C23)</f>
        <v>0.11134278302948176</v>
      </c>
      <c r="D23" cm="1">
        <f t="array" aca="1" ref="D23" ca="1">IF(_xlfn.XLOOKUP($A23&amp;$B23,Prod!$K$4:$K$500&amp;Prod!$A$4:$A$500,Prod!C$4:C$500)=0,0,EI_working!D23)</f>
        <v>0.11893202121401646</v>
      </c>
      <c r="E23" cm="1">
        <f t="array" aca="1" ref="E23" ca="1">IF(_xlfn.XLOOKUP($A23&amp;$B23,Prod!$K$4:$K$500&amp;Prod!$A$4:$A$500,Prod!D$4:D$500)=0,0,EI_working!E23)</f>
        <v>6.4483057326314694E-2</v>
      </c>
    </row>
    <row r="24" spans="1:5" x14ac:dyDescent="0.45">
      <c r="A24" t="str">
        <f>A5</f>
        <v>Bangladesh</v>
      </c>
      <c r="B24" t="str">
        <f>EI_working!B24</f>
        <v>asugr</v>
      </c>
      <c r="C24" cm="1">
        <f t="array" ref="C24">IF(_xlfn.XLOOKUP($A24&amp;$B24,Prod!$K$4:$K$500&amp;Prod!$A$4:$A$500,Prod!B$4:B$500)=0,0,EI_working!C24)</f>
        <v>1.0929999999999999E-2</v>
      </c>
      <c r="D24" cm="1">
        <f t="array" ref="D24">IF(_xlfn.XLOOKUP($A24&amp;$B24,Prod!$K$4:$K$500&amp;Prod!$A$4:$A$500,Prod!C$4:C$500)=0,0,EI_working!D24)</f>
        <v>1.1675000000000001E-2</v>
      </c>
      <c r="E24" cm="1">
        <f t="array" ref="E24">IF(_xlfn.XLOOKUP($A24&amp;$B24,Prod!$K$4:$K$500&amp;Prod!$A$4:$A$500,Prod!D$4:D$500)=0,0,EI_working!E24)</f>
        <v>6.3299999999999997E-3</v>
      </c>
    </row>
    <row r="25" spans="1:5" x14ac:dyDescent="0.45">
      <c r="A25" t="str">
        <f>A5</f>
        <v>Bangladesh</v>
      </c>
      <c r="B25" t="str">
        <f>EI_working!B25</f>
        <v>atoba</v>
      </c>
      <c r="C25" cm="1">
        <f t="array" aca="1" ref="C25" ca="1">IF(_xlfn.XLOOKUP($A25&amp;$B25,Prod!$K$4:$K$500&amp;Prod!$A$4:$A$500,Prod!B$4:B$500)=0,0,EI_working!C25)</f>
        <v>0.11134278302948176</v>
      </c>
      <c r="D25" cm="1">
        <f t="array" aca="1" ref="D25" ca="1">IF(_xlfn.XLOOKUP($A25&amp;$B25,Prod!$K$4:$K$500&amp;Prod!$A$4:$A$500,Prod!C$4:C$500)=0,0,EI_working!D25)</f>
        <v>0.11893202121401646</v>
      </c>
      <c r="E25" cm="1">
        <f t="array" aca="1" ref="E25" ca="1">IF(_xlfn.XLOOKUP($A25&amp;$B25,Prod!$K$4:$K$500&amp;Prod!$A$4:$A$500,Prod!D$4:D$500)=0,0,EI_working!E25)</f>
        <v>6.4483057326314694E-2</v>
      </c>
    </row>
    <row r="26" spans="1:5" x14ac:dyDescent="0.45">
      <c r="A26" t="str">
        <f>A5</f>
        <v>Bangladesh</v>
      </c>
      <c r="B26" t="str">
        <f>EI_working!B26</f>
        <v>acott</v>
      </c>
      <c r="C26" cm="1">
        <f t="array" aca="1" ref="C26" ca="1">IF(_xlfn.XLOOKUP($A26&amp;$B26,Prod!$K$4:$K$500&amp;Prod!$A$4:$A$500,Prod!B$4:B$500)=0,0,EI_working!C26)</f>
        <v>0.11134278302948176</v>
      </c>
      <c r="D26" cm="1">
        <f t="array" aca="1" ref="D26" ca="1">IF(_xlfn.XLOOKUP($A26&amp;$B26,Prod!$K$4:$K$500&amp;Prod!$A$4:$A$500,Prod!C$4:C$500)=0,0,EI_working!D26)</f>
        <v>0.11893202121401646</v>
      </c>
      <c r="E26" cm="1">
        <f t="array" aca="1" ref="E26" ca="1">IF(_xlfn.XLOOKUP($A26&amp;$B26,Prod!$K$4:$K$500&amp;Prod!$A$4:$A$500,Prod!D$4:D$500)=0,0,EI_working!E26)</f>
        <v>6.4483057326314694E-2</v>
      </c>
    </row>
    <row r="27" spans="1:5" x14ac:dyDescent="0.45">
      <c r="A27" t="str">
        <f>A5</f>
        <v>Bangladesh</v>
      </c>
      <c r="B27" t="str">
        <f>EI_working!B27</f>
        <v>anuts</v>
      </c>
      <c r="C27" cm="1">
        <f t="array" aca="1" ref="C27" ca="1">IF(_xlfn.XLOOKUP($A27&amp;$B27,Prod!$K$4:$K$500&amp;Prod!$A$4:$A$500,Prod!B$4:B$500)=0,0,EI_working!C27)</f>
        <v>6.2016080136670725E-2</v>
      </c>
      <c r="D27" cm="1">
        <f t="array" aca="1" ref="D27" ca="1">IF(_xlfn.XLOOKUP($A27&amp;$B27,Prod!$K$4:$K$500&amp;Prod!$A$4:$A$500,Prod!C$4:C$500)=0,0,EI_working!D27)</f>
        <v>6.6243159706828078E-2</v>
      </c>
      <c r="E27" cm="1">
        <f t="array" aca="1" ref="E27" ca="1">IF(_xlfn.XLOOKUP($A27&amp;$B27,Prod!$K$4:$K$500&amp;Prod!$A$4:$A$500,Prod!D$4:D$500)=0,0,EI_working!E27)</f>
        <v>3.5915991515565023E-2</v>
      </c>
    </row>
    <row r="28" spans="1:5" x14ac:dyDescent="0.45">
      <c r="A28" t="str">
        <f>A5</f>
        <v>Bangladesh</v>
      </c>
      <c r="B28" t="str">
        <f>EI_working!B28</f>
        <v>abana</v>
      </c>
      <c r="C28" cm="1">
        <f t="array" aca="1" ref="C28" ca="1">IF(_xlfn.XLOOKUP($A28&amp;$B28,Prod!$K$4:$K$500&amp;Prod!$A$4:$A$500,Prod!B$4:B$500)=0,0,EI_working!C28)</f>
        <v>0.12403216027334145</v>
      </c>
      <c r="D28" cm="1">
        <f t="array" aca="1" ref="D28" ca="1">IF(_xlfn.XLOOKUP($A28&amp;$B28,Prod!$K$4:$K$500&amp;Prod!$A$4:$A$500,Prod!C$4:C$500)=0,0,EI_working!D28)</f>
        <v>0.13248631941365616</v>
      </c>
      <c r="E28" cm="1">
        <f t="array" aca="1" ref="E28" ca="1">IF(_xlfn.XLOOKUP($A28&amp;$B28,Prod!$K$4:$K$500&amp;Prod!$A$4:$A$500,Prod!D$4:D$500)=0,0,EI_working!E28)</f>
        <v>7.1831983031130045E-2</v>
      </c>
    </row>
    <row r="29" spans="1:5" x14ac:dyDescent="0.45">
      <c r="A29" t="str">
        <f>A5</f>
        <v>Bangladesh</v>
      </c>
      <c r="B29" t="str">
        <f>EI_working!B29</f>
        <v>aplan</v>
      </c>
      <c r="C29" cm="1">
        <f t="array" ref="C29">IF(_xlfn.XLOOKUP($A29&amp;$B29,Prod!$K$4:$K$500&amp;Prod!$A$4:$A$500,Prod!B$4:B$500)=0,0,EI_working!C29)</f>
        <v>0</v>
      </c>
      <c r="D29" cm="1">
        <f t="array" ref="D29">IF(_xlfn.XLOOKUP($A29&amp;$B29,Prod!$K$4:$K$500&amp;Prod!$A$4:$A$500,Prod!C$4:C$500)=0,0,EI_working!D29)</f>
        <v>0</v>
      </c>
      <c r="E29" cm="1">
        <f t="array" aca="1" ref="E29" ca="1">IF(_xlfn.XLOOKUP($A29&amp;$B29,Prod!$K$4:$K$500&amp;Prod!$A$4:$A$500,Prod!D$4:D$500)=0,0,EI_working!E29)</f>
        <v>7.1831983031130045E-2</v>
      </c>
    </row>
    <row r="30" spans="1:5" x14ac:dyDescent="0.45">
      <c r="A30" t="str">
        <f>A5</f>
        <v>Bangladesh</v>
      </c>
      <c r="B30" t="str">
        <f>EI_working!B30</f>
        <v>afrui</v>
      </c>
      <c r="C30" cm="1">
        <f t="array" aca="1" ref="C30" ca="1">IF(_xlfn.XLOOKUP($A30&amp;$B30,Prod!$K$4:$K$500&amp;Prod!$A$4:$A$500,Prod!B$4:B$500)=0,0,EI_working!C30)</f>
        <v>0.1289290155677649</v>
      </c>
      <c r="D30" cm="1">
        <f t="array" aca="1" ref="D30" ca="1">IF(_xlfn.XLOOKUP($A30&amp;$B30,Prod!$K$4:$K$500&amp;Prod!$A$4:$A$500,Prod!C$4:C$500)=0,0,EI_working!D30)</f>
        <v>0.1377169493827681</v>
      </c>
      <c r="E30" cm="1">
        <f t="array" aca="1" ref="E30" ca="1">IF(_xlfn.XLOOKUP($A30&amp;$B30,Prod!$K$4:$K$500&amp;Prod!$A$4:$A$500,Prod!D$4:D$500)=0,0,EI_working!E30)</f>
        <v>7.4667947716738486E-2</v>
      </c>
    </row>
    <row r="31" spans="1:5" x14ac:dyDescent="0.45">
      <c r="A31" t="str">
        <f>A5</f>
        <v>Bangladesh</v>
      </c>
      <c r="B31" t="str">
        <f>EI_working!B31</f>
        <v>ateal</v>
      </c>
      <c r="C31" cm="1">
        <f t="array" aca="1" ref="C31" ca="1">IF(_xlfn.XLOOKUP($A31&amp;$B31,Prod!$K$4:$K$500&amp;Prod!$A$4:$A$500,Prod!B$4:B$500)=0,0,EI_working!C31)</f>
        <v>0.12403216027334145</v>
      </c>
      <c r="D31" cm="1">
        <f t="array" aca="1" ref="D31" ca="1">IF(_xlfn.XLOOKUP($A31&amp;$B31,Prod!$K$4:$K$500&amp;Prod!$A$4:$A$500,Prod!C$4:C$500)=0,0,EI_working!D31)</f>
        <v>0.13248631941365616</v>
      </c>
      <c r="E31" cm="1">
        <f t="array" aca="1" ref="E31" ca="1">IF(_xlfn.XLOOKUP($A31&amp;$B31,Prod!$K$4:$K$500&amp;Prod!$A$4:$A$500,Prod!D$4:D$500)=0,0,EI_working!E31)</f>
        <v>7.1831983031130045E-2</v>
      </c>
    </row>
    <row r="32" spans="1:5" x14ac:dyDescent="0.45">
      <c r="A32" t="str">
        <f>A5</f>
        <v>Bangladesh</v>
      </c>
      <c r="B32" t="str">
        <f>EI_working!B32</f>
        <v>acoff</v>
      </c>
      <c r="C32" cm="1">
        <f t="array" aca="1" ref="C32" ca="1">IF(_xlfn.XLOOKUP($A32&amp;$B32,Prod!$K$4:$K$500&amp;Prod!$A$4:$A$500,Prod!B$4:B$500)=0,0,EI_working!C32)</f>
        <v>4.114694805347014</v>
      </c>
      <c r="D32" cm="1">
        <f t="array" aca="1" ref="D32" ca="1">IF(_xlfn.XLOOKUP($A32&amp;$B32,Prod!$K$4:$K$500&amp;Prod!$A$4:$A$500,Prod!C$4:C$500)=0,0,EI_working!D32)</f>
        <v>4.3951566196181515</v>
      </c>
      <c r="E32" cm="1">
        <f t="array" aca="1" ref="E32" ca="1">IF(_xlfn.XLOOKUP($A32&amp;$B32,Prod!$K$4:$K$500&amp;Prod!$A$4:$A$500,Prod!D$4:D$500)=0,0,EI_working!E32)</f>
        <v>2.3829842742769074</v>
      </c>
    </row>
    <row r="33" spans="1:5" x14ac:dyDescent="0.45">
      <c r="A33" t="str">
        <f>A5</f>
        <v>Bangladesh</v>
      </c>
      <c r="B33" t="str">
        <f>EI_working!B33</f>
        <v>acoco</v>
      </c>
      <c r="C33" cm="1">
        <f t="array" ref="C33">IF(_xlfn.XLOOKUP($A33&amp;$B33,Prod!$K$4:$K$500&amp;Prod!$A$4:$A$500,Prod!B$4:B$500)=0,0,EI_working!C33)</f>
        <v>0</v>
      </c>
      <c r="D33" cm="1">
        <f t="array" ref="D33">IF(_xlfn.XLOOKUP($A33&amp;$B33,Prod!$K$4:$K$500&amp;Prod!$A$4:$A$500,Prod!C$4:C$500)=0,0,EI_working!D33)</f>
        <v>0</v>
      </c>
      <c r="E33" cm="1">
        <f t="array" ref="E33">IF(_xlfn.XLOOKUP($A33&amp;$B33,Prod!$K$4:$K$500&amp;Prod!$A$4:$A$500,Prod!D$4:D$500)=0,0,EI_working!E33)</f>
        <v>0</v>
      </c>
    </row>
    <row r="34" spans="1:5" x14ac:dyDescent="0.45">
      <c r="A34" t="str">
        <f>A5</f>
        <v>Bangladesh</v>
      </c>
      <c r="B34" t="str">
        <f>EI_working!B34</f>
        <v>aflwr</v>
      </c>
      <c r="C34" cm="1">
        <f t="array" ref="C34">IF(_xlfn.XLOOKUP($A34&amp;$B34,Prod!$K$4:$K$500&amp;Prod!$A$4:$A$500,Prod!B$4:B$500)=0,0,EI_working!C34)</f>
        <v>0</v>
      </c>
      <c r="D34" cm="1">
        <f t="array" ref="D34">IF(_xlfn.XLOOKUP($A34&amp;$B34,Prod!$K$4:$K$500&amp;Prod!$A$4:$A$500,Prod!C$4:C$500)=0,0,EI_working!D34)</f>
        <v>0</v>
      </c>
      <c r="E34" cm="1">
        <f t="array" ref="E34">IF(_xlfn.XLOOKUP($A34&amp;$B34,Prod!$K$4:$K$500&amp;Prod!$A$4:$A$500,Prod!D$4:D$500)=0,0,EI_working!E34)</f>
        <v>0</v>
      </c>
    </row>
    <row r="35" spans="1:5" x14ac:dyDescent="0.45">
      <c r="A35" t="str">
        <f>A5</f>
        <v>Bangladesh</v>
      </c>
      <c r="B35" t="str">
        <f>EI_working!B35</f>
        <v>arubb</v>
      </c>
      <c r="C35" cm="1">
        <f t="array" ref="C35">IF(_xlfn.XLOOKUP($A35&amp;$B35,Prod!$K$4:$K$500&amp;Prod!$A$4:$A$500,Prod!B$4:B$500)=0,0,EI_working!C35)</f>
        <v>0</v>
      </c>
      <c r="D35" cm="1">
        <f t="array" ref="D35">IF(_xlfn.XLOOKUP($A35&amp;$B35,Prod!$K$4:$K$500&amp;Prod!$A$4:$A$500,Prod!C$4:C$500)=0,0,EI_working!D35)</f>
        <v>0</v>
      </c>
      <c r="E35" cm="1">
        <f t="array" ref="E35">IF(_xlfn.XLOOKUP($A35&amp;$B35,Prod!$K$4:$K$500&amp;Prod!$A$4:$A$500,Prod!D$4:D$500)=0,0,EI_working!E35)</f>
        <v>0</v>
      </c>
    </row>
    <row r="36" spans="1:5" x14ac:dyDescent="0.45">
      <c r="A36" t="str">
        <f>A5</f>
        <v>Bangladesh</v>
      </c>
      <c r="B36" t="str">
        <f>EI_working!B36</f>
        <v>aocrp</v>
      </c>
      <c r="C36" cm="1">
        <f t="array" aca="1" ref="C36" ca="1">IF(_xlfn.XLOOKUP($A36&amp;$B36,Prod!$K$4:$K$500&amp;Prod!$A$4:$A$500,Prod!B$4:B$500)=0,0,EI_working!C36)</f>
        <v>0.88648347537095584</v>
      </c>
      <c r="D36" cm="1">
        <f t="array" aca="1" ref="D36" ca="1">IF(_xlfn.XLOOKUP($A36&amp;$B36,Prod!$K$4:$K$500&amp;Prod!$A$4:$A$500,Prod!C$4:C$500)=0,0,EI_working!D36)</f>
        <v>0.94690709743420953</v>
      </c>
      <c r="E36" cm="1">
        <f t="array" aca="1" ref="E36" ca="1">IF(_xlfn.XLOOKUP($A36&amp;$B36,Prod!$K$4:$K$500&amp;Prod!$A$4:$A$500,Prod!D$4:D$500)=0,0,EI_working!E36)</f>
        <v>0.51339802370522869</v>
      </c>
    </row>
    <row r="37" spans="1:5" x14ac:dyDescent="0.45">
      <c r="A37" t="str">
        <f>A5</f>
        <v>Bangladesh</v>
      </c>
      <c r="B37" t="str">
        <f>EI_working!B37</f>
        <v>acatt</v>
      </c>
      <c r="C37" cm="1">
        <f t="array" ref="C37">IF(_xlfn.XLOOKUP($A37&amp;$B37,Prod!$K$4:$K$500&amp;Prod!$A$4:$A$500,Prod!B$4:B$500)=0,0,EI_working!C37)</f>
        <v>68.694000000000003</v>
      </c>
      <c r="D37" cm="1">
        <f t="array" ref="D37">IF(_xlfn.XLOOKUP($A37&amp;$B37,Prod!$K$4:$K$500&amp;Prod!$A$4:$A$500,Prod!C$4:C$500)=0,0,EI_working!D37)</f>
        <v>87.603399999999993</v>
      </c>
      <c r="E37" cm="1">
        <f t="array" ref="E37">IF(_xlfn.XLOOKUP($A37&amp;$B37,Prod!$K$4:$K$500&amp;Prod!$A$4:$A$500,Prod!D$4:D$500)=0,0,EI_working!E37)</f>
        <v>64.932299999999998</v>
      </c>
    </row>
    <row r="38" spans="1:5" x14ac:dyDescent="0.45">
      <c r="A38" t="str">
        <f>A5</f>
        <v>Bangladesh</v>
      </c>
      <c r="B38" t="str">
        <f>EI_working!B38</f>
        <v>amilk</v>
      </c>
      <c r="C38" cm="1">
        <f t="array" ref="C38">IF(_xlfn.XLOOKUP($A38&amp;$B38,Prod!$K$4:$K$500&amp;Prod!$A$4:$A$500,Prod!B$4:B$500)=0,0,EI_working!C38)</f>
        <v>7.871750039270867</v>
      </c>
      <c r="D38" cm="1">
        <f t="array" ref="D38">IF(_xlfn.XLOOKUP($A38&amp;$B38,Prod!$K$4:$K$500&amp;Prod!$A$4:$A$500,Prod!C$4:C$500)=0,0,EI_working!D38)</f>
        <v>12.344064682780271</v>
      </c>
      <c r="E38" cm="1">
        <f t="array" ref="E38">IF(_xlfn.XLOOKUP($A38&amp;$B38,Prod!$K$4:$K$500&amp;Prod!$A$4:$A$500,Prod!D$4:D$500)=0,0,EI_working!E38)</f>
        <v>1.6558674545454788</v>
      </c>
    </row>
    <row r="39" spans="1:5" x14ac:dyDescent="0.45">
      <c r="A39" t="str">
        <f>A5</f>
        <v>Bangladesh</v>
      </c>
      <c r="B39" t="str">
        <f>EI_working!B39</f>
        <v>apoul</v>
      </c>
      <c r="C39" cm="1">
        <f t="array" ref="C39">IF(_xlfn.XLOOKUP($A39&amp;$B39,Prod!$K$4:$K$500&amp;Prod!$A$4:$A$500,Prod!B$4:B$500)=0,0,EI_working!C39)</f>
        <v>2.3098999999999998</v>
      </c>
      <c r="D39" cm="1">
        <f t="array" ref="D39">IF(_xlfn.XLOOKUP($A39&amp;$B39,Prod!$K$4:$K$500&amp;Prod!$A$4:$A$500,Prod!C$4:C$500)=0,0,EI_working!D39)</f>
        <v>2.5171000000000001</v>
      </c>
      <c r="E39" cm="1">
        <f t="array" ref="E39">IF(_xlfn.XLOOKUP($A39&amp;$B39,Prod!$K$4:$K$500&amp;Prod!$A$4:$A$500,Prod!D$4:D$500)=0,0,EI_working!E39)</f>
        <v>1.8442000000000001</v>
      </c>
    </row>
    <row r="40" spans="1:5" x14ac:dyDescent="0.45">
      <c r="A40" t="str">
        <f>A5</f>
        <v>Bangladesh</v>
      </c>
      <c r="B40" t="str">
        <f>EI_working!B40</f>
        <v>aeggs</v>
      </c>
      <c r="C40" cm="1">
        <f t="array" ref="C40">IF(_xlfn.XLOOKUP($A40&amp;$B40,Prod!$K$4:$K$500&amp;Prod!$A$4:$A$500,Prod!B$4:B$500)=0,0,EI_working!C40)</f>
        <v>3.1194000000000002</v>
      </c>
      <c r="D40" cm="1">
        <f t="array" ref="D40">IF(_xlfn.XLOOKUP($A40&amp;$B40,Prod!$K$4:$K$500&amp;Prod!$A$4:$A$500,Prod!C$4:C$500)=0,0,EI_working!D40)</f>
        <v>3.3073000000000001</v>
      </c>
      <c r="E40" cm="1">
        <f t="array" ref="E40">IF(_xlfn.XLOOKUP($A40&amp;$B40,Prod!$K$4:$K$500&amp;Prod!$A$4:$A$500,Prod!D$4:D$500)=0,0,EI_working!E40)</f>
        <v>2.1236999999999999</v>
      </c>
    </row>
    <row r="41" spans="1:5" x14ac:dyDescent="0.45">
      <c r="A41" t="str">
        <f>A5</f>
        <v>Bangladesh</v>
      </c>
      <c r="B41" t="str">
        <f>EI_working!B41</f>
        <v>asmlr</v>
      </c>
      <c r="C41" cm="1">
        <f t="array" ref="C41">IF(_xlfn.XLOOKUP($A41&amp;$B41,Prod!$K$4:$K$500&amp;Prod!$A$4:$A$500,Prod!B$4:B$500)=0,0,EI_working!C41)</f>
        <v>53.001747495608697</v>
      </c>
      <c r="D41" cm="1">
        <f t="array" ref="D41">IF(_xlfn.XLOOKUP($A41&amp;$B41,Prod!$K$4:$K$500&amp;Prod!$A$4:$A$500,Prod!C$4:C$500)=0,0,EI_working!D41)</f>
        <v>65.837195737963782</v>
      </c>
      <c r="E41" cm="1">
        <f t="array" ref="E41">IF(_xlfn.XLOOKUP($A41&amp;$B41,Prod!$K$4:$K$500&amp;Prod!$A$4:$A$500,Prod!D$4:D$500)=0,0,EI_working!E41)</f>
        <v>38.751391873892373</v>
      </c>
    </row>
    <row r="42" spans="1:5" x14ac:dyDescent="0.45">
      <c r="A42" t="str">
        <f>A5</f>
        <v>Bangladesh</v>
      </c>
      <c r="B42" t="str">
        <f>EI_working!B42</f>
        <v>aoliv</v>
      </c>
      <c r="C42" cm="1">
        <f t="array" aca="1" ref="C42" ca="1">IF(_xlfn.XLOOKUP($A42&amp;$B42,Prod!$K$4:$K$500&amp;Prod!$A$4:$A$500,Prod!B$4:B$500)=0,0,EI_working!C42)</f>
        <v>16.42627169362898</v>
      </c>
      <c r="D42" cm="1">
        <f t="array" aca="1" ref="D42" ca="1">IF(_xlfn.XLOOKUP($A42&amp;$B42,Prod!$K$4:$K$500&amp;Prod!$A$4:$A$500,Prod!C$4:C$500)=0,0,EI_working!D42)</f>
        <v>20.40422657437901</v>
      </c>
      <c r="E42" cm="1">
        <f t="array" aca="1" ref="E42" ca="1">IF(_xlfn.XLOOKUP($A42&amp;$B42,Prod!$K$4:$K$500&amp;Prod!$A$4:$A$500,Prod!D$4:D$500)=0,0,EI_working!E42)</f>
        <v>12.009809515800987</v>
      </c>
    </row>
    <row r="43" spans="1:5" x14ac:dyDescent="0.45">
      <c r="A43" t="str">
        <f>A5</f>
        <v>Bangladesh</v>
      </c>
      <c r="B43" t="str">
        <f>EI_working!B43</f>
        <v>aaqua</v>
      </c>
      <c r="C43" cm="1">
        <f t="array" aca="1" ref="C43" ca="1">IF(_xlfn.XLOOKUP($A43&amp;$B43,Prod!$K$4:$K$500&amp;Prod!$A$4:$A$500,Prod!B$4:B$500)=0,0,EI_working!C43)</f>
        <v>13.63</v>
      </c>
      <c r="D43" cm="1">
        <f t="array" aca="1" ref="D43" ca="1">IF(_xlfn.XLOOKUP($A43&amp;$B43,Prod!$K$4:$K$500&amp;Prod!$A$4:$A$500,Prod!C$4:C$500)=0,0,EI_working!D43)</f>
        <v>13.63</v>
      </c>
      <c r="E43" cm="1">
        <f t="array" aca="1" ref="E43" ca="1">IF(_xlfn.XLOOKUP($A43&amp;$B43,Prod!$K$4:$K$500&amp;Prod!$A$4:$A$500,Prod!D$4:D$500)=0,0,EI_working!E43)</f>
        <v>13.63</v>
      </c>
    </row>
    <row r="50" spans="1:5" x14ac:dyDescent="0.45">
      <c r="A50" s="5" t="str">
        <f>EI_working!A50</f>
        <v>Belize</v>
      </c>
    </row>
    <row r="54" spans="1:5" x14ac:dyDescent="0.45">
      <c r="B54" t="str">
        <f>EI_working!B54</f>
        <v>X84</v>
      </c>
      <c r="C54">
        <f>EI_working!C54</f>
        <v>2000</v>
      </c>
      <c r="D54">
        <f>EI_working!D54</f>
        <v>2010</v>
      </c>
      <c r="E54">
        <f>EI_working!E54</f>
        <v>2022</v>
      </c>
    </row>
    <row r="55" spans="1:5" x14ac:dyDescent="0.45">
      <c r="A55" t="str">
        <f>A50</f>
        <v>Belize</v>
      </c>
      <c r="B55" t="str">
        <f>EI_working!B55</f>
        <v>arice</v>
      </c>
      <c r="C55" cm="1">
        <f t="array" ref="C55">IF(_xlfn.XLOOKUP($A55&amp;$B55,Prod!$K$4:$K$500&amp;Prod!$A$4:$A$500,Prod!B$4:B$500)=0,0,EI_working!C55)</f>
        <v>0.46949999999999997</v>
      </c>
      <c r="D55" cm="1">
        <f t="array" ref="D55">IF(_xlfn.XLOOKUP($A55&amp;$B55,Prod!$K$4:$K$500&amp;Prod!$A$4:$A$500,Prod!C$4:C$500)=0,0,EI_working!D55)</f>
        <v>0.27629999999999999</v>
      </c>
      <c r="E55" cm="1">
        <f t="array" ref="E55">IF(_xlfn.XLOOKUP($A55&amp;$B55,Prod!$K$4:$K$500&amp;Prod!$A$4:$A$500,Prod!D$4:D$500)=0,0,EI_working!E55)</f>
        <v>0.38290000000000002</v>
      </c>
    </row>
    <row r="56" spans="1:5" x14ac:dyDescent="0.45">
      <c r="A56" t="str">
        <f>A50</f>
        <v>Belize</v>
      </c>
      <c r="B56" t="str">
        <f>EI_working!B56</f>
        <v>aocer</v>
      </c>
      <c r="C56" cm="1">
        <f t="array" ref="C56">IF(_xlfn.XLOOKUP($A56&amp;$B56,Prod!$K$4:$K$500&amp;Prod!$A$4:$A$500,Prod!B$4:B$500)=0,0,EI_working!C56)</f>
        <v>0.2712</v>
      </c>
      <c r="D56" cm="1">
        <f t="array" ref="D56">IF(_xlfn.XLOOKUP($A56&amp;$B56,Prod!$K$4:$K$500&amp;Prod!$A$4:$A$500,Prod!C$4:C$500)=0,0,EI_working!D56)</f>
        <v>0.14369999999999999</v>
      </c>
      <c r="E56" cm="1">
        <f t="array" ref="E56">IF(_xlfn.XLOOKUP($A56&amp;$B56,Prod!$K$4:$K$500&amp;Prod!$A$4:$A$500,Prod!D$4:D$500)=0,0,EI_working!E56)</f>
        <v>0.1913</v>
      </c>
    </row>
    <row r="57" spans="1:5" x14ac:dyDescent="0.45">
      <c r="A57" t="str">
        <f>A50</f>
        <v>Belize</v>
      </c>
      <c r="B57" t="str">
        <f>EI_working!B57</f>
        <v>apuls</v>
      </c>
      <c r="C57" cm="1">
        <f t="array" ref="C57">IF(_xlfn.XLOOKUP($A57&amp;$B57,Prod!$K$4:$K$500&amp;Prod!$A$4:$A$500,Prod!B$4:B$500)=0,0,EI_working!C57)</f>
        <v>0.2712</v>
      </c>
      <c r="D57" cm="1">
        <f t="array" ref="D57">IF(_xlfn.XLOOKUP($A57&amp;$B57,Prod!$K$4:$K$500&amp;Prod!$A$4:$A$500,Prod!C$4:C$500)=0,0,EI_working!D57)</f>
        <v>0.14369999999999999</v>
      </c>
      <c r="E57" cm="1">
        <f t="array" ref="E57">IF(_xlfn.XLOOKUP($A57&amp;$B57,Prod!$K$4:$K$500&amp;Prod!$A$4:$A$500,Prod!D$4:D$500)=0,0,EI_working!E57)</f>
        <v>0.1913</v>
      </c>
    </row>
    <row r="58" spans="1:5" x14ac:dyDescent="0.45">
      <c r="A58" t="str">
        <f>A50</f>
        <v>Belize</v>
      </c>
      <c r="B58" t="str">
        <f>EI_working!B58</f>
        <v>aoils</v>
      </c>
      <c r="C58" cm="1">
        <f t="array" ref="C58">IF(_xlfn.XLOOKUP($A58&amp;$B58,Prod!$K$4:$K$500&amp;Prod!$A$4:$A$500,Prod!B$4:B$500)=0,0,EI_working!C58)</f>
        <v>0.2712</v>
      </c>
      <c r="D58" cm="1">
        <f t="array" ref="D58">IF(_xlfn.XLOOKUP($A58&amp;$B58,Prod!$K$4:$K$500&amp;Prod!$A$4:$A$500,Prod!C$4:C$500)=0,0,EI_working!D58)</f>
        <v>0.14369999999999999</v>
      </c>
      <c r="E58" cm="1">
        <f t="array" ref="E58">IF(_xlfn.XLOOKUP($A58&amp;$B58,Prod!$K$4:$K$500&amp;Prod!$A$4:$A$500,Prod!D$4:D$500)=0,0,EI_working!E58)</f>
        <v>0.1913</v>
      </c>
    </row>
    <row r="59" spans="1:5" x14ac:dyDescent="0.45">
      <c r="A59" t="str">
        <f>A50</f>
        <v>Belize</v>
      </c>
      <c r="B59" t="str">
        <f>EI_working!B59</f>
        <v>aroot</v>
      </c>
      <c r="C59" cm="1">
        <f t="array" ref="C59">IF(_xlfn.XLOOKUP($A59&amp;$B59,Prod!$K$4:$K$500&amp;Prod!$A$4:$A$500,Prod!B$4:B$500)=0,0,EI_working!C59)</f>
        <v>0.2712</v>
      </c>
      <c r="D59" cm="1">
        <f t="array" ref="D59">IF(_xlfn.XLOOKUP($A59&amp;$B59,Prod!$K$4:$K$500&amp;Prod!$A$4:$A$500,Prod!C$4:C$500)=0,0,EI_working!D59)</f>
        <v>0.14369999999999999</v>
      </c>
      <c r="E59" cm="1">
        <f t="array" ref="E59">IF(_xlfn.XLOOKUP($A59&amp;$B59,Prod!$K$4:$K$500&amp;Prod!$A$4:$A$500,Prod!D$4:D$500)=0,0,EI_working!E59)</f>
        <v>0.1913</v>
      </c>
    </row>
    <row r="60" spans="1:5" x14ac:dyDescent="0.45">
      <c r="A60" t="str">
        <f>A50</f>
        <v>Belize</v>
      </c>
      <c r="B60" t="str">
        <f>EI_working!B60</f>
        <v>avege</v>
      </c>
      <c r="C60" cm="1">
        <f t="array" aca="1" ref="C60" ca="1">IF(_xlfn.XLOOKUP($A60&amp;$B60,Prod!$K$4:$K$500&amp;Prod!$A$4:$A$500,Prod!B$4:B$500)=0,0,EI_working!C60)</f>
        <v>6.8522303731633954E-2</v>
      </c>
      <c r="D60" cm="1">
        <f t="array" aca="1" ref="D60" ca="1">IF(_xlfn.XLOOKUP($A60&amp;$B60,Prod!$K$4:$K$500&amp;Prod!$A$4:$A$500,Prod!C$4:C$500)=0,0,EI_working!D60)</f>
        <v>3.6307725096739671E-2</v>
      </c>
      <c r="E60" cm="1">
        <f t="array" aca="1" ref="E60" ca="1">IF(_xlfn.XLOOKUP($A60&amp;$B60,Prod!$K$4:$K$500&amp;Prod!$A$4:$A$500,Prod!D$4:D$500)=0,0,EI_working!E60)</f>
        <v>4.833450112043354E-2</v>
      </c>
    </row>
    <row r="61" spans="1:5" x14ac:dyDescent="0.45">
      <c r="A61" t="str">
        <f>A50</f>
        <v>Belize</v>
      </c>
      <c r="B61" t="str">
        <f>EI_working!B61</f>
        <v>asugr</v>
      </c>
      <c r="C61" cm="1">
        <f t="array" ref="C61">IF(_xlfn.XLOOKUP($A61&amp;$B61,Prod!$K$4:$K$500&amp;Prod!$A$4:$A$500,Prod!B$4:B$500)=0,0,EI_working!C61)</f>
        <v>2.7119999999999998E-2</v>
      </c>
      <c r="D61" cm="1">
        <f t="array" ref="D61">IF(_xlfn.XLOOKUP($A61&amp;$B61,Prod!$K$4:$K$500&amp;Prod!$A$4:$A$500,Prod!C$4:C$500)=0,0,EI_working!D61)</f>
        <v>1.4369999999999999E-2</v>
      </c>
      <c r="E61" cm="1">
        <f t="array" ref="E61">IF(_xlfn.XLOOKUP($A61&amp;$B61,Prod!$K$4:$K$500&amp;Prod!$A$4:$A$500,Prod!D$4:D$500)=0,0,EI_working!E61)</f>
        <v>1.9130000000000001E-2</v>
      </c>
    </row>
    <row r="62" spans="1:5" x14ac:dyDescent="0.45">
      <c r="A62" t="str">
        <f>A50</f>
        <v>Belize</v>
      </c>
      <c r="B62" t="str">
        <f>EI_working!B62</f>
        <v>anuts</v>
      </c>
      <c r="C62" cm="1">
        <f t="array" ref="C62">IF(_xlfn.XLOOKUP($A62&amp;$B62,Prod!$K$4:$K$500&amp;Prod!$A$4:$A$500,Prod!B$4:B$500)=0,0,EI_working!C62)</f>
        <v>2.7119999999999998E-2</v>
      </c>
      <c r="D62" cm="1">
        <f t="array" ref="D62">IF(_xlfn.XLOOKUP($A62&amp;$B62,Prod!$K$4:$K$500&amp;Prod!$A$4:$A$500,Prod!C$4:C$500)=0,0,EI_working!D62)</f>
        <v>1.4369999999999999E-2</v>
      </c>
      <c r="E62" cm="1">
        <f t="array" ref="E62">IF(_xlfn.XLOOKUP($A62&amp;$B62,Prod!$K$4:$K$500&amp;Prod!$A$4:$A$500,Prod!D$4:D$500)=0,0,EI_working!E62)</f>
        <v>1.9130000000000001E-2</v>
      </c>
    </row>
    <row r="63" spans="1:5" x14ac:dyDescent="0.45">
      <c r="A63" t="str">
        <f>A50</f>
        <v>Belize</v>
      </c>
      <c r="B63" t="str">
        <f>EI_working!B63</f>
        <v>abana</v>
      </c>
      <c r="C63" cm="1">
        <f t="array" aca="1" ref="C63" ca="1">IF(_xlfn.XLOOKUP($A63&amp;$B63,Prod!$K$4:$K$500&amp;Prod!$A$4:$A$500,Prod!B$4:B$500)=0,0,EI_working!C63)</f>
        <v>7.6331569298840107E-2</v>
      </c>
      <c r="D63" cm="1">
        <f t="array" aca="1" ref="D63" ca="1">IF(_xlfn.XLOOKUP($A63&amp;$B63,Prod!$K$4:$K$500&amp;Prod!$A$4:$A$500,Prod!C$4:C$500)=0,0,EI_working!D63)</f>
        <v>6.5720580498816988E-2</v>
      </c>
      <c r="E63" cm="1">
        <f t="array" aca="1" ref="E63" ca="1">IF(_xlfn.XLOOKUP($A63&amp;$B63,Prod!$K$4:$K$500&amp;Prod!$A$4:$A$500,Prod!D$4:D$500)=0,0,EI_working!E63)</f>
        <v>3.5632657349679783E-2</v>
      </c>
    </row>
    <row r="64" spans="1:5" x14ac:dyDescent="0.45">
      <c r="A64" t="str">
        <f>A50</f>
        <v>Belize</v>
      </c>
      <c r="B64" t="str">
        <f>EI_working!B64</f>
        <v>atrop</v>
      </c>
      <c r="C64" cm="1">
        <f t="array" aca="1" ref="C64" ca="1">IF(_xlfn.XLOOKUP($A64&amp;$B64,Prod!$K$4:$K$500&amp;Prod!$A$4:$A$500,Prod!B$4:B$500)=0,0,EI_working!C64)</f>
        <v>7.9345180030354664E-2</v>
      </c>
      <c r="D64" cm="1">
        <f t="array" aca="1" ref="D64" ca="1">IF(_xlfn.XLOOKUP($A64&amp;$B64,Prod!$K$4:$K$500&amp;Prod!$A$4:$A$500,Prod!C$4:C$500)=0,0,EI_working!D64)</f>
        <v>6.8315263779822333E-2</v>
      </c>
      <c r="E64" cm="1">
        <f t="array" aca="1" ref="E64" ca="1">IF(_xlfn.XLOOKUP($A64&amp;$B64,Prod!$K$4:$K$500&amp;Prod!$A$4:$A$500,Prod!D$4:D$500)=0,0,EI_working!E64)</f>
        <v>3.7039453509745211E-2</v>
      </c>
    </row>
    <row r="65" spans="1:5" x14ac:dyDescent="0.45">
      <c r="A65" t="str">
        <f>A50</f>
        <v>Belize</v>
      </c>
      <c r="B65" t="str">
        <f>EI_working!B65</f>
        <v>acitr</v>
      </c>
      <c r="C65" cm="1">
        <f t="array" aca="1" ref="C65" ca="1">IF(_xlfn.XLOOKUP($A65&amp;$B65,Prod!$K$4:$K$500&amp;Prod!$A$4:$A$500,Prod!B$4:B$500)=0,0,EI_working!C65)</f>
        <v>7.9345180030354664E-2</v>
      </c>
      <c r="D65" cm="1">
        <f t="array" aca="1" ref="D65" ca="1">IF(_xlfn.XLOOKUP($A65&amp;$B65,Prod!$K$4:$K$500&amp;Prod!$A$4:$A$500,Prod!C$4:C$500)=0,0,EI_working!D65)</f>
        <v>6.8315263779822333E-2</v>
      </c>
      <c r="E65" cm="1">
        <f t="array" aca="1" ref="E65" ca="1">IF(_xlfn.XLOOKUP($A65&amp;$B65,Prod!$K$4:$K$500&amp;Prod!$A$4:$A$500,Prod!D$4:D$500)=0,0,EI_working!E65)</f>
        <v>3.7039453509745211E-2</v>
      </c>
    </row>
    <row r="66" spans="1:5" x14ac:dyDescent="0.45">
      <c r="A66" t="str">
        <f>A50</f>
        <v>Belize</v>
      </c>
      <c r="B66" t="str">
        <f>EI_working!B66</f>
        <v>afrui</v>
      </c>
      <c r="C66" cm="1">
        <f t="array" aca="1" ref="C66" ca="1">IF(_xlfn.XLOOKUP($A66&amp;$B66,Prod!$K$4:$K$500&amp;Prod!$A$4:$A$500,Prod!B$4:B$500)=0,0,EI_working!C66)</f>
        <v>7.9345180030354664E-2</v>
      </c>
      <c r="D66" cm="1">
        <f t="array" aca="1" ref="D66" ca="1">IF(_xlfn.XLOOKUP($A66&amp;$B66,Prod!$K$4:$K$500&amp;Prod!$A$4:$A$500,Prod!C$4:C$500)=0,0,EI_working!D66)</f>
        <v>6.8315263779822333E-2</v>
      </c>
      <c r="E66" cm="1">
        <f t="array" aca="1" ref="E66" ca="1">IF(_xlfn.XLOOKUP($A66&amp;$B66,Prod!$K$4:$K$500&amp;Prod!$A$4:$A$500,Prod!D$4:D$500)=0,0,EI_working!E66)</f>
        <v>3.7039453509745211E-2</v>
      </c>
    </row>
    <row r="67" spans="1:5" x14ac:dyDescent="0.45">
      <c r="A67" t="str">
        <f>A50</f>
        <v>Belize</v>
      </c>
      <c r="B67" t="str">
        <f>EI_working!B67</f>
        <v>aocrp</v>
      </c>
      <c r="C67" cm="1">
        <f t="array" aca="1" ref="C67" ca="1">IF(_xlfn.XLOOKUP($A67&amp;$B67,Prod!$K$4:$K$500&amp;Prod!$A$4:$A$500,Prod!B$4:B$500)=0,0,EI_working!C67)</f>
        <v>7.9345180030354664E-2</v>
      </c>
      <c r="D67" cm="1">
        <f t="array" aca="1" ref="D67" ca="1">IF(_xlfn.XLOOKUP($A67&amp;$B67,Prod!$K$4:$K$500&amp;Prod!$A$4:$A$500,Prod!C$4:C$500)=0,0,EI_working!D67)</f>
        <v>6.8315263779822333E-2</v>
      </c>
      <c r="E67" cm="1">
        <f t="array" aca="1" ref="E67" ca="1">IF(_xlfn.XLOOKUP($A67&amp;$B67,Prod!$K$4:$K$500&amp;Prod!$A$4:$A$500,Prod!D$4:D$500)=0,0,EI_working!E67)</f>
        <v>3.7039453509745211E-2</v>
      </c>
    </row>
    <row r="68" spans="1:5" x14ac:dyDescent="0.45">
      <c r="A68" t="str">
        <f>A50</f>
        <v>Belize</v>
      </c>
      <c r="B68" t="str">
        <f>EI_working!B68</f>
        <v>acatt</v>
      </c>
      <c r="C68" cm="1">
        <f t="array" ref="C68">IF(_xlfn.XLOOKUP($A68&amp;$B68,Prod!$K$4:$K$500&amp;Prod!$A$4:$A$500,Prod!B$4:B$500)=0,0,EI_working!C68)</f>
        <v>80.911000000000001</v>
      </c>
      <c r="D68" cm="1">
        <f t="array" ref="D68">IF(_xlfn.XLOOKUP($A68&amp;$B68,Prod!$K$4:$K$500&amp;Prod!$A$4:$A$500,Prod!C$4:C$500)=0,0,EI_working!D68)</f>
        <v>107.3047</v>
      </c>
      <c r="E68" cm="1">
        <f t="array" ref="E68">IF(_xlfn.XLOOKUP($A68&amp;$B68,Prod!$K$4:$K$500&amp;Prod!$A$4:$A$500,Prod!D$4:D$500)=0,0,EI_working!E68)</f>
        <v>98.965800000000002</v>
      </c>
    </row>
    <row r="69" spans="1:5" x14ac:dyDescent="0.45">
      <c r="A69" t="str">
        <f>A50</f>
        <v>Belize</v>
      </c>
      <c r="B69" t="str">
        <f>EI_working!B69</f>
        <v>amilk</v>
      </c>
      <c r="C69" cm="1">
        <f t="array" ref="C69">IF(_xlfn.XLOOKUP($A69&amp;$B69,Prod!$K$4:$K$500&amp;Prod!$A$4:$A$500,Prod!B$4:B$500)=0,0,EI_working!C69)</f>
        <v>3.8049000000000004</v>
      </c>
      <c r="D69" cm="1">
        <f t="array" ref="D69">IF(_xlfn.XLOOKUP($A69&amp;$B69,Prod!$K$4:$K$500&amp;Prod!$A$4:$A$500,Prod!C$4:C$500)=0,0,EI_working!D69)</f>
        <v>2.7008000000000001</v>
      </c>
      <c r="E69" cm="1">
        <f t="array" ref="E69">IF(_xlfn.XLOOKUP($A69&amp;$B69,Prod!$K$4:$K$500&amp;Prod!$A$4:$A$500,Prod!D$4:D$500)=0,0,EI_working!E69)</f>
        <v>2.1196999999999999</v>
      </c>
    </row>
    <row r="70" spans="1:5" x14ac:dyDescent="0.45">
      <c r="A70" t="str">
        <f>A50</f>
        <v>Belize</v>
      </c>
      <c r="B70" t="str">
        <f>EI_working!B70</f>
        <v>apoul</v>
      </c>
      <c r="C70" cm="1">
        <f t="array" ref="C70">IF(_xlfn.XLOOKUP($A70&amp;$B70,Prod!$K$4:$K$500&amp;Prod!$A$4:$A$500,Prod!B$4:B$500)=0,0,EI_working!C70)</f>
        <v>0.2311</v>
      </c>
      <c r="D70" cm="1">
        <f t="array" ref="D70">IF(_xlfn.XLOOKUP($A70&amp;$B70,Prod!$K$4:$K$500&amp;Prod!$A$4:$A$500,Prod!C$4:C$500)=0,0,EI_working!D70)</f>
        <v>0.26919999999999999</v>
      </c>
      <c r="E70" cm="1">
        <f t="array" ref="E70">IF(_xlfn.XLOOKUP($A70&amp;$B70,Prod!$K$4:$K$500&amp;Prod!$A$4:$A$500,Prod!D$4:D$500)=0,0,EI_working!E70)</f>
        <v>0.17950000000000002</v>
      </c>
    </row>
    <row r="71" spans="1:5" x14ac:dyDescent="0.45">
      <c r="A71" t="str">
        <f>A50</f>
        <v>Belize</v>
      </c>
      <c r="B71" t="str">
        <f>EI_working!B71</f>
        <v>aeggs</v>
      </c>
      <c r="C71" cm="1">
        <f t="array" ref="C71">IF(_xlfn.XLOOKUP($A71&amp;$B71,Prod!$K$4:$K$500&amp;Prod!$A$4:$A$500,Prod!B$4:B$500)=0,0,EI_working!C71)</f>
        <v>1.2615000000000001</v>
      </c>
      <c r="D71" cm="1">
        <f t="array" ref="D71">IF(_xlfn.XLOOKUP($A71&amp;$B71,Prod!$K$4:$K$500&amp;Prod!$A$4:$A$500,Prod!C$4:C$500)=0,0,EI_working!D71)</f>
        <v>1.1495</v>
      </c>
      <c r="E71" cm="1">
        <f t="array" ref="E71">IF(_xlfn.XLOOKUP($A71&amp;$B71,Prod!$K$4:$K$500&amp;Prod!$A$4:$A$500,Prod!D$4:D$500)=0,0,EI_working!E71)</f>
        <v>1.181</v>
      </c>
    </row>
    <row r="72" spans="1:5" x14ac:dyDescent="0.45">
      <c r="A72" t="str">
        <f>A50</f>
        <v>Belize</v>
      </c>
      <c r="B72" t="str">
        <f>EI_working!B72</f>
        <v>apigs</v>
      </c>
      <c r="C72" cm="1">
        <f t="array" ref="C72">IF(_xlfn.XLOOKUP($A72&amp;$B72,Prod!$K$4:$K$500&amp;Prod!$A$4:$A$500,Prod!B$4:B$500)=0,0,EI_working!C72)</f>
        <v>72.502128997420044</v>
      </c>
      <c r="D72" cm="1">
        <f t="array" ref="D72">IF(_xlfn.XLOOKUP($A72&amp;$B72,Prod!$K$4:$K$500&amp;Prod!$A$4:$A$500,Prod!C$4:C$500)=0,0,EI_working!D72)</f>
        <v>95.41552044704116</v>
      </c>
      <c r="E72" cm="1">
        <f t="array" ref="E72">IF(_xlfn.XLOOKUP($A72&amp;$B72,Prod!$K$4:$K$500&amp;Prod!$A$4:$A$500,Prod!D$4:D$500)=0,0,EI_working!E72)</f>
        <v>64.860769845694435</v>
      </c>
    </row>
    <row r="73" spans="1:5" x14ac:dyDescent="0.45">
      <c r="A73" t="str">
        <f>A50</f>
        <v>Belize</v>
      </c>
      <c r="B73" t="str">
        <f>EI_working!B73</f>
        <v>aoliv</v>
      </c>
      <c r="C73" cm="1">
        <f t="array" aca="1" ref="C73" ca="1">IF(_xlfn.XLOOKUP($A73&amp;$B73,Prod!$K$4:$K$500&amp;Prod!$A$4:$A$500,Prod!B$4:B$500)=0,0,EI_working!C73)</f>
        <v>22.469818931476354</v>
      </c>
      <c r="D73" cm="1">
        <f t="array" aca="1" ref="D73" ca="1">IF(_xlfn.XLOOKUP($A73&amp;$B73,Prod!$K$4:$K$500&amp;Prod!$A$4:$A$500,Prod!C$4:C$500)=0,0,EI_working!D73)</f>
        <v>29.571124287590052</v>
      </c>
      <c r="E73" cm="1">
        <f t="array" aca="1" ref="E73" ca="1">IF(_xlfn.XLOOKUP($A73&amp;$B73,Prod!$K$4:$K$500&amp;Prod!$A$4:$A$500,Prod!D$4:D$500)=0,0,EI_working!E73)</f>
        <v>20.101613212499963</v>
      </c>
    </row>
    <row r="81" spans="1:5" x14ac:dyDescent="0.45">
      <c r="A81" s="5" t="str">
        <f>EI_working!A81</f>
        <v>Egypt</v>
      </c>
    </row>
    <row r="85" spans="1:5" x14ac:dyDescent="0.45">
      <c r="B85" t="str">
        <f>EI_working!B85</f>
        <v>N90</v>
      </c>
      <c r="C85">
        <f>EI_working!C85</f>
        <v>2005</v>
      </c>
      <c r="D85">
        <f>EI_working!D85</f>
        <v>2014</v>
      </c>
      <c r="E85">
        <f>EI_working!E85</f>
        <v>2022</v>
      </c>
    </row>
    <row r="86" spans="1:5" x14ac:dyDescent="0.45">
      <c r="A86" t="str">
        <f>A81</f>
        <v>Egypt</v>
      </c>
      <c r="B86" t="str">
        <f>EI_working!B86</f>
        <v>amaiz</v>
      </c>
      <c r="C86" cm="1">
        <f t="array" ref="C86">IF(_xlfn.XLOOKUP($A86&amp;$B86,Prod!$K$4:$K$500&amp;Prod!$A$4:$A$500,Prod!B$4:B$500)=0,0,EI_working!C86)</f>
        <v>0.2954</v>
      </c>
      <c r="D86" cm="1">
        <f t="array" ref="D86">IF(_xlfn.XLOOKUP($A86&amp;$B86,Prod!$K$4:$K$500&amp;Prod!$A$4:$A$500,Prod!C$4:C$500)=0,0,EI_working!D86)</f>
        <v>0.245</v>
      </c>
      <c r="E86" cm="1">
        <f t="array" ref="E86">IF(_xlfn.XLOOKUP($A86&amp;$B86,Prod!$K$4:$K$500&amp;Prod!$A$4:$A$500,Prod!D$4:D$500)=0,0,EI_working!E86)</f>
        <v>0.2757</v>
      </c>
    </row>
    <row r="87" spans="1:5" x14ac:dyDescent="0.45">
      <c r="A87" t="str">
        <f>A81</f>
        <v>Egypt</v>
      </c>
      <c r="B87" t="str">
        <f>EI_working!B87</f>
        <v>asorg</v>
      </c>
      <c r="C87" cm="1">
        <f t="array" ref="C87">IF(_xlfn.XLOOKUP($A87&amp;$B87,Prod!$K$4:$K$500&amp;Prod!$A$4:$A$500,Prod!B$4:B$500)=0,0,EI_working!C87)</f>
        <v>0.2954</v>
      </c>
      <c r="D87" cm="1">
        <f t="array" ref="D87">IF(_xlfn.XLOOKUP($A87&amp;$B87,Prod!$K$4:$K$500&amp;Prod!$A$4:$A$500,Prod!C$4:C$500)=0,0,EI_working!D87)</f>
        <v>0.245</v>
      </c>
      <c r="E87" cm="1">
        <f t="array" ref="E87">IF(_xlfn.XLOOKUP($A87&amp;$B87,Prod!$K$4:$K$500&amp;Prod!$A$4:$A$500,Prod!D$4:D$500)=0,0,EI_working!E87)</f>
        <v>0.2757</v>
      </c>
    </row>
    <row r="88" spans="1:5" x14ac:dyDescent="0.45">
      <c r="A88" t="str">
        <f>A81</f>
        <v>Egypt</v>
      </c>
      <c r="B88" t="str">
        <f>EI_working!B88</f>
        <v>arice</v>
      </c>
      <c r="C88" cm="1">
        <f t="array" ref="C88">IF(_xlfn.XLOOKUP($A88&amp;$B88,Prod!$K$4:$K$500&amp;Prod!$A$4:$A$500,Prod!B$4:B$500)=0,0,EI_working!C88)</f>
        <v>0.88539999999999996</v>
      </c>
      <c r="D88" cm="1">
        <f t="array" ref="D88">IF(_xlfn.XLOOKUP($A88&amp;$B88,Prod!$K$4:$K$500&amp;Prod!$A$4:$A$500,Prod!C$4:C$500)=0,0,EI_working!D88)</f>
        <v>0.91490000000000005</v>
      </c>
      <c r="E88" cm="1">
        <f t="array" ref="E88">IF(_xlfn.XLOOKUP($A88&amp;$B88,Prod!$K$4:$K$500&amp;Prod!$A$4:$A$500,Prod!D$4:D$500)=0,0,EI_working!E88)</f>
        <v>0.97599999999999998</v>
      </c>
    </row>
    <row r="89" spans="1:5" x14ac:dyDescent="0.45">
      <c r="A89" t="str">
        <f>A81</f>
        <v>Egypt</v>
      </c>
      <c r="B89" t="str">
        <f>EI_working!B89</f>
        <v>awhea</v>
      </c>
      <c r="C89" cm="1">
        <f t="array" ref="C89">IF(_xlfn.XLOOKUP($A89&amp;$B89,Prod!$K$4:$K$500&amp;Prod!$A$4:$A$500,Prod!B$4:B$500)=0,0,EI_working!C89)</f>
        <v>0.2954</v>
      </c>
      <c r="D89" cm="1">
        <f t="array" ref="D89">IF(_xlfn.XLOOKUP($A89&amp;$B89,Prod!$K$4:$K$500&amp;Prod!$A$4:$A$500,Prod!C$4:C$500)=0,0,EI_working!D89)</f>
        <v>0.245</v>
      </c>
      <c r="E89" cm="1">
        <f t="array" ref="E89">IF(_xlfn.XLOOKUP($A89&amp;$B89,Prod!$K$4:$K$500&amp;Prod!$A$4:$A$500,Prod!D$4:D$500)=0,0,EI_working!E89)</f>
        <v>0.2757</v>
      </c>
    </row>
    <row r="90" spans="1:5" x14ac:dyDescent="0.45">
      <c r="A90" t="str">
        <f>A81</f>
        <v>Egypt</v>
      </c>
      <c r="B90" t="str">
        <f>EI_working!B90</f>
        <v>aocer</v>
      </c>
      <c r="C90" cm="1">
        <f t="array" ref="C90">IF(_xlfn.XLOOKUP($A90&amp;$B90,Prod!$K$4:$K$500&amp;Prod!$A$4:$A$500,Prod!B$4:B$500)=0,0,EI_working!C90)</f>
        <v>0.2954</v>
      </c>
      <c r="D90" cm="1">
        <f t="array" ref="D90">IF(_xlfn.XLOOKUP($A90&amp;$B90,Prod!$K$4:$K$500&amp;Prod!$A$4:$A$500,Prod!C$4:C$500)=0,0,EI_working!D90)</f>
        <v>0.245</v>
      </c>
      <c r="E90" cm="1">
        <f t="array" ref="E90">IF(_xlfn.XLOOKUP($A90&amp;$B90,Prod!$K$4:$K$500&amp;Prod!$A$4:$A$500,Prod!D$4:D$500)=0,0,EI_working!E90)</f>
        <v>0.2757</v>
      </c>
    </row>
    <row r="91" spans="1:5" x14ac:dyDescent="0.45">
      <c r="A91" t="str">
        <f>A81</f>
        <v>Egypt</v>
      </c>
      <c r="B91" t="str">
        <f>EI_working!B91</f>
        <v>apuls</v>
      </c>
      <c r="C91" cm="1">
        <f t="array" aca="1" ref="C91" ca="1">IF(_xlfn.XLOOKUP($A91&amp;$B91,Prod!$K$4:$K$500&amp;Prod!$A$4:$A$500,Prod!B$4:B$500)=0,0,EI_working!C91)</f>
        <v>0.29486578608431308</v>
      </c>
      <c r="D91" cm="1">
        <f t="array" aca="1" ref="D91" ca="1">IF(_xlfn.XLOOKUP($A91&amp;$B91,Prod!$K$4:$K$500&amp;Prod!$A$4:$A$500,Prod!C$4:C$500)=0,0,EI_working!D91)</f>
        <v>0.24455693158651556</v>
      </c>
      <c r="E91" cm="1">
        <f t="array" aca="1" ref="E91" ca="1">IF(_xlfn.XLOOKUP($A91&amp;$B91,Prod!$K$4:$K$500&amp;Prod!$A$4:$A$500,Prod!D$4:D$500)=0,0,EI_working!E91)</f>
        <v>0.27520141240164225</v>
      </c>
    </row>
    <row r="92" spans="1:5" x14ac:dyDescent="0.45">
      <c r="A92" t="str">
        <f>A81</f>
        <v>Egypt</v>
      </c>
      <c r="B92" t="str">
        <f>EI_working!B92</f>
        <v>agnut</v>
      </c>
      <c r="C92" cm="1">
        <f t="array" aca="1" ref="C92" ca="1">IF(_xlfn.XLOOKUP($A92&amp;$B92,Prod!$K$4:$K$500&amp;Prod!$A$4:$A$500,Prod!B$4:B$500)=0,0,EI_working!C92)</f>
        <v>0.56978327506714921</v>
      </c>
      <c r="D92" cm="1">
        <f t="array" aca="1" ref="D92" ca="1">IF(_xlfn.XLOOKUP($A92&amp;$B92,Prod!$K$4:$K$500&amp;Prod!$A$4:$A$500,Prod!C$4:C$500)=0,0,EI_working!D92)</f>
        <v>0.47256906699882045</v>
      </c>
      <c r="E92" cm="1">
        <f t="array" aca="1" ref="E92" ca="1">IF(_xlfn.XLOOKUP($A92&amp;$B92,Prod!$K$4:$K$500&amp;Prod!$A$4:$A$500,Prod!D$4:D$500)=0,0,EI_working!E92)</f>
        <v>0.5317848643737747</v>
      </c>
    </row>
    <row r="93" spans="1:5" x14ac:dyDescent="0.45">
      <c r="A93" t="str">
        <f>A81</f>
        <v>Egypt</v>
      </c>
      <c r="B93" t="str">
        <f>EI_working!B93</f>
        <v>aoils</v>
      </c>
      <c r="C93" cm="1">
        <f t="array" aca="1" ref="C93" ca="1">IF(_xlfn.XLOOKUP($A93&amp;$B93,Prod!$K$4:$K$500&amp;Prod!$A$4:$A$500,Prod!B$4:B$500)=0,0,EI_working!C93)</f>
        <v>1.1091771453665575</v>
      </c>
      <c r="D93" cm="1">
        <f t="array" aca="1" ref="D93" ca="1">IF(_xlfn.XLOOKUP($A93&amp;$B93,Prod!$K$4:$K$500&amp;Prod!$A$4:$A$500,Prod!C$4:C$500)=0,0,EI_working!D93)</f>
        <v>0.91993365137036764</v>
      </c>
      <c r="E93" cm="1">
        <f t="array" aca="1" ref="E93" ca="1">IF(_xlfn.XLOOKUP($A93&amp;$B93,Prod!$K$4:$K$500&amp;Prod!$A$4:$A$500,Prod!D$4:D$500)=0,0,EI_working!E93)</f>
        <v>1.0352069701339199</v>
      </c>
    </row>
    <row r="94" spans="1:5" x14ac:dyDescent="0.45">
      <c r="A94" t="str">
        <f>A81</f>
        <v>Egypt</v>
      </c>
      <c r="B94" t="str">
        <f>EI_working!B94</f>
        <v>acass</v>
      </c>
      <c r="C94" cm="1">
        <f t="array" ref="C94">IF(_xlfn.XLOOKUP($A94&amp;$B94,Prod!$K$4:$K$500&amp;Prod!$A$4:$A$500,Prod!B$4:B$500)=0,0,EI_working!C94)</f>
        <v>0</v>
      </c>
      <c r="D94" cm="1">
        <f t="array" ref="D94">IF(_xlfn.XLOOKUP($A94&amp;$B94,Prod!$K$4:$K$500&amp;Prod!$A$4:$A$500,Prod!C$4:C$500)=0,0,EI_working!D94)</f>
        <v>0</v>
      </c>
      <c r="E94" cm="1">
        <f t="array" ref="E94">IF(_xlfn.XLOOKUP($A94&amp;$B94,Prod!$K$4:$K$500&amp;Prod!$A$4:$A$500,Prod!D$4:D$500)=0,0,EI_working!E94)</f>
        <v>0</v>
      </c>
    </row>
    <row r="95" spans="1:5" x14ac:dyDescent="0.45">
      <c r="A95" t="str">
        <f>A81</f>
        <v>Egypt</v>
      </c>
      <c r="B95" t="str">
        <f>EI_working!B95</f>
        <v>aipot</v>
      </c>
      <c r="C95" cm="1">
        <f t="array" ref="C95">IF(_xlfn.XLOOKUP($A95&amp;$B95,Prod!$K$4:$K$500&amp;Prod!$A$4:$A$500,Prod!B$4:B$500)=0,0,EI_working!C95)</f>
        <v>0</v>
      </c>
      <c r="D95" cm="1">
        <f t="array" ref="D95">IF(_xlfn.XLOOKUP($A95&amp;$B95,Prod!$K$4:$K$500&amp;Prod!$A$4:$A$500,Prod!C$4:C$500)=0,0,EI_working!D95)</f>
        <v>0</v>
      </c>
      <c r="E95" cm="1">
        <f t="array" ref="E95">IF(_xlfn.XLOOKUP($A95&amp;$B95,Prod!$K$4:$K$500&amp;Prod!$A$4:$A$500,Prod!D$4:D$500)=0,0,EI_working!E95)</f>
        <v>0</v>
      </c>
    </row>
    <row r="96" spans="1:5" x14ac:dyDescent="0.45">
      <c r="A96" t="str">
        <f>A81</f>
        <v>Egypt</v>
      </c>
      <c r="B96" t="str">
        <f>EI_working!B96</f>
        <v>aspot</v>
      </c>
      <c r="C96" cm="1">
        <f t="array" ref="C96">IF(_xlfn.XLOOKUP($A96&amp;$B96,Prod!$K$4:$K$500&amp;Prod!$A$4:$A$500,Prod!B$4:B$500)=0,0,EI_working!C96)</f>
        <v>0</v>
      </c>
      <c r="D96" cm="1">
        <f t="array" ref="D96">IF(_xlfn.XLOOKUP($A96&amp;$B96,Prod!$K$4:$K$500&amp;Prod!$A$4:$A$500,Prod!C$4:C$500)=0,0,EI_working!D96)</f>
        <v>0</v>
      </c>
      <c r="E96" cm="1">
        <f t="array" ref="E96">IF(_xlfn.XLOOKUP($A96&amp;$B96,Prod!$K$4:$K$500&amp;Prod!$A$4:$A$500,Prod!D$4:D$500)=0,0,EI_working!E96)</f>
        <v>0</v>
      </c>
    </row>
    <row r="97" spans="1:5" x14ac:dyDescent="0.45">
      <c r="A97" t="str">
        <f>A81</f>
        <v>Egypt</v>
      </c>
      <c r="B97" t="str">
        <f>EI_working!B97</f>
        <v>aroot</v>
      </c>
      <c r="C97" cm="1">
        <f t="array" aca="1" ref="C97" ca="1">IF(_xlfn.XLOOKUP($A97&amp;$B97,Prod!$K$4:$K$500&amp;Prod!$A$4:$A$500,Prod!B$4:B$500)=0,0,EI_working!C97)</f>
        <v>7.5853501015131317E-2</v>
      </c>
      <c r="D97" cm="1">
        <f t="array" aca="1" ref="D97" ca="1">IF(_xlfn.XLOOKUP($A97&amp;$B97,Prod!$K$4:$K$500&amp;Prod!$A$4:$A$500,Prod!C$4:C$500)=0,0,EI_working!D97)</f>
        <v>6.2911671458047297E-2</v>
      </c>
      <c r="E97" cm="1">
        <f t="array" aca="1" ref="E97" ca="1">IF(_xlfn.XLOOKUP($A97&amp;$B97,Prod!$K$4:$K$500&amp;Prod!$A$4:$A$500,Prod!D$4:D$500)=0,0,EI_working!E97)</f>
        <v>7.0794889065239355E-2</v>
      </c>
    </row>
    <row r="98" spans="1:5" x14ac:dyDescent="0.45">
      <c r="A98" t="str">
        <f>A81</f>
        <v>Egypt</v>
      </c>
      <c r="B98" t="str">
        <f>EI_working!B98</f>
        <v>aleaf</v>
      </c>
      <c r="C98" cm="1">
        <f t="array" ref="C98">IF(_xlfn.XLOOKUP($A98&amp;$B98,Prod!$K$4:$K$500&amp;Prod!$A$4:$A$500,Prod!B$4:B$500)=0,0,EI_working!C98)</f>
        <v>0</v>
      </c>
      <c r="D98" cm="1">
        <f t="array" ref="D98">IF(_xlfn.XLOOKUP($A98&amp;$B98,Prod!$K$4:$K$500&amp;Prod!$A$4:$A$500,Prod!C$4:C$500)=0,0,EI_working!D98)</f>
        <v>0</v>
      </c>
      <c r="E98" cm="1">
        <f t="array" ref="E98">IF(_xlfn.XLOOKUP($A98&amp;$B98,Prod!$K$4:$K$500&amp;Prod!$A$4:$A$500,Prod!D$4:D$500)=0,0,EI_working!E98)</f>
        <v>0</v>
      </c>
    </row>
    <row r="99" spans="1:5" x14ac:dyDescent="0.45">
      <c r="A99" t="str">
        <f>A81</f>
        <v>Egypt</v>
      </c>
      <c r="B99" t="str">
        <f>EI_working!B99</f>
        <v>avege</v>
      </c>
      <c r="C99" cm="1">
        <f t="array" aca="1" ref="C99" ca="1">IF(_xlfn.XLOOKUP($A99&amp;$B99,Prod!$K$4:$K$500&amp;Prod!$A$4:$A$500,Prod!B$4:B$500)=0,0,EI_working!C99)</f>
        <v>0.13618629050629549</v>
      </c>
      <c r="D99" cm="1">
        <f t="array" aca="1" ref="D99" ca="1">IF(_xlfn.XLOOKUP($A99&amp;$B99,Prod!$K$4:$K$500&amp;Prod!$A$4:$A$500,Prod!C$4:C$500)=0,0,EI_working!D99)</f>
        <v>0.11295071487488961</v>
      </c>
      <c r="E99" cm="1">
        <f t="array" aca="1" ref="E99" ca="1">IF(_xlfn.XLOOKUP($A99&amp;$B99,Prod!$K$4:$K$500&amp;Prod!$A$4:$A$500,Prod!D$4:D$500)=0,0,EI_working!E99)</f>
        <v>0.12710413098370235</v>
      </c>
    </row>
    <row r="100" spans="1:5" x14ac:dyDescent="0.45">
      <c r="A100" t="str">
        <f>A81</f>
        <v>Egypt</v>
      </c>
      <c r="B100" t="str">
        <f>EI_working!B100</f>
        <v>asugr</v>
      </c>
      <c r="C100" cm="1">
        <f t="array" ref="C100">IF(_xlfn.XLOOKUP($A100&amp;$B100,Prod!$K$4:$K$500&amp;Prod!$A$4:$A$500,Prod!B$4:B$500)=0,0,EI_working!C100)</f>
        <v>1.477E-2</v>
      </c>
      <c r="D100" cm="1">
        <f t="array" ref="D100">IF(_xlfn.XLOOKUP($A100&amp;$B100,Prod!$K$4:$K$500&amp;Prod!$A$4:$A$500,Prod!C$4:C$500)=0,0,EI_working!D100)</f>
        <v>1.225E-2</v>
      </c>
      <c r="E100" cm="1">
        <f t="array" ref="E100">IF(_xlfn.XLOOKUP($A100&amp;$B100,Prod!$K$4:$K$500&amp;Prod!$A$4:$A$500,Prod!D$4:D$500)=0,0,EI_working!E100)</f>
        <v>1.3785E-2</v>
      </c>
    </row>
    <row r="101" spans="1:5" x14ac:dyDescent="0.45">
      <c r="A101" t="str">
        <f>A81</f>
        <v>Egypt</v>
      </c>
      <c r="B101" t="str">
        <f>EI_working!B101</f>
        <v>atoba</v>
      </c>
      <c r="C101" cm="1">
        <f t="array" ref="C101">IF(_xlfn.XLOOKUP($A101&amp;$B101,Prod!$K$4:$K$500&amp;Prod!$A$4:$A$500,Prod!B$4:B$500)=0,0,EI_working!C101)</f>
        <v>0</v>
      </c>
      <c r="D101" cm="1">
        <f t="array" ref="D101">IF(_xlfn.XLOOKUP($A101&amp;$B101,Prod!$K$4:$K$500&amp;Prod!$A$4:$A$500,Prod!C$4:C$500)=0,0,EI_working!D101)</f>
        <v>0</v>
      </c>
      <c r="E101" cm="1">
        <f t="array" ref="E101">IF(_xlfn.XLOOKUP($A101&amp;$B101,Prod!$K$4:$K$500&amp;Prod!$A$4:$A$500,Prod!D$4:D$500)=0,0,EI_working!E101)</f>
        <v>0</v>
      </c>
    </row>
    <row r="102" spans="1:5" x14ac:dyDescent="0.45">
      <c r="A102" t="str">
        <f>A81</f>
        <v>Egypt</v>
      </c>
      <c r="B102" t="str">
        <f>EI_working!B102</f>
        <v>acott</v>
      </c>
      <c r="C102" cm="1">
        <f t="array" aca="1" ref="C102" ca="1">IF(_xlfn.XLOOKUP($A102&amp;$B102,Prod!$K$4:$K$500&amp;Prod!$A$4:$A$500,Prod!B$4:B$500)=0,0,EI_working!C102)</f>
        <v>0.13618629050629549</v>
      </c>
      <c r="D102" cm="1">
        <f t="array" aca="1" ref="D102" ca="1">IF(_xlfn.XLOOKUP($A102&amp;$B102,Prod!$K$4:$K$500&amp;Prod!$A$4:$A$500,Prod!C$4:C$500)=0,0,EI_working!D102)</f>
        <v>0.11295071487488961</v>
      </c>
      <c r="E102" cm="1">
        <f t="array" aca="1" ref="E102" ca="1">IF(_xlfn.XLOOKUP($A102&amp;$B102,Prod!$K$4:$K$500&amp;Prod!$A$4:$A$500,Prod!D$4:D$500)=0,0,EI_working!E102)</f>
        <v>0.12710413098370235</v>
      </c>
    </row>
    <row r="103" spans="1:5" x14ac:dyDescent="0.45">
      <c r="A103" t="str">
        <f>A81</f>
        <v>Egypt</v>
      </c>
      <c r="B103" t="str">
        <f>EI_working!B103</f>
        <v>anuts</v>
      </c>
      <c r="C103" cm="1">
        <f t="array" ref="C103">IF(_xlfn.XLOOKUP($A103&amp;$B103,Prod!$K$4:$K$500&amp;Prod!$A$4:$A$500,Prod!B$4:B$500)=0,0,EI_working!C103)</f>
        <v>0</v>
      </c>
      <c r="D103" cm="1">
        <f t="array" ref="D103">IF(_xlfn.XLOOKUP($A103&amp;$B103,Prod!$K$4:$K$500&amp;Prod!$A$4:$A$500,Prod!C$4:C$500)=0,0,EI_working!D103)</f>
        <v>0</v>
      </c>
      <c r="E103" cm="1">
        <f t="array" ref="E103">IF(_xlfn.XLOOKUP($A103&amp;$B103,Prod!$K$4:$K$500&amp;Prod!$A$4:$A$500,Prod!D$4:D$500)=0,0,EI_working!E103)</f>
        <v>0</v>
      </c>
    </row>
    <row r="104" spans="1:5" x14ac:dyDescent="0.45">
      <c r="A104" t="str">
        <f>A81</f>
        <v>Egypt</v>
      </c>
      <c r="B104" t="str">
        <f>EI_working!B104</f>
        <v>abana</v>
      </c>
      <c r="C104" cm="1">
        <f t="array" ref="C104">IF(_xlfn.XLOOKUP($A104&amp;$B104,Prod!$K$4:$K$500&amp;Prod!$A$4:$A$500,Prod!B$4:B$500)=0,0,EI_working!C104)</f>
        <v>0</v>
      </c>
      <c r="D104" cm="1">
        <f t="array" ref="D104">IF(_xlfn.XLOOKUP($A104&amp;$B104,Prod!$K$4:$K$500&amp;Prod!$A$4:$A$500,Prod!C$4:C$500)=0,0,EI_working!D104)</f>
        <v>0</v>
      </c>
      <c r="E104" cm="1">
        <f t="array" ref="E104">IF(_xlfn.XLOOKUP($A104&amp;$B104,Prod!$K$4:$K$500&amp;Prod!$A$4:$A$500,Prod!D$4:D$500)=0,0,EI_working!E104)</f>
        <v>0</v>
      </c>
    </row>
    <row r="105" spans="1:5" x14ac:dyDescent="0.45">
      <c r="A105" t="str">
        <f>A81</f>
        <v>Egypt</v>
      </c>
      <c r="B105" t="str">
        <f>EI_working!B105</f>
        <v>aplan</v>
      </c>
      <c r="C105" cm="1">
        <f t="array" ref="C105">IF(_xlfn.XLOOKUP($A105&amp;$B105,Prod!$K$4:$K$500&amp;Prod!$A$4:$A$500,Prod!B$4:B$500)=0,0,EI_working!C105)</f>
        <v>0</v>
      </c>
      <c r="D105" cm="1">
        <f t="array" ref="D105">IF(_xlfn.XLOOKUP($A105&amp;$B105,Prod!$K$4:$K$500&amp;Prod!$A$4:$A$500,Prod!C$4:C$500)=0,0,EI_working!D105)</f>
        <v>0</v>
      </c>
      <c r="E105" cm="1">
        <f t="array" ref="E105">IF(_xlfn.XLOOKUP($A105&amp;$B105,Prod!$K$4:$K$500&amp;Prod!$A$4:$A$500,Prod!D$4:D$500)=0,0,EI_working!E105)</f>
        <v>0</v>
      </c>
    </row>
    <row r="106" spans="1:5" x14ac:dyDescent="0.45">
      <c r="A106" t="str">
        <f>A81</f>
        <v>Egypt</v>
      </c>
      <c r="B106" t="str">
        <f>EI_working!B106</f>
        <v>afrui</v>
      </c>
      <c r="C106" cm="1">
        <f t="array" aca="1" ref="C106" ca="1">IF(_xlfn.XLOOKUP($A106&amp;$B106,Prod!$K$4:$K$500&amp;Prod!$A$4:$A$500,Prod!B$4:B$500)=0,0,EI_working!C106)</f>
        <v>0.15769647471586148</v>
      </c>
      <c r="D106" cm="1">
        <f t="array" aca="1" ref="D106" ca="1">IF(_xlfn.XLOOKUP($A106&amp;$B106,Prod!$K$4:$K$500&amp;Prod!$A$4:$A$500,Prod!C$4:C$500)=0,0,EI_working!D106)</f>
        <v>0.1307909150487003</v>
      </c>
      <c r="E106" cm="1">
        <f t="array" aca="1" ref="E106" ca="1">IF(_xlfn.XLOOKUP($A106&amp;$B106,Prod!$K$4:$K$500&amp;Prod!$A$4:$A$500,Prod!D$4:D$500)=0,0,EI_working!E106)</f>
        <v>0.14717981746500683</v>
      </c>
    </row>
    <row r="107" spans="1:5" x14ac:dyDescent="0.45">
      <c r="A107" t="str">
        <f>A81</f>
        <v>Egypt</v>
      </c>
      <c r="B107" t="str">
        <f>EI_working!B107</f>
        <v>ateal</v>
      </c>
      <c r="C107" cm="1">
        <f t="array" ref="C107">IF(_xlfn.XLOOKUP($A107&amp;$B107,Prod!$K$4:$K$500&amp;Prod!$A$4:$A$500,Prod!B$4:B$500)=0,0,EI_working!C107)</f>
        <v>0</v>
      </c>
      <c r="D107" cm="1">
        <f t="array" ref="D107">IF(_xlfn.XLOOKUP($A107&amp;$B107,Prod!$K$4:$K$500&amp;Prod!$A$4:$A$500,Prod!C$4:C$500)=0,0,EI_working!D107)</f>
        <v>0</v>
      </c>
      <c r="E107" cm="1">
        <f t="array" ref="E107">IF(_xlfn.XLOOKUP($A107&amp;$B107,Prod!$K$4:$K$500&amp;Prod!$A$4:$A$500,Prod!D$4:D$500)=0,0,EI_working!E107)</f>
        <v>0</v>
      </c>
    </row>
    <row r="108" spans="1:5" x14ac:dyDescent="0.45">
      <c r="A108" t="str">
        <f>A81</f>
        <v>Egypt</v>
      </c>
      <c r="B108" t="str">
        <f>EI_working!B108</f>
        <v>acoff</v>
      </c>
      <c r="C108" cm="1">
        <f t="array" ref="C108">IF(_xlfn.XLOOKUP($A108&amp;$B108,Prod!$K$4:$K$500&amp;Prod!$A$4:$A$500,Prod!B$4:B$500)=0,0,EI_working!C108)</f>
        <v>0</v>
      </c>
      <c r="D108" cm="1">
        <f t="array" ref="D108">IF(_xlfn.XLOOKUP($A108&amp;$B108,Prod!$K$4:$K$500&amp;Prod!$A$4:$A$500,Prod!C$4:C$500)=0,0,EI_working!D108)</f>
        <v>0</v>
      </c>
      <c r="E108" cm="1">
        <f t="array" ref="E108">IF(_xlfn.XLOOKUP($A108&amp;$B108,Prod!$K$4:$K$500&amp;Prod!$A$4:$A$500,Prod!D$4:D$500)=0,0,EI_working!E108)</f>
        <v>0</v>
      </c>
    </row>
    <row r="109" spans="1:5" x14ac:dyDescent="0.45">
      <c r="A109" t="str">
        <f>A81</f>
        <v>Egypt</v>
      </c>
      <c r="B109" t="str">
        <f>EI_working!B109</f>
        <v>acoco</v>
      </c>
      <c r="C109" cm="1">
        <f t="array" ref="C109">IF(_xlfn.XLOOKUP($A109&amp;$B109,Prod!$K$4:$K$500&amp;Prod!$A$4:$A$500,Prod!B$4:B$500)=0,0,EI_working!C109)</f>
        <v>0</v>
      </c>
      <c r="D109" cm="1">
        <f t="array" ref="D109">IF(_xlfn.XLOOKUP($A109&amp;$B109,Prod!$K$4:$K$500&amp;Prod!$A$4:$A$500,Prod!C$4:C$500)=0,0,EI_working!D109)</f>
        <v>0</v>
      </c>
      <c r="E109" cm="1">
        <f t="array" ref="E109">IF(_xlfn.XLOOKUP($A109&amp;$B109,Prod!$K$4:$K$500&amp;Prod!$A$4:$A$500,Prod!D$4:D$500)=0,0,EI_working!E109)</f>
        <v>0</v>
      </c>
    </row>
    <row r="110" spans="1:5" x14ac:dyDescent="0.45">
      <c r="A110" t="str">
        <f>A81</f>
        <v>Egypt</v>
      </c>
      <c r="B110" t="str">
        <f>EI_working!B110</f>
        <v>aflwr</v>
      </c>
      <c r="C110" cm="1">
        <f t="array" ref="C110">IF(_xlfn.XLOOKUP($A110&amp;$B110,Prod!$K$4:$K$500&amp;Prod!$A$4:$A$500,Prod!B$4:B$500)=0,0,EI_working!C110)</f>
        <v>0</v>
      </c>
      <c r="D110" cm="1">
        <f t="array" ref="D110">IF(_xlfn.XLOOKUP($A110&amp;$B110,Prod!$K$4:$K$500&amp;Prod!$A$4:$A$500,Prod!C$4:C$500)=0,0,EI_working!D110)</f>
        <v>0</v>
      </c>
      <c r="E110" cm="1">
        <f t="array" ref="E110">IF(_xlfn.XLOOKUP($A110&amp;$B110,Prod!$K$4:$K$500&amp;Prod!$A$4:$A$500,Prod!D$4:D$500)=0,0,EI_working!E110)</f>
        <v>0</v>
      </c>
    </row>
    <row r="111" spans="1:5" x14ac:dyDescent="0.45">
      <c r="A111" t="str">
        <f>A81</f>
        <v>Egypt</v>
      </c>
      <c r="B111" t="str">
        <f>EI_working!B111</f>
        <v>arubb</v>
      </c>
      <c r="C111" cm="1">
        <f t="array" ref="C111">IF(_xlfn.XLOOKUP($A111&amp;$B111,Prod!$K$4:$K$500&amp;Prod!$A$4:$A$500,Prod!B$4:B$500)=0,0,EI_working!C111)</f>
        <v>0</v>
      </c>
      <c r="D111" cm="1">
        <f t="array" ref="D111">IF(_xlfn.XLOOKUP($A111&amp;$B111,Prod!$K$4:$K$500&amp;Prod!$A$4:$A$500,Prod!C$4:C$500)=0,0,EI_working!D111)</f>
        <v>0</v>
      </c>
      <c r="E111" cm="1">
        <f t="array" ref="E111">IF(_xlfn.XLOOKUP($A111&amp;$B111,Prod!$K$4:$K$500&amp;Prod!$A$4:$A$500,Prod!D$4:D$500)=0,0,EI_working!E111)</f>
        <v>0</v>
      </c>
    </row>
    <row r="112" spans="1:5" x14ac:dyDescent="0.45">
      <c r="A112" t="str">
        <f>A81</f>
        <v>Egypt</v>
      </c>
      <c r="B112" t="str">
        <f>EI_working!B112</f>
        <v>aocrp</v>
      </c>
      <c r="C112" cm="1">
        <f t="array" aca="1" ref="C112" ca="1">IF(_xlfn.XLOOKUP($A112&amp;$B112,Prod!$K$4:$K$500&amp;Prod!$A$4:$A$500,Prod!B$4:B$500)=0,0,EI_working!C112)</f>
        <v>1.0842812872203214</v>
      </c>
      <c r="D112" cm="1">
        <f t="array" aca="1" ref="D112" ca="1">IF(_xlfn.XLOOKUP($A112&amp;$B112,Prod!$K$4:$K$500&amp;Prod!$A$4:$A$500,Prod!C$4:C$500)=0,0,EI_working!D112)</f>
        <v>0.89928542778936604</v>
      </c>
      <c r="E112" cm="1">
        <f t="array" aca="1" ref="E112" ca="1">IF(_xlfn.XLOOKUP($A112&amp;$B112,Prod!$K$4:$K$500&amp;Prod!$A$4:$A$500,Prod!D$4:D$500)=0,0,EI_working!E112)</f>
        <v>1.0119713977205234</v>
      </c>
    </row>
    <row r="113" spans="1:5" x14ac:dyDescent="0.45">
      <c r="A113" t="str">
        <f>A81</f>
        <v>Egypt</v>
      </c>
      <c r="B113" t="str">
        <f>EI_working!B113</f>
        <v>acatt</v>
      </c>
      <c r="C113" cm="1">
        <f t="array" ref="C113">IF(_xlfn.XLOOKUP($A113&amp;$B113,Prod!$K$4:$K$500&amp;Prod!$A$4:$A$500,Prod!B$4:B$500)=0,0,EI_working!C113)</f>
        <v>9.43</v>
      </c>
      <c r="D113" cm="1">
        <f t="array" ref="D113">IF(_xlfn.XLOOKUP($A113&amp;$B113,Prod!$K$4:$K$500&amp;Prod!$A$4:$A$500,Prod!C$4:C$500)=0,0,EI_working!D113)</f>
        <v>8.9786000000000001</v>
      </c>
      <c r="E113" cm="1">
        <f t="array" ref="E113">IF(_xlfn.XLOOKUP($A113&amp;$B113,Prod!$K$4:$K$500&amp;Prod!$A$4:$A$500,Prod!D$4:D$500)=0,0,EI_working!E113)</f>
        <v>3.9811000000000001</v>
      </c>
    </row>
    <row r="114" spans="1:5" x14ac:dyDescent="0.45">
      <c r="A114" t="str">
        <f>A81</f>
        <v>Egypt</v>
      </c>
      <c r="B114" t="str">
        <f>EI_working!B114</f>
        <v>amilk</v>
      </c>
      <c r="C114" cm="1">
        <f t="array" ref="C114">IF(_xlfn.XLOOKUP($A114&amp;$B114,Prod!$K$4:$K$500&amp;Prod!$A$4:$A$500,Prod!B$4:B$500)=0,0,EI_working!C114)</f>
        <v>1.2335921934692589</v>
      </c>
      <c r="D114" cm="1">
        <f t="array" ref="D114">IF(_xlfn.XLOOKUP($A114&amp;$B114,Prod!$K$4:$K$500&amp;Prod!$A$4:$A$500,Prod!C$4:C$500)=0,0,EI_working!D114)</f>
        <v>1.3081229050025183</v>
      </c>
      <c r="E114" cm="1">
        <f t="array" ref="E114">IF(_xlfn.XLOOKUP($A114&amp;$B114,Prod!$K$4:$K$500&amp;Prod!$A$4:$A$500,Prod!D$4:D$500)=0,0,EI_working!E114)</f>
        <v>0.75797141232498122</v>
      </c>
    </row>
    <row r="115" spans="1:5" x14ac:dyDescent="0.45">
      <c r="A115" t="str">
        <f>A81</f>
        <v>Egypt</v>
      </c>
      <c r="B115" t="str">
        <f>EI_working!B115</f>
        <v>apoul</v>
      </c>
      <c r="C115" cm="1">
        <f t="array" ref="C115">IF(_xlfn.XLOOKUP($A115&amp;$B115,Prod!$K$4:$K$500&amp;Prod!$A$4:$A$500,Prod!B$4:B$500)=0,0,EI_working!C115)</f>
        <v>0.37149999999999994</v>
      </c>
      <c r="D115" cm="1">
        <f t="array" ref="D115">IF(_xlfn.XLOOKUP($A115&amp;$B115,Prod!$K$4:$K$500&amp;Prod!$A$4:$A$500,Prod!C$4:C$500)=0,0,EI_working!D115)</f>
        <v>0.41870000000000002</v>
      </c>
      <c r="E115" cm="1">
        <f t="array" ref="E115">IF(_xlfn.XLOOKUP($A115&amp;$B115,Prod!$K$4:$K$500&amp;Prod!$A$4:$A$500,Prod!D$4:D$500)=0,0,EI_working!E115)</f>
        <v>0.42069999999999996</v>
      </c>
    </row>
    <row r="116" spans="1:5" x14ac:dyDescent="0.45">
      <c r="A116" t="str">
        <f>A81</f>
        <v>Egypt</v>
      </c>
      <c r="B116" t="str">
        <f>EI_working!B116</f>
        <v>aeggs</v>
      </c>
      <c r="C116" cm="1">
        <f t="array" ref="C116">IF(_xlfn.XLOOKUP($A116&amp;$B116,Prod!$K$4:$K$500&amp;Prod!$A$4:$A$500,Prod!B$4:B$500)=0,0,EI_working!C116)</f>
        <v>0</v>
      </c>
      <c r="D116" cm="1">
        <f t="array" ref="D116">IF(_xlfn.XLOOKUP($A116&amp;$B116,Prod!$K$4:$K$500&amp;Prod!$A$4:$A$500,Prod!C$4:C$500)=0,0,EI_working!D116)</f>
        <v>0</v>
      </c>
      <c r="E116" cm="1">
        <f t="array" ref="E116">IF(_xlfn.XLOOKUP($A116&amp;$B116,Prod!$K$4:$K$500&amp;Prod!$A$4:$A$500,Prod!D$4:D$500)=0,0,EI_working!E116)</f>
        <v>0</v>
      </c>
    </row>
    <row r="117" spans="1:5" x14ac:dyDescent="0.45">
      <c r="A117" t="str">
        <f>A81</f>
        <v>Egypt</v>
      </c>
      <c r="B117" t="str">
        <f>EI_working!B117</f>
        <v>asmlr</v>
      </c>
      <c r="C117" cm="1">
        <f t="array" ref="C117">IF(_xlfn.XLOOKUP($A117&amp;$B117,Prod!$K$4:$K$500&amp;Prod!$A$4:$A$500,Prod!B$4:B$500)=0,0,EI_working!C117)</f>
        <v>9.0577772246580359</v>
      </c>
      <c r="D117" cm="1">
        <f t="array" ref="D117">IF(_xlfn.XLOOKUP($A117&amp;$B117,Prod!$K$4:$K$500&amp;Prod!$A$4:$A$500,Prod!C$4:C$500)=0,0,EI_working!D117)</f>
        <v>10.173963513856952</v>
      </c>
      <c r="E117" cm="1">
        <f t="array" ref="E117">IF(_xlfn.XLOOKUP($A117&amp;$B117,Prod!$K$4:$K$500&amp;Prod!$A$4:$A$500,Prod!D$4:D$500)=0,0,EI_working!E117)</f>
        <v>2.8378406729644428</v>
      </c>
    </row>
    <row r="118" spans="1:5" x14ac:dyDescent="0.45">
      <c r="A118" t="str">
        <f>A81</f>
        <v>Egypt</v>
      </c>
      <c r="B118" t="str">
        <f>EI_working!B118</f>
        <v>aoliv</v>
      </c>
      <c r="C118" cm="1">
        <f t="array" aca="1" ref="C118" ca="1">IF(_xlfn.XLOOKUP($A118&amp;$B118,Prod!$K$4:$K$500&amp;Prod!$A$4:$A$500,Prod!B$4:B$500)=0,0,EI_working!C118)</f>
        <v>2.8071812093539887</v>
      </c>
      <c r="D118" cm="1">
        <f t="array" aca="1" ref="D118" ca="1">IF(_xlfn.XLOOKUP($A118&amp;$B118,Prod!$K$4:$K$500&amp;Prod!$A$4:$A$500,Prod!C$4:C$500)=0,0,EI_working!D118)</f>
        <v>3.1531090346319006</v>
      </c>
      <c r="E118" cm="1">
        <f t="array" aca="1" ref="E118" ca="1">IF(_xlfn.XLOOKUP($A118&amp;$B118,Prod!$K$4:$K$500&amp;Prod!$A$4:$A$500,Prod!D$4:D$500)=0,0,EI_working!E118)</f>
        <v>0.87950198097160859</v>
      </c>
    </row>
    <row r="126" spans="1:5" x14ac:dyDescent="0.45">
      <c r="A126" s="5" t="str">
        <f>EI_working!A126</f>
        <v>Ethiopia</v>
      </c>
    </row>
    <row r="130" spans="1:5" x14ac:dyDescent="0.45">
      <c r="B130" t="str">
        <f>EI_working!B130</f>
        <v>N90</v>
      </c>
      <c r="C130">
        <f>EI_working!C130</f>
        <v>2000</v>
      </c>
      <c r="D130">
        <f>EI_working!D130</f>
        <v>2010</v>
      </c>
      <c r="E130">
        <f>EI_working!E130</f>
        <v>2022</v>
      </c>
    </row>
    <row r="131" spans="1:5" x14ac:dyDescent="0.45">
      <c r="A131" t="str">
        <f>A126</f>
        <v>Ethiopia</v>
      </c>
      <c r="B131" t="str">
        <f>EI_working!B131</f>
        <v>amaiz</v>
      </c>
      <c r="C131" cm="1">
        <f t="array" ref="C131">IF(_xlfn.XLOOKUP($A131&amp;$B131,Prod!$K$4:$K$500&amp;Prod!$A$4:$A$500,Prod!B$4:B$500)=0,0,EI_working!C131)</f>
        <v>0.12839999999999999</v>
      </c>
      <c r="D131" cm="1">
        <f t="array" ref="D131">IF(_xlfn.XLOOKUP($A131&amp;$B131,Prod!$K$4:$K$500&amp;Prod!$A$4:$A$500,Prod!C$4:C$500)=0,0,EI_working!D131)</f>
        <v>0.106</v>
      </c>
      <c r="E131" cm="1">
        <f t="array" ref="E131">IF(_xlfn.XLOOKUP($A131&amp;$B131,Prod!$K$4:$K$500&amp;Prod!$A$4:$A$500,Prod!D$4:D$500)=0,0,EI_working!E131)</f>
        <v>0.1129</v>
      </c>
    </row>
    <row r="132" spans="1:5" x14ac:dyDescent="0.45">
      <c r="A132" t="str">
        <f>A126</f>
        <v>Ethiopia</v>
      </c>
      <c r="B132" t="str">
        <f>EI_working!B132</f>
        <v>asorg</v>
      </c>
      <c r="C132" cm="1">
        <f t="array" ref="C132">IF(_xlfn.XLOOKUP($A132&amp;$B132,Prod!$K$4:$K$500&amp;Prod!$A$4:$A$500,Prod!B$4:B$500)=0,0,EI_working!C132)</f>
        <v>0.12839999999999999</v>
      </c>
      <c r="D132" cm="1">
        <f t="array" ref="D132">IF(_xlfn.XLOOKUP($A132&amp;$B132,Prod!$K$4:$K$500&amp;Prod!$A$4:$A$500,Prod!C$4:C$500)=0,0,EI_working!D132)</f>
        <v>0.106</v>
      </c>
      <c r="E132" cm="1">
        <f t="array" ref="E132">IF(_xlfn.XLOOKUP($A132&amp;$B132,Prod!$K$4:$K$500&amp;Prod!$A$4:$A$500,Prod!D$4:D$500)=0,0,EI_working!E132)</f>
        <v>0.1129</v>
      </c>
    </row>
    <row r="133" spans="1:5" x14ac:dyDescent="0.45">
      <c r="A133" t="str">
        <f>A126</f>
        <v>Ethiopia</v>
      </c>
      <c r="B133" t="str">
        <f>EI_working!B133</f>
        <v>arice</v>
      </c>
      <c r="C133" cm="1">
        <f t="array" ref="C133">IF(_xlfn.XLOOKUP($A133&amp;$B133,Prod!$K$4:$K$500&amp;Prod!$A$4:$A$500,Prod!B$4:B$500)=0,0,EI_working!C133)</f>
        <v>2.6977000000000002</v>
      </c>
      <c r="D133" cm="1">
        <f t="array" ref="D133">IF(_xlfn.XLOOKUP($A133&amp;$B133,Prod!$K$4:$K$500&amp;Prod!$A$4:$A$500,Prod!C$4:C$500)=0,0,EI_working!D133)</f>
        <v>1.4686999999999999</v>
      </c>
      <c r="E133" cm="1">
        <f t="array" ref="E133">IF(_xlfn.XLOOKUP($A133&amp;$B133,Prod!$K$4:$K$500&amp;Prod!$A$4:$A$500,Prod!D$4:D$500)=0,0,EI_working!E133)</f>
        <v>1.3579000000000001</v>
      </c>
    </row>
    <row r="134" spans="1:5" x14ac:dyDescent="0.45">
      <c r="A134" t="str">
        <f>A126</f>
        <v>Ethiopia</v>
      </c>
      <c r="B134" t="str">
        <f>EI_working!B134</f>
        <v>awhea</v>
      </c>
      <c r="C134" cm="1">
        <f t="array" ref="C134">IF(_xlfn.XLOOKUP($A134&amp;$B134,Prod!$K$4:$K$500&amp;Prod!$A$4:$A$500,Prod!B$4:B$500)=0,0,EI_working!C134)</f>
        <v>0.12839999999999999</v>
      </c>
      <c r="D134" cm="1">
        <f t="array" ref="D134">IF(_xlfn.XLOOKUP($A134&amp;$B134,Prod!$K$4:$K$500&amp;Prod!$A$4:$A$500,Prod!C$4:C$500)=0,0,EI_working!D134)</f>
        <v>0.106</v>
      </c>
      <c r="E134" cm="1">
        <f t="array" ref="E134">IF(_xlfn.XLOOKUP($A134&amp;$B134,Prod!$K$4:$K$500&amp;Prod!$A$4:$A$500,Prod!D$4:D$500)=0,0,EI_working!E134)</f>
        <v>0.1129</v>
      </c>
    </row>
    <row r="135" spans="1:5" x14ac:dyDescent="0.45">
      <c r="A135" t="str">
        <f>A126</f>
        <v>Ethiopia</v>
      </c>
      <c r="B135" t="str">
        <f>EI_working!B135</f>
        <v>aocer</v>
      </c>
      <c r="C135" cm="1">
        <f t="array" ref="C135">IF(_xlfn.XLOOKUP($A135&amp;$B135,Prod!$K$4:$K$500&amp;Prod!$A$4:$A$500,Prod!B$4:B$500)=0,0,EI_working!C135)</f>
        <v>0.12839999999999999</v>
      </c>
      <c r="D135" cm="1">
        <f t="array" ref="D135">IF(_xlfn.XLOOKUP($A135&amp;$B135,Prod!$K$4:$K$500&amp;Prod!$A$4:$A$500,Prod!C$4:C$500)=0,0,EI_working!D135)</f>
        <v>0.106</v>
      </c>
      <c r="E135" cm="1">
        <f t="array" ref="E135">IF(_xlfn.XLOOKUP($A135&amp;$B135,Prod!$K$4:$K$500&amp;Prod!$A$4:$A$500,Prod!D$4:D$500)=0,0,EI_working!E135)</f>
        <v>0.1129</v>
      </c>
    </row>
    <row r="136" spans="1:5" x14ac:dyDescent="0.45">
      <c r="A136" t="str">
        <f>A126</f>
        <v>Ethiopia</v>
      </c>
      <c r="B136" t="str">
        <f>EI_working!B136</f>
        <v>apuls</v>
      </c>
      <c r="C136" cm="1">
        <f t="array" aca="1" ref="C136" ca="1">IF(_xlfn.XLOOKUP($A136&amp;$B136,Prod!$K$4:$K$500&amp;Prod!$A$4:$A$500,Prod!B$4:B$500)=0,0,EI_working!C136)</f>
        <v>0.1094389822301722</v>
      </c>
      <c r="D136" cm="1">
        <f t="array" aca="1" ref="D136" ca="1">IF(_xlfn.XLOOKUP($A136&amp;$B136,Prod!$K$4:$K$500&amp;Prod!$A$4:$A$500,Prod!C$4:C$500)=0,0,EI_working!D136)</f>
        <v>9.0346823336435012E-2</v>
      </c>
      <c r="E136" cm="1">
        <f t="array" aca="1" ref="E136" ca="1">IF(_xlfn.XLOOKUP($A136&amp;$B136,Prod!$K$4:$K$500&amp;Prod!$A$4:$A$500,Prod!D$4:D$500)=0,0,EI_working!E136)</f>
        <v>9.6227890138523703E-2</v>
      </c>
    </row>
    <row r="137" spans="1:5" x14ac:dyDescent="0.45">
      <c r="A137" t="str">
        <f>A126</f>
        <v>Ethiopia</v>
      </c>
      <c r="B137" t="str">
        <f>EI_working!B137</f>
        <v>agnut</v>
      </c>
      <c r="C137" cm="1">
        <f t="array" aca="1" ref="C137" ca="1">IF(_xlfn.XLOOKUP($A137&amp;$B137,Prod!$K$4:$K$500&amp;Prod!$A$4:$A$500,Prod!B$4:B$500)=0,0,EI_working!C137)</f>
        <v>0.21147418472380181</v>
      </c>
      <c r="D137" cm="1">
        <f t="array" aca="1" ref="D137" ca="1">IF(_xlfn.XLOOKUP($A137&amp;$B137,Prod!$K$4:$K$500&amp;Prod!$A$4:$A$500,Prod!C$4:C$500)=0,0,EI_working!D137)</f>
        <v>0.17458149206170553</v>
      </c>
      <c r="E137" cm="1">
        <f t="array" aca="1" ref="E137" ca="1">IF(_xlfn.XLOOKUP($A137&amp;$B137,Prod!$K$4:$K$500&amp;Prod!$A$4:$A$500,Prod!D$4:D$500)=0,0,EI_working!E137)</f>
        <v>0.18594575899779772</v>
      </c>
    </row>
    <row r="138" spans="1:5" x14ac:dyDescent="0.45">
      <c r="A138" t="str">
        <f>A126</f>
        <v>Ethiopia</v>
      </c>
      <c r="B138" t="str">
        <f>EI_working!B138</f>
        <v>aoils</v>
      </c>
      <c r="C138" cm="1">
        <f t="array" aca="1" ref="C138" ca="1">IF(_xlfn.XLOOKUP($A138&amp;$B138,Prod!$K$4:$K$500&amp;Prod!$A$4:$A$500,Prod!B$4:B$500)=0,0,EI_working!C138)</f>
        <v>0.41166938868646735</v>
      </c>
      <c r="D138" cm="1">
        <f t="array" aca="1" ref="D138" ca="1">IF(_xlfn.XLOOKUP($A138&amp;$B138,Prod!$K$4:$K$500&amp;Prod!$A$4:$A$500,Prod!C$4:C$500)=0,0,EI_working!D138)</f>
        <v>0.33985167601842325</v>
      </c>
      <c r="E138" cm="1">
        <f t="array" aca="1" ref="E138" ca="1">IF(_xlfn.XLOOKUP($A138&amp;$B138,Prod!$K$4:$K$500&amp;Prod!$A$4:$A$500,Prod!D$4:D$500)=0,0,EI_working!E138)</f>
        <v>0.36197409643849038</v>
      </c>
    </row>
    <row r="139" spans="1:5" x14ac:dyDescent="0.45">
      <c r="A139" t="str">
        <f>A126</f>
        <v>Ethiopia</v>
      </c>
      <c r="B139" t="str">
        <f>EI_working!B139</f>
        <v>acass</v>
      </c>
      <c r="C139" cm="1">
        <f t="array" ref="C139">IF(_xlfn.XLOOKUP($A139&amp;$B139,Prod!$K$4:$K$500&amp;Prod!$A$4:$A$500,Prod!B$4:B$500)=0,0,EI_working!C139)</f>
        <v>0</v>
      </c>
      <c r="D139" cm="1">
        <f t="array" ref="D139">IF(_xlfn.XLOOKUP($A139&amp;$B139,Prod!$K$4:$K$500&amp;Prod!$A$4:$A$500,Prod!C$4:C$500)=0,0,EI_working!D139)</f>
        <v>0</v>
      </c>
      <c r="E139" cm="1">
        <f t="array" ref="E139">IF(_xlfn.XLOOKUP($A139&amp;$B139,Prod!$K$4:$K$500&amp;Prod!$A$4:$A$500,Prod!D$4:D$500)=0,0,EI_working!E139)</f>
        <v>0</v>
      </c>
    </row>
    <row r="140" spans="1:5" x14ac:dyDescent="0.45">
      <c r="A140" t="str">
        <f>A126</f>
        <v>Ethiopia</v>
      </c>
      <c r="B140" t="str">
        <f>EI_working!B140</f>
        <v>aipot</v>
      </c>
      <c r="C140" cm="1">
        <f t="array" aca="1" ref="C140" ca="1">IF(_xlfn.XLOOKUP($A140&amp;$B140,Prod!$K$4:$K$500&amp;Prod!$A$4:$A$500,Prod!B$4:B$500)=0,0,EI_working!C140)</f>
        <v>3.0117066555092518E-2</v>
      </c>
      <c r="D140" cm="1">
        <f t="array" aca="1" ref="D140" ca="1">IF(_xlfn.XLOOKUP($A140&amp;$B140,Prod!$K$4:$K$500&amp;Prod!$A$4:$A$500,Prod!C$4:C$500)=0,0,EI_working!D140)</f>
        <v>2.4862998869468904E-2</v>
      </c>
      <c r="E140" cm="1">
        <f t="array" aca="1" ref="E140" ca="1">IF(_xlfn.XLOOKUP($A140&amp;$B140,Prod!$K$4:$K$500&amp;Prod!$A$4:$A$500,Prod!D$4:D$500)=0,0,EI_working!E140)</f>
        <v>2.6481439361915465E-2</v>
      </c>
    </row>
    <row r="141" spans="1:5" x14ac:dyDescent="0.45">
      <c r="A141" t="str">
        <f>A126</f>
        <v>Ethiopia</v>
      </c>
      <c r="B141" t="str">
        <f>EI_working!B141</f>
        <v>aspot</v>
      </c>
      <c r="C141" cm="1">
        <f t="array" aca="1" ref="C141" ca="1">IF(_xlfn.XLOOKUP($A141&amp;$B141,Prod!$K$4:$K$500&amp;Prod!$A$4:$A$500,Prod!B$4:B$500)=0,0,EI_working!C141)</f>
        <v>3.0117066555092518E-2</v>
      </c>
      <c r="D141" cm="1">
        <f t="array" aca="1" ref="D141" ca="1">IF(_xlfn.XLOOKUP($A141&amp;$B141,Prod!$K$4:$K$500&amp;Prod!$A$4:$A$500,Prod!C$4:C$500)=0,0,EI_working!D141)</f>
        <v>2.4862998869468904E-2</v>
      </c>
      <c r="E141" cm="1">
        <f t="array" aca="1" ref="E141" ca="1">IF(_xlfn.XLOOKUP($A141&amp;$B141,Prod!$K$4:$K$500&amp;Prod!$A$4:$A$500,Prod!D$4:D$500)=0,0,EI_working!E141)</f>
        <v>2.6481439361915465E-2</v>
      </c>
    </row>
    <row r="142" spans="1:5" x14ac:dyDescent="0.45">
      <c r="A142" t="str">
        <f>A126</f>
        <v>Ethiopia</v>
      </c>
      <c r="B142" t="str">
        <f>EI_working!B142</f>
        <v>aroot</v>
      </c>
      <c r="C142" cm="1">
        <f t="array" ref="C142">IF(_xlfn.XLOOKUP($A142&amp;$B142,Prod!$K$4:$K$500&amp;Prod!$A$4:$A$500,Prod!B$4:B$500)=0,0,EI_working!C142)</f>
        <v>0</v>
      </c>
      <c r="D142" cm="1">
        <f t="array" ref="D142">IF(_xlfn.XLOOKUP($A142&amp;$B142,Prod!$K$4:$K$500&amp;Prod!$A$4:$A$500,Prod!C$4:C$500)=0,0,EI_working!D142)</f>
        <v>0</v>
      </c>
      <c r="E142" cm="1">
        <f t="array" ref="E142">IF(_xlfn.XLOOKUP($A142&amp;$B142,Prod!$K$4:$K$500&amp;Prod!$A$4:$A$500,Prod!D$4:D$500)=0,0,EI_working!E142)</f>
        <v>0</v>
      </c>
    </row>
    <row r="143" spans="1:5" x14ac:dyDescent="0.45">
      <c r="A143" t="str">
        <f>A126</f>
        <v>Ethiopia</v>
      </c>
      <c r="B143" t="str">
        <f>EI_working!B143</f>
        <v>aleaf</v>
      </c>
      <c r="C143" cm="1">
        <f t="array" aca="1" ref="C143" ca="1">IF(_xlfn.XLOOKUP($A143&amp;$B143,Prod!$K$4:$K$500&amp;Prod!$A$4:$A$500,Prod!B$4:B$500)=0,0,EI_working!C143)</f>
        <v>5.0545331910599858E-2</v>
      </c>
      <c r="D143" cm="1">
        <f t="array" aca="1" ref="D143" ca="1">IF(_xlfn.XLOOKUP($A143&amp;$B143,Prod!$K$4:$K$500&amp;Prod!$A$4:$A$500,Prod!C$4:C$500)=0,0,EI_working!D143)</f>
        <v>4.1727454692551291E-2</v>
      </c>
      <c r="E143" cm="1">
        <f t="array" aca="1" ref="E143" ca="1">IF(_xlfn.XLOOKUP($A143&amp;$B143,Prod!$K$4:$K$500&amp;Prod!$A$4:$A$500,Prod!D$4:D$500)=0,0,EI_working!E143)</f>
        <v>4.4443675799896609E-2</v>
      </c>
    </row>
    <row r="144" spans="1:5" x14ac:dyDescent="0.45">
      <c r="A144" t="str">
        <f>A126</f>
        <v>Ethiopia</v>
      </c>
      <c r="B144" t="str">
        <f>EI_working!B144</f>
        <v>avege</v>
      </c>
      <c r="C144" cm="1">
        <f t="array" aca="1" ref="C144" ca="1">IF(_xlfn.XLOOKUP($A144&amp;$B144,Prod!$K$4:$K$500&amp;Prod!$A$4:$A$500,Prod!B$4:B$500)=0,0,EI_working!C144)</f>
        <v>5.0545331910599858E-2</v>
      </c>
      <c r="D144" cm="1">
        <f t="array" aca="1" ref="D144" ca="1">IF(_xlfn.XLOOKUP($A144&amp;$B144,Prod!$K$4:$K$500&amp;Prod!$A$4:$A$500,Prod!C$4:C$500)=0,0,EI_working!D144)</f>
        <v>4.1727454692551291E-2</v>
      </c>
      <c r="E144" cm="1">
        <f t="array" aca="1" ref="E144" ca="1">IF(_xlfn.XLOOKUP($A144&amp;$B144,Prod!$K$4:$K$500&amp;Prod!$A$4:$A$500,Prod!D$4:D$500)=0,0,EI_working!E144)</f>
        <v>4.4443675799896609E-2</v>
      </c>
    </row>
    <row r="145" spans="1:5" x14ac:dyDescent="0.45">
      <c r="A145" t="str">
        <f>A126</f>
        <v>Ethiopia</v>
      </c>
      <c r="B145" t="str">
        <f>EI_working!B145</f>
        <v>asugr</v>
      </c>
      <c r="C145" cm="1">
        <f t="array" ref="C145">IF(_xlfn.XLOOKUP($A145&amp;$B145,Prod!$K$4:$K$500&amp;Prod!$A$4:$A$500,Prod!B$4:B$500)=0,0,EI_working!C145)</f>
        <v>6.4199999999999995E-3</v>
      </c>
      <c r="D145" cm="1">
        <f t="array" ref="D145">IF(_xlfn.XLOOKUP($A145&amp;$B145,Prod!$K$4:$K$500&amp;Prod!$A$4:$A$500,Prod!C$4:C$500)=0,0,EI_working!D145)</f>
        <v>5.3E-3</v>
      </c>
      <c r="E145" cm="1">
        <f t="array" ref="E145">IF(_xlfn.XLOOKUP($A145&amp;$B145,Prod!$K$4:$K$500&amp;Prod!$A$4:$A$500,Prod!D$4:D$500)=0,0,EI_working!E145)</f>
        <v>5.6449999999999998E-3</v>
      </c>
    </row>
    <row r="146" spans="1:5" x14ac:dyDescent="0.45">
      <c r="A146" t="str">
        <f>A126</f>
        <v>Ethiopia</v>
      </c>
      <c r="B146" t="str">
        <f>EI_working!B146</f>
        <v>atoba</v>
      </c>
      <c r="C146" cm="1">
        <f t="array" aca="1" ref="C146" ca="1">IF(_xlfn.XLOOKUP($A146&amp;$B146,Prod!$K$4:$K$500&amp;Prod!$A$4:$A$500,Prod!B$4:B$500)=0,0,EI_working!C146)</f>
        <v>5.0545331910599858E-2</v>
      </c>
      <c r="D146" cm="1">
        <f t="array" aca="1" ref="D146" ca="1">IF(_xlfn.XLOOKUP($A146&amp;$B146,Prod!$K$4:$K$500&amp;Prod!$A$4:$A$500,Prod!C$4:C$500)=0,0,EI_working!D146)</f>
        <v>4.1727454692551291E-2</v>
      </c>
      <c r="E146" cm="1">
        <f t="array" aca="1" ref="E146" ca="1">IF(_xlfn.XLOOKUP($A146&amp;$B146,Prod!$K$4:$K$500&amp;Prod!$A$4:$A$500,Prod!D$4:D$500)=0,0,EI_working!E146)</f>
        <v>4.4443675799896609E-2</v>
      </c>
    </row>
    <row r="147" spans="1:5" x14ac:dyDescent="0.45">
      <c r="A147" t="str">
        <f>A126</f>
        <v>Ethiopia</v>
      </c>
      <c r="B147" t="str">
        <f>EI_working!B147</f>
        <v>acott</v>
      </c>
      <c r="C147" cm="1">
        <f t="array" aca="1" ref="C147" ca="1">IF(_xlfn.XLOOKUP($A147&amp;$B147,Prod!$K$4:$K$500&amp;Prod!$A$4:$A$500,Prod!B$4:B$500)=0,0,EI_working!C147)</f>
        <v>5.0545331910599858E-2</v>
      </c>
      <c r="D147" cm="1">
        <f t="array" aca="1" ref="D147" ca="1">IF(_xlfn.XLOOKUP($A147&amp;$B147,Prod!$K$4:$K$500&amp;Prod!$A$4:$A$500,Prod!C$4:C$500)=0,0,EI_working!D147)</f>
        <v>4.1727454692551291E-2</v>
      </c>
      <c r="E147" cm="1">
        <f t="array" aca="1" ref="E147" ca="1">IF(_xlfn.XLOOKUP($A147&amp;$B147,Prod!$K$4:$K$500&amp;Prod!$A$4:$A$500,Prod!D$4:D$500)=0,0,EI_working!E147)</f>
        <v>4.4443675799896609E-2</v>
      </c>
    </row>
    <row r="148" spans="1:5" x14ac:dyDescent="0.45">
      <c r="A148" t="str">
        <f>A126</f>
        <v>Ethiopia</v>
      </c>
      <c r="B148" t="str">
        <f>EI_working!B148</f>
        <v>anuts</v>
      </c>
      <c r="C148" cm="1">
        <f t="array" aca="1" ref="C148" ca="1">IF(_xlfn.XLOOKUP($A148&amp;$B148,Prod!$K$4:$K$500&amp;Prod!$A$4:$A$500,Prod!B$4:B$500)=0,0,EI_working!C148)</f>
        <v>2.8152910040629964E-2</v>
      </c>
      <c r="D148" cm="1">
        <f t="array" aca="1" ref="D148" ca="1">IF(_xlfn.XLOOKUP($A148&amp;$B148,Prod!$K$4:$K$500&amp;Prod!$A$4:$A$500,Prod!C$4:C$500)=0,0,EI_working!D148)</f>
        <v>2.3241498943199192E-2</v>
      </c>
      <c r="E148" cm="1">
        <f t="array" aca="1" ref="E148" ca="1">IF(_xlfn.XLOOKUP($A148&amp;$B148,Prod!$K$4:$K$500&amp;Prod!$A$4:$A$500,Prod!D$4:D$500)=0,0,EI_working!E148)</f>
        <v>2.4754388968747067E-2</v>
      </c>
    </row>
    <row r="149" spans="1:5" x14ac:dyDescent="0.45">
      <c r="A149" t="str">
        <f>A126</f>
        <v>Ethiopia</v>
      </c>
      <c r="B149" t="str">
        <f>EI_working!B149</f>
        <v>abana</v>
      </c>
      <c r="C149" cm="1">
        <f t="array" aca="1" ref="C149" ca="1">IF(_xlfn.XLOOKUP($A149&amp;$B149,Prod!$K$4:$K$500&amp;Prod!$A$4:$A$500,Prod!B$4:B$500)=0,0,EI_working!C149)</f>
        <v>5.6305820081259929E-2</v>
      </c>
      <c r="D149" cm="1">
        <f t="array" aca="1" ref="D149" ca="1">IF(_xlfn.XLOOKUP($A149&amp;$B149,Prod!$K$4:$K$500&amp;Prod!$A$4:$A$500,Prod!C$4:C$500)=0,0,EI_working!D149)</f>
        <v>4.6482997886398383E-2</v>
      </c>
      <c r="E149" cm="1">
        <f t="array" aca="1" ref="E149" ca="1">IF(_xlfn.XLOOKUP($A149&amp;$B149,Prod!$K$4:$K$500&amp;Prod!$A$4:$A$500,Prod!D$4:D$500)=0,0,EI_working!E149)</f>
        <v>4.9508777937494135E-2</v>
      </c>
    </row>
    <row r="150" spans="1:5" x14ac:dyDescent="0.45">
      <c r="A150" t="str">
        <f>A126</f>
        <v>Ethiopia</v>
      </c>
      <c r="B150" t="str">
        <f>EI_working!B150</f>
        <v>aplan</v>
      </c>
      <c r="C150" cm="1">
        <f t="array" ref="C150">IF(_xlfn.XLOOKUP($A150&amp;$B150,Prod!$K$4:$K$500&amp;Prod!$A$4:$A$500,Prod!B$4:B$500)=0,0,EI_working!C150)</f>
        <v>0</v>
      </c>
      <c r="D150" cm="1">
        <f t="array" ref="D150">IF(_xlfn.XLOOKUP($A150&amp;$B150,Prod!$K$4:$K$500&amp;Prod!$A$4:$A$500,Prod!C$4:C$500)=0,0,EI_working!D150)</f>
        <v>0</v>
      </c>
      <c r="E150" cm="1">
        <f t="array" ref="E150">IF(_xlfn.XLOOKUP($A150&amp;$B150,Prod!$K$4:$K$500&amp;Prod!$A$4:$A$500,Prod!D$4:D$500)=0,0,EI_working!E150)</f>
        <v>0</v>
      </c>
    </row>
    <row r="151" spans="1:5" x14ac:dyDescent="0.45">
      <c r="A151" t="str">
        <f>A126</f>
        <v>Ethiopia</v>
      </c>
      <c r="B151" t="str">
        <f>EI_working!B151</f>
        <v>afrui</v>
      </c>
      <c r="C151" cm="1">
        <f t="array" aca="1" ref="C151" ca="1">IF(_xlfn.XLOOKUP($A151&amp;$B151,Prod!$K$4:$K$500&amp;Prod!$A$4:$A$500,Prod!B$4:B$500)=0,0,EI_working!C151)</f>
        <v>5.8528803641041016E-2</v>
      </c>
      <c r="D151" cm="1">
        <f t="array" aca="1" ref="D151" ca="1">IF(_xlfn.XLOOKUP($A151&amp;$B151,Prod!$K$4:$K$500&amp;Prod!$A$4:$A$500,Prod!C$4:C$500)=0,0,EI_working!D151)</f>
        <v>4.8318171230142898E-2</v>
      </c>
      <c r="E151" cm="1">
        <f t="array" aca="1" ref="E151" ca="1">IF(_xlfn.XLOOKUP($A151&amp;$B151,Prod!$K$4:$K$500&amp;Prod!$A$4:$A$500,Prod!D$4:D$500)=0,0,EI_working!E151)</f>
        <v>5.1463410678142772E-2</v>
      </c>
    </row>
    <row r="152" spans="1:5" x14ac:dyDescent="0.45">
      <c r="A152" t="str">
        <f>A126</f>
        <v>Ethiopia</v>
      </c>
      <c r="B152" t="str">
        <f>EI_working!B152</f>
        <v>ateal</v>
      </c>
      <c r="C152" cm="1">
        <f t="array" aca="1" ref="C152" ca="1">IF(_xlfn.XLOOKUP($A152&amp;$B152,Prod!$K$4:$K$500&amp;Prod!$A$4:$A$500,Prod!B$4:B$500)=0,0,EI_working!C152)</f>
        <v>5.6305820081259929E-2</v>
      </c>
      <c r="D152" cm="1">
        <f t="array" aca="1" ref="D152" ca="1">IF(_xlfn.XLOOKUP($A152&amp;$B152,Prod!$K$4:$K$500&amp;Prod!$A$4:$A$500,Prod!C$4:C$500)=0,0,EI_working!D152)</f>
        <v>4.6482997886398383E-2</v>
      </c>
      <c r="E152" cm="1">
        <f t="array" aca="1" ref="E152" ca="1">IF(_xlfn.XLOOKUP($A152&amp;$B152,Prod!$K$4:$K$500&amp;Prod!$A$4:$A$500,Prod!D$4:D$500)=0,0,EI_working!E152)</f>
        <v>4.9508777937494135E-2</v>
      </c>
    </row>
    <row r="153" spans="1:5" x14ac:dyDescent="0.45">
      <c r="A153" t="str">
        <f>A126</f>
        <v>Ethiopia</v>
      </c>
      <c r="B153" t="str">
        <f>EI_working!B153</f>
        <v>acoff</v>
      </c>
      <c r="C153" cm="1">
        <f t="array" aca="1" ref="C153" ca="1">IF(_xlfn.XLOOKUP($A153&amp;$B153,Prod!$K$4:$K$500&amp;Prod!$A$4:$A$500,Prod!B$4:B$500)=0,0,EI_working!C153)</f>
        <v>1.8679128452538905</v>
      </c>
      <c r="D153" cm="1">
        <f t="array" aca="1" ref="D153" ca="1">IF(_xlfn.XLOOKUP($A153&amp;$B153,Prod!$K$4:$K$500&amp;Prod!$A$4:$A$500,Prod!C$4:C$500)=0,0,EI_working!D153)</f>
        <v>1.5420464298824954</v>
      </c>
      <c r="E153" cm="1">
        <f t="array" aca="1" ref="E153" ca="1">IF(_xlfn.XLOOKUP($A153&amp;$B153,Prod!$K$4:$K$500&amp;Prod!$A$4:$A$500,Prod!D$4:D$500)=0,0,EI_working!E153)</f>
        <v>1.6424249239031485</v>
      </c>
    </row>
    <row r="154" spans="1:5" x14ac:dyDescent="0.45">
      <c r="A154" t="str">
        <f>A126</f>
        <v>Ethiopia</v>
      </c>
      <c r="B154" t="str">
        <f>EI_working!B154</f>
        <v>acoco</v>
      </c>
      <c r="C154" cm="1">
        <f t="array" ref="C154">IF(_xlfn.XLOOKUP($A154&amp;$B154,Prod!$K$4:$K$500&amp;Prod!$A$4:$A$500,Prod!B$4:B$500)=0,0,EI_working!C154)</f>
        <v>0</v>
      </c>
      <c r="D154" cm="1">
        <f t="array" ref="D154">IF(_xlfn.XLOOKUP($A154&amp;$B154,Prod!$K$4:$K$500&amp;Prod!$A$4:$A$500,Prod!C$4:C$500)=0,0,EI_working!D154)</f>
        <v>0</v>
      </c>
      <c r="E154" cm="1">
        <f t="array" ref="E154">IF(_xlfn.XLOOKUP($A154&amp;$B154,Prod!$K$4:$K$500&amp;Prod!$A$4:$A$500,Prod!D$4:D$500)=0,0,EI_working!E154)</f>
        <v>0</v>
      </c>
    </row>
    <row r="155" spans="1:5" x14ac:dyDescent="0.45">
      <c r="A155" t="str">
        <f>A126</f>
        <v>Ethiopia</v>
      </c>
      <c r="B155" t="str">
        <f>EI_working!B155</f>
        <v>aflwr</v>
      </c>
      <c r="C155" cm="1">
        <f t="array" ref="C155">IF(_xlfn.XLOOKUP($A155&amp;$B155,Prod!$K$4:$K$500&amp;Prod!$A$4:$A$500,Prod!B$4:B$500)=0,0,EI_working!C155)</f>
        <v>0</v>
      </c>
      <c r="D155" cm="1">
        <f t="array" ref="D155">IF(_xlfn.XLOOKUP($A155&amp;$B155,Prod!$K$4:$K$500&amp;Prod!$A$4:$A$500,Prod!C$4:C$500)=0,0,EI_working!D155)</f>
        <v>0</v>
      </c>
      <c r="E155" cm="1">
        <f t="array" ref="E155">IF(_xlfn.XLOOKUP($A155&amp;$B155,Prod!$K$4:$K$500&amp;Prod!$A$4:$A$500,Prod!D$4:D$500)=0,0,EI_working!E155)</f>
        <v>0</v>
      </c>
    </row>
    <row r="156" spans="1:5" x14ac:dyDescent="0.45">
      <c r="A156" t="str">
        <f>A126</f>
        <v>Ethiopia</v>
      </c>
      <c r="B156" t="str">
        <f>EI_working!B156</f>
        <v>arubb</v>
      </c>
      <c r="C156" cm="1">
        <f t="array" ref="C156">IF(_xlfn.XLOOKUP($A156&amp;$B156,Prod!$K$4:$K$500&amp;Prod!$A$4:$A$500,Prod!B$4:B$500)=0,0,EI_working!C156)</f>
        <v>0</v>
      </c>
      <c r="D156" cm="1">
        <f t="array" ref="D156">IF(_xlfn.XLOOKUP($A156&amp;$B156,Prod!$K$4:$K$500&amp;Prod!$A$4:$A$500,Prod!C$4:C$500)=0,0,EI_working!D156)</f>
        <v>0</v>
      </c>
      <c r="E156" cm="1">
        <f t="array" ref="E156">IF(_xlfn.XLOOKUP($A156&amp;$B156,Prod!$K$4:$K$500&amp;Prod!$A$4:$A$500,Prod!D$4:D$500)=0,0,EI_working!E156)</f>
        <v>0</v>
      </c>
    </row>
    <row r="157" spans="1:5" x14ac:dyDescent="0.45">
      <c r="A157" t="str">
        <f>A126</f>
        <v>Ethiopia</v>
      </c>
      <c r="B157" t="str">
        <f>EI_working!B157</f>
        <v>aocrp</v>
      </c>
      <c r="C157" cm="1">
        <f t="array" aca="1" ref="C157" ca="1">IF(_xlfn.XLOOKUP($A157&amp;$B157,Prod!$K$4:$K$500&amp;Prod!$A$4:$A$500,Prod!B$4:B$500)=0,0,EI_working!C157)</f>
        <v>0.40242932929045533</v>
      </c>
      <c r="D157" cm="1">
        <f t="array" aca="1" ref="D157" ca="1">IF(_xlfn.XLOOKUP($A157&amp;$B157,Prod!$K$4:$K$500&amp;Prod!$A$4:$A$500,Prod!C$4:C$500)=0,0,EI_working!D157)</f>
        <v>0.33222358960115472</v>
      </c>
      <c r="E157" cm="1">
        <f t="array" aca="1" ref="E157" ca="1">IF(_xlfn.XLOOKUP($A157&amp;$B157,Prod!$K$4:$K$500&amp;Prod!$A$4:$A$500,Prod!D$4:D$500)=0,0,EI_working!E157)</f>
        <v>0.35384946477330542</v>
      </c>
    </row>
    <row r="158" spans="1:5" x14ac:dyDescent="0.45">
      <c r="A158" t="str">
        <f>A126</f>
        <v>Ethiopia</v>
      </c>
      <c r="B158" t="str">
        <f>EI_working!B158</f>
        <v>acatt</v>
      </c>
      <c r="C158" cm="1">
        <f t="array" ref="C158">IF(_xlfn.XLOOKUP($A158&amp;$B158,Prod!$K$4:$K$500&amp;Prod!$A$4:$A$500,Prod!B$4:B$500)=0,0,EI_working!C158)</f>
        <v>116.8233</v>
      </c>
      <c r="D158" cm="1">
        <f t="array" ref="D158">IF(_xlfn.XLOOKUP($A158&amp;$B158,Prod!$K$4:$K$500&amp;Prod!$A$4:$A$500,Prod!C$4:C$500)=0,0,EI_working!D158)</f>
        <v>121.5329</v>
      </c>
      <c r="E158" cm="1">
        <f t="array" ref="E158">IF(_xlfn.XLOOKUP($A158&amp;$B158,Prod!$K$4:$K$500&amp;Prod!$A$4:$A$500,Prod!D$4:D$500)=0,0,EI_working!E158)</f>
        <v>167.69329999999999</v>
      </c>
    </row>
    <row r="159" spans="1:5" x14ac:dyDescent="0.45">
      <c r="A159" t="str">
        <f>A126</f>
        <v>Ethiopia</v>
      </c>
      <c r="B159" t="str">
        <f>EI_working!B159</f>
        <v>amilk</v>
      </c>
      <c r="C159" cm="1">
        <f t="array" ref="C159">IF(_xlfn.XLOOKUP($A159&amp;$B159,Prod!$K$4:$K$500&amp;Prod!$A$4:$A$500,Prod!B$4:B$500)=0,0,EI_working!C159)</f>
        <v>7.7534203946542393</v>
      </c>
      <c r="D159" cm="1">
        <f t="array" ref="D159">IF(_xlfn.XLOOKUP($A159&amp;$B159,Prod!$K$4:$K$500&amp;Prod!$A$4:$A$500,Prod!C$4:C$500)=0,0,EI_working!D159)</f>
        <v>4.4345630373034943</v>
      </c>
      <c r="E159" cm="1">
        <f t="array" ref="E159">IF(_xlfn.XLOOKUP($A159&amp;$B159,Prod!$K$4:$K$500&amp;Prod!$A$4:$A$500,Prod!D$4:D$500)=0,0,EI_working!E159)</f>
        <v>3.7936819054481461</v>
      </c>
    </row>
    <row r="160" spans="1:5" x14ac:dyDescent="0.45">
      <c r="A160" t="str">
        <f>A126</f>
        <v>Ethiopia</v>
      </c>
      <c r="B160" t="str">
        <f>EI_working!B160</f>
        <v>apoul</v>
      </c>
      <c r="C160" cm="1">
        <f t="array" ref="C160">IF(_xlfn.XLOOKUP($A160&amp;$B160,Prod!$K$4:$K$500&amp;Prod!$A$4:$A$500,Prod!B$4:B$500)=0,0,EI_working!C160)</f>
        <v>2.3370000000000002</v>
      </c>
      <c r="D160" cm="1">
        <f t="array" ref="D160">IF(_xlfn.XLOOKUP($A160&amp;$B160,Prod!$K$4:$K$500&amp;Prod!$A$4:$A$500,Prod!C$4:C$500)=0,0,EI_working!D160)</f>
        <v>2.7256999999999998</v>
      </c>
      <c r="E160" cm="1">
        <f t="array" ref="E160">IF(_xlfn.XLOOKUP($A160&amp;$B160,Prod!$K$4:$K$500&amp;Prod!$A$4:$A$500,Prod!D$4:D$500)=0,0,EI_working!E160)</f>
        <v>2.5644</v>
      </c>
    </row>
    <row r="161" spans="1:5" x14ac:dyDescent="0.45">
      <c r="A161" t="str">
        <f>A126</f>
        <v>Ethiopia</v>
      </c>
      <c r="B161" t="str">
        <f>EI_working!B161</f>
        <v>aeggs</v>
      </c>
      <c r="C161" cm="1">
        <f t="array" ref="C161">IF(_xlfn.XLOOKUP($A161&amp;$B161,Prod!$K$4:$K$500&amp;Prod!$A$4:$A$500,Prod!B$4:B$500)=0,0,EI_working!C161)</f>
        <v>1.3226</v>
      </c>
      <c r="D161" cm="1">
        <f t="array" ref="D161">IF(_xlfn.XLOOKUP($A161&amp;$B161,Prod!$K$4:$K$500&amp;Prod!$A$4:$A$500,Prod!C$4:C$500)=0,0,EI_working!D161)</f>
        <v>1.3214999999999999</v>
      </c>
      <c r="E161" cm="1">
        <f t="array" ref="E161">IF(_xlfn.XLOOKUP($A161&amp;$B161,Prod!$K$4:$K$500&amp;Prod!$A$4:$A$500,Prod!D$4:D$500)=0,0,EI_working!E161)</f>
        <v>1.1507000000000001</v>
      </c>
    </row>
    <row r="162" spans="1:5" x14ac:dyDescent="0.45">
      <c r="A162" t="str">
        <f>A126</f>
        <v>Ethiopia</v>
      </c>
      <c r="B162" t="str">
        <f>EI_working!B162</f>
        <v>asmlr</v>
      </c>
      <c r="C162" cm="1">
        <f t="array" ref="C162">IF(_xlfn.XLOOKUP($A162&amp;$B162,Prod!$K$4:$K$500&amp;Prod!$A$4:$A$500,Prod!B$4:B$500)=0,0,EI_working!C162)</f>
        <v>61.395995533110955</v>
      </c>
      <c r="D162" cm="1">
        <f t="array" ref="D162">IF(_xlfn.XLOOKUP($A162&amp;$B162,Prod!$K$4:$K$500&amp;Prod!$A$4:$A$500,Prod!C$4:C$500)=0,0,EI_working!D162)</f>
        <v>62.192223320309914</v>
      </c>
      <c r="E162" cm="1">
        <f t="array" ref="E162">IF(_xlfn.XLOOKUP($A162&amp;$B162,Prod!$K$4:$K$500&amp;Prod!$A$4:$A$500,Prod!D$4:D$500)=0,0,EI_working!E162)</f>
        <v>69.86303818970805</v>
      </c>
    </row>
    <row r="163" spans="1:5" x14ac:dyDescent="0.45">
      <c r="A163" t="str">
        <f>A126</f>
        <v>Ethiopia</v>
      </c>
      <c r="B163" t="str">
        <f>EI_working!B163</f>
        <v>aoliv</v>
      </c>
      <c r="C163" cm="1">
        <f t="array" aca="1" ref="C163" ca="1">IF(_xlfn.XLOOKUP($A163&amp;$B163,Prod!$K$4:$K$500&amp;Prod!$A$4:$A$500,Prod!B$4:B$500)=0,0,EI_working!C163)</f>
        <v>19.027812311495367</v>
      </c>
      <c r="D163" cm="1">
        <f t="array" aca="1" ref="D163" ca="1">IF(_xlfn.XLOOKUP($A163&amp;$B163,Prod!$K$4:$K$500&amp;Prod!$A$4:$A$500,Prod!C$4:C$500)=0,0,EI_working!D163)</f>
        <v>19.274578778273291</v>
      </c>
      <c r="E163" cm="1">
        <f t="array" aca="1" ref="E163" ca="1">IF(_xlfn.XLOOKUP($A163&amp;$B163,Prod!$K$4:$K$500&amp;Prod!$A$4:$A$500,Prod!D$4:D$500)=0,0,EI_working!E163)</f>
        <v>21.651913396659268</v>
      </c>
    </row>
    <row r="164" spans="1:5" x14ac:dyDescent="0.45">
      <c r="A164" t="str">
        <f>A126</f>
        <v>Ethiopia</v>
      </c>
      <c r="B164" t="str">
        <f>EI_working!B164</f>
        <v>abarl</v>
      </c>
      <c r="C164" cm="1">
        <f t="array" ref="C164">IF(_xlfn.XLOOKUP($A164&amp;$B164,Prod!$K$4:$K$500&amp;Prod!$A$4:$A$500,Prod!B$4:B$500)=0,0,EI_working!C164)</f>
        <v>0.12839999999999999</v>
      </c>
      <c r="D164" cm="1">
        <f t="array" ref="D164">IF(_xlfn.XLOOKUP($A164&amp;$B164,Prod!$K$4:$K$500&amp;Prod!$A$4:$A$500,Prod!C$4:C$500)=0,0,EI_working!D164)</f>
        <v>0.106</v>
      </c>
      <c r="E164" cm="1">
        <f t="array" ref="E164">IF(_xlfn.XLOOKUP($A164&amp;$B164,Prod!$K$4:$K$500&amp;Prod!$A$4:$A$500,Prod!D$4:D$500)=0,0,EI_working!E164)</f>
        <v>0.1129</v>
      </c>
    </row>
    <row r="165" spans="1:5" x14ac:dyDescent="0.45">
      <c r="A165" t="str">
        <f>A126</f>
        <v>Ethiopia</v>
      </c>
      <c r="B165" t="str">
        <f>EI_working!B165</f>
        <v>ateff</v>
      </c>
      <c r="C165" cm="1">
        <f t="array" ref="C165">IF(_xlfn.XLOOKUP($A165&amp;$B165,Prod!$K$4:$K$500&amp;Prod!$A$4:$A$500,Prod!B$4:B$500)=0,0,EI_working!C165)</f>
        <v>0.12839999999999999</v>
      </c>
      <c r="D165" cm="1">
        <f t="array" ref="D165">IF(_xlfn.XLOOKUP($A165&amp;$B165,Prod!$K$4:$K$500&amp;Prod!$A$4:$A$500,Prod!C$4:C$500)=0,0,EI_working!D165)</f>
        <v>0.106</v>
      </c>
      <c r="E165" cm="1">
        <f t="array" ref="E165">IF(_xlfn.XLOOKUP($A165&amp;$B165,Prod!$K$4:$K$500&amp;Prod!$A$4:$A$500,Prod!D$4:D$500)=0,0,EI_working!E165)</f>
        <v>0.1129</v>
      </c>
    </row>
    <row r="166" spans="1:5" x14ac:dyDescent="0.45">
      <c r="A166" t="str">
        <f>A126</f>
        <v>Ethiopia</v>
      </c>
      <c r="B166" t="str">
        <f>EI_working!B166</f>
        <v>anset</v>
      </c>
      <c r="C166" cm="1">
        <f t="array" aca="1" ref="C166" ca="1">IF(_xlfn.XLOOKUP($A166&amp;$B166,Prod!$K$4:$K$500&amp;Prod!$A$4:$A$500,Prod!B$4:B$500)=0,0,EI_working!C166)</f>
        <v>2.8152910040629964E-2</v>
      </c>
      <c r="D166" cm="1">
        <f t="array" aca="1" ref="D166" ca="1">IF(_xlfn.XLOOKUP($A166&amp;$B166,Prod!$K$4:$K$500&amp;Prod!$A$4:$A$500,Prod!C$4:C$500)=0,0,EI_working!D166)</f>
        <v>2.3241498943199192E-2</v>
      </c>
      <c r="E166" cm="1">
        <f t="array" aca="1" ref="E166" ca="1">IF(_xlfn.XLOOKUP($A166&amp;$B166,Prod!$K$4:$K$500&amp;Prod!$A$4:$A$500,Prod!D$4:D$500)=0,0,EI_working!E166)</f>
        <v>2.4754388968747067E-2</v>
      </c>
    </row>
    <row r="171" spans="1:5" x14ac:dyDescent="0.45">
      <c r="A171" s="5" t="str">
        <f>EI_working!A171</f>
        <v>Ghana</v>
      </c>
    </row>
    <row r="175" spans="1:5" x14ac:dyDescent="0.45">
      <c r="B175" t="str">
        <f>EI_working!B175</f>
        <v>N90</v>
      </c>
      <c r="C175">
        <f>EI_working!C175</f>
        <v>2000</v>
      </c>
      <c r="D175">
        <f>EI_working!D175</f>
        <v>2010</v>
      </c>
      <c r="E175">
        <f>EI_working!E175</f>
        <v>2022</v>
      </c>
    </row>
    <row r="176" spans="1:5" x14ac:dyDescent="0.45">
      <c r="A176" t="str">
        <f>A171</f>
        <v>Ghana</v>
      </c>
      <c r="B176" t="str">
        <f>EI_working!B176</f>
        <v>amaiz</v>
      </c>
      <c r="C176" cm="1">
        <f t="array" ref="C176">IF(_xlfn.XLOOKUP($A176&amp;$B176,Prod!$K$4:$K$500&amp;Prod!$A$4:$A$500,Prod!B$4:B$500)=0,0,EI_working!C176)</f>
        <v>0.1129</v>
      </c>
      <c r="D176" cm="1">
        <f t="array" ref="D176">IF(_xlfn.XLOOKUP($A176&amp;$B176,Prod!$K$4:$K$500&amp;Prod!$A$4:$A$500,Prod!C$4:C$500)=0,0,EI_working!D176)</f>
        <v>0.113</v>
      </c>
      <c r="E176" cm="1">
        <f t="array" ref="E176">IF(_xlfn.XLOOKUP($A176&amp;$B176,Prod!$K$4:$K$500&amp;Prod!$A$4:$A$500,Prod!D$4:D$500)=0,0,EI_working!E176)</f>
        <v>0.12559999999999999</v>
      </c>
    </row>
    <row r="177" spans="1:5" x14ac:dyDescent="0.45">
      <c r="A177" t="str">
        <f>A171</f>
        <v>Ghana</v>
      </c>
      <c r="B177" t="str">
        <f>EI_working!B177</f>
        <v>asorg</v>
      </c>
      <c r="C177" cm="1">
        <f t="array" ref="C177">IF(_xlfn.XLOOKUP($A177&amp;$B177,Prod!$K$4:$K$500&amp;Prod!$A$4:$A$500,Prod!B$4:B$500)=0,0,EI_working!C177)</f>
        <v>0.1129</v>
      </c>
      <c r="D177" cm="1">
        <f t="array" ref="D177">IF(_xlfn.XLOOKUP($A177&amp;$B177,Prod!$K$4:$K$500&amp;Prod!$A$4:$A$500,Prod!C$4:C$500)=0,0,EI_working!D177)</f>
        <v>0.113</v>
      </c>
      <c r="E177" cm="1">
        <f t="array" ref="E177">IF(_xlfn.XLOOKUP($A177&amp;$B177,Prod!$K$4:$K$500&amp;Prod!$A$4:$A$500,Prod!D$4:D$500)=0,0,EI_working!E177)</f>
        <v>0.12559999999999999</v>
      </c>
    </row>
    <row r="178" spans="1:5" x14ac:dyDescent="0.45">
      <c r="A178" t="str">
        <f>A171</f>
        <v>Ghana</v>
      </c>
      <c r="B178" t="str">
        <f>EI_working!B178</f>
        <v>arice</v>
      </c>
      <c r="C178" cm="1">
        <f t="array" ref="C178">IF(_xlfn.XLOOKUP($A178&amp;$B178,Prod!$K$4:$K$500&amp;Prod!$A$4:$A$500,Prod!B$4:B$500)=0,0,EI_working!C178)</f>
        <v>0.91190000000000004</v>
      </c>
      <c r="D178" cm="1">
        <f t="array" ref="D178">IF(_xlfn.XLOOKUP($A178&amp;$B178,Prod!$K$4:$K$500&amp;Prod!$A$4:$A$500,Prod!C$4:C$500)=0,0,EI_working!D178)</f>
        <v>0.76070000000000004</v>
      </c>
      <c r="E178" cm="1">
        <f t="array" ref="E178">IF(_xlfn.XLOOKUP($A178&amp;$B178,Prod!$K$4:$K$500&amp;Prod!$A$4:$A$500,Prod!D$4:D$500)=0,0,EI_working!E178)</f>
        <v>0.53139999999999998</v>
      </c>
    </row>
    <row r="179" spans="1:5" x14ac:dyDescent="0.45">
      <c r="A179" t="str">
        <f>A171</f>
        <v>Ghana</v>
      </c>
      <c r="B179" t="str">
        <f>EI_working!B179</f>
        <v>awhea</v>
      </c>
      <c r="C179" cm="1">
        <f t="array" ref="C179">IF(_xlfn.XLOOKUP($A179&amp;$B179,Prod!$K$4:$K$500&amp;Prod!$A$4:$A$500,Prod!B$4:B$500)=0,0,EI_working!C179)</f>
        <v>0</v>
      </c>
      <c r="D179" cm="1">
        <f t="array" ref="D179">IF(_xlfn.XLOOKUP($A179&amp;$B179,Prod!$K$4:$K$500&amp;Prod!$A$4:$A$500,Prod!C$4:C$500)=0,0,EI_working!D179)</f>
        <v>0</v>
      </c>
      <c r="E179" cm="1">
        <f t="array" ref="E179">IF(_xlfn.XLOOKUP($A179&amp;$B179,Prod!$K$4:$K$500&amp;Prod!$A$4:$A$500,Prod!D$4:D$500)=0,0,EI_working!E179)</f>
        <v>0</v>
      </c>
    </row>
    <row r="180" spans="1:5" x14ac:dyDescent="0.45">
      <c r="A180" t="str">
        <f>A171</f>
        <v>Ghana</v>
      </c>
      <c r="B180" t="str">
        <f>EI_working!B180</f>
        <v>aocer</v>
      </c>
      <c r="C180" cm="1">
        <f t="array" ref="C180">IF(_xlfn.XLOOKUP($A180&amp;$B180,Prod!$K$4:$K$500&amp;Prod!$A$4:$A$500,Prod!B$4:B$500)=0,0,EI_working!C180)</f>
        <v>0.1129</v>
      </c>
      <c r="D180" cm="1">
        <f t="array" ref="D180">IF(_xlfn.XLOOKUP($A180&amp;$B180,Prod!$K$4:$K$500&amp;Prod!$A$4:$A$500,Prod!C$4:C$500)=0,0,EI_working!D180)</f>
        <v>0.113</v>
      </c>
      <c r="E180" cm="1">
        <f t="array" ref="E180">IF(_xlfn.XLOOKUP($A180&amp;$B180,Prod!$K$4:$K$500&amp;Prod!$A$4:$A$500,Prod!D$4:D$500)=0,0,EI_working!E180)</f>
        <v>0.12559999999999999</v>
      </c>
    </row>
    <row r="181" spans="1:5" x14ac:dyDescent="0.45">
      <c r="A181" t="str">
        <f>A171</f>
        <v>Ghana</v>
      </c>
      <c r="B181" t="str">
        <f>EI_working!B181</f>
        <v>apuls</v>
      </c>
      <c r="C181" cm="1">
        <f t="array" aca="1" ref="C181" ca="1">IF(_xlfn.XLOOKUP($A181&amp;$B181,Prod!$K$4:$K$500&amp;Prod!$A$4:$A$500,Prod!B$4:B$500)=0,0,EI_working!C181)</f>
        <v>0.11666608483027792</v>
      </c>
      <c r="D181" cm="1">
        <f t="array" aca="1" ref="D181" ca="1">IF(_xlfn.XLOOKUP($A181&amp;$B181,Prod!$K$4:$K$500&amp;Prod!$A$4:$A$500,Prod!C$4:C$500)=0,0,EI_working!D181)</f>
        <v>0.11676942060072104</v>
      </c>
      <c r="E181" cm="1">
        <f t="array" aca="1" ref="E181" ca="1">IF(_xlfn.XLOOKUP($A181&amp;$B181,Prod!$K$4:$K$500&amp;Prod!$A$4:$A$500,Prod!D$4:D$500)=0,0,EI_working!E181)</f>
        <v>0.12978972767655364</v>
      </c>
    </row>
    <row r="182" spans="1:5" x14ac:dyDescent="0.45">
      <c r="A182" t="str">
        <f>A171</f>
        <v>Ghana</v>
      </c>
      <c r="B182" t="str">
        <f>EI_working!B182</f>
        <v>agnut</v>
      </c>
      <c r="C182" cm="1">
        <f t="array" aca="1" ref="C182" ca="1">IF(_xlfn.XLOOKUP($A182&amp;$B182,Prod!$K$4:$K$500&amp;Prod!$A$4:$A$500,Prod!B$4:B$500)=0,0,EI_working!C182)</f>
        <v>0.22543946107348686</v>
      </c>
      <c r="D182" cm="1">
        <f t="array" aca="1" ref="D182" ca="1">IF(_xlfn.XLOOKUP($A182&amp;$B182,Prod!$K$4:$K$500&amp;Prod!$A$4:$A$500,Prod!C$4:C$500)=0,0,EI_working!D182)</f>
        <v>0.22563914172988497</v>
      </c>
      <c r="E182" cm="1">
        <f t="array" aca="1" ref="E182" ca="1">IF(_xlfn.XLOOKUP($A182&amp;$B182,Prod!$K$4:$K$500&amp;Prod!$A$4:$A$500,Prod!D$4:D$500)=0,0,EI_working!E182)</f>
        <v>0.25079890443604907</v>
      </c>
    </row>
    <row r="183" spans="1:5" x14ac:dyDescent="0.45">
      <c r="A183" t="str">
        <f>A171</f>
        <v>Ghana</v>
      </c>
      <c r="B183" t="str">
        <f>EI_working!B183</f>
        <v>aoils</v>
      </c>
      <c r="C183" cm="1">
        <f t="array" aca="1" ref="C183" ca="1">IF(_xlfn.XLOOKUP($A183&amp;$B183,Prod!$K$4:$K$500&amp;Prod!$A$4:$A$500,Prod!B$4:B$500)=0,0,EI_working!C183)</f>
        <v>0.43885510303368691</v>
      </c>
      <c r="D183" cm="1">
        <f t="array" aca="1" ref="D183" ca="1">IF(_xlfn.XLOOKUP($A183&amp;$B183,Prod!$K$4:$K$500&amp;Prod!$A$4:$A$500,Prod!C$4:C$500)=0,0,EI_working!D183)</f>
        <v>0.43924381437384075</v>
      </c>
      <c r="E183" cm="1">
        <f t="array" aca="1" ref="E183" ca="1">IF(_xlfn.XLOOKUP($A183&amp;$B183,Prod!$K$4:$K$500&amp;Prod!$A$4:$A$500,Prod!D$4:D$500)=0,0,EI_working!E183)</f>
        <v>0.48822144323322475</v>
      </c>
    </row>
    <row r="184" spans="1:5" x14ac:dyDescent="0.45">
      <c r="A184" t="str">
        <f>A171</f>
        <v>Ghana</v>
      </c>
      <c r="B184" t="str">
        <f>EI_working!B184</f>
        <v>acass</v>
      </c>
      <c r="C184" cm="1">
        <f t="array" aca="1" ref="C184" ca="1">IF(_xlfn.XLOOKUP($A184&amp;$B184,Prod!$K$4:$K$500&amp;Prod!$A$4:$A$500,Prod!B$4:B$500)=0,0,EI_working!C184)</f>
        <v>3.2105929440806182E-2</v>
      </c>
      <c r="D184" cm="1">
        <f t="array" aca="1" ref="D184" ca="1">IF(_xlfn.XLOOKUP($A184&amp;$B184,Prod!$K$4:$K$500&amp;Prod!$A$4:$A$500,Prod!C$4:C$500)=0,0,EI_working!D184)</f>
        <v>3.2134366933667835E-2</v>
      </c>
      <c r="E184" cm="1">
        <f t="array" aca="1" ref="E184" ca="1">IF(_xlfn.XLOOKUP($A184&amp;$B184,Prod!$K$4:$K$500&amp;Prod!$A$4:$A$500,Prod!D$4:D$500)=0,0,EI_working!E184)</f>
        <v>3.5717491034236104E-2</v>
      </c>
    </row>
    <row r="185" spans="1:5" x14ac:dyDescent="0.45">
      <c r="A185" t="str">
        <f>A171</f>
        <v>Ghana</v>
      </c>
      <c r="B185" t="str">
        <f>EI_working!B185</f>
        <v>aipot</v>
      </c>
      <c r="C185" cm="1">
        <f t="array" ref="C185">IF(_xlfn.XLOOKUP($A185&amp;$B185,Prod!$K$4:$K$500&amp;Prod!$A$4:$A$500,Prod!B$4:B$500)=0,0,EI_working!C185)</f>
        <v>0</v>
      </c>
      <c r="D185" cm="1">
        <f t="array" ref="D185">IF(_xlfn.XLOOKUP($A185&amp;$B185,Prod!$K$4:$K$500&amp;Prod!$A$4:$A$500,Prod!C$4:C$500)=0,0,EI_working!D185)</f>
        <v>0</v>
      </c>
      <c r="E185" cm="1">
        <f t="array" ref="E185">IF(_xlfn.XLOOKUP($A185&amp;$B185,Prod!$K$4:$K$500&amp;Prod!$A$4:$A$500,Prod!D$4:D$500)=0,0,EI_working!E185)</f>
        <v>0</v>
      </c>
    </row>
    <row r="186" spans="1:5" x14ac:dyDescent="0.45">
      <c r="A186" t="str">
        <f>A171</f>
        <v>Ghana</v>
      </c>
      <c r="B186" t="str">
        <f>EI_working!B186</f>
        <v>aspot</v>
      </c>
      <c r="C186" cm="1">
        <f t="array" aca="1" ref="C186" ca="1">IF(_xlfn.XLOOKUP($A186&amp;$B186,Prod!$K$4:$K$500&amp;Prod!$A$4:$A$500,Prod!B$4:B$500)=0,0,EI_working!C186)</f>
        <v>3.2105929440806182E-2</v>
      </c>
      <c r="D186" cm="1">
        <f t="array" aca="1" ref="D186" ca="1">IF(_xlfn.XLOOKUP($A186&amp;$B186,Prod!$K$4:$K$500&amp;Prod!$A$4:$A$500,Prod!C$4:C$500)=0,0,EI_working!D186)</f>
        <v>3.2134366933667835E-2</v>
      </c>
      <c r="E186" cm="1">
        <f t="array" aca="1" ref="E186" ca="1">IF(_xlfn.XLOOKUP($A186&amp;$B186,Prod!$K$4:$K$500&amp;Prod!$A$4:$A$500,Prod!D$4:D$500)=0,0,EI_working!E186)</f>
        <v>3.5717491034236104E-2</v>
      </c>
    </row>
    <row r="187" spans="1:5" x14ac:dyDescent="0.45">
      <c r="A187" t="str">
        <f>A171</f>
        <v>Ghana</v>
      </c>
      <c r="B187" t="str">
        <f>EI_working!B187</f>
        <v>aroot</v>
      </c>
      <c r="C187" cm="1">
        <f t="array" aca="1" ref="C187" ca="1">IF(_xlfn.XLOOKUP($A187&amp;$B187,Prod!$K$4:$K$500&amp;Prod!$A$4:$A$500,Prod!B$4:B$500)=0,0,EI_working!C187)</f>
        <v>3.0012064477275339E-2</v>
      </c>
      <c r="D187" cm="1">
        <f t="array" aca="1" ref="D187" ca="1">IF(_xlfn.XLOOKUP($A187&amp;$B187,Prod!$K$4:$K$500&amp;Prod!$A$4:$A$500,Prod!C$4:C$500)=0,0,EI_working!D187)</f>
        <v>3.0038647351037322E-2</v>
      </c>
      <c r="E187" cm="1">
        <f t="array" aca="1" ref="E187" ca="1">IF(_xlfn.XLOOKUP($A187&amp;$B187,Prod!$K$4:$K$500&amp;Prod!$A$4:$A$500,Prod!D$4:D$500)=0,0,EI_working!E187)</f>
        <v>3.3388089445046787E-2</v>
      </c>
    </row>
    <row r="188" spans="1:5" x14ac:dyDescent="0.45">
      <c r="A188" t="str">
        <f>A171</f>
        <v>Ghana</v>
      </c>
      <c r="B188" t="str">
        <f>EI_working!B188</f>
        <v>aleaf</v>
      </c>
      <c r="C188" cm="1">
        <f t="array" aca="1" ref="C188" ca="1">IF(_xlfn.XLOOKUP($A188&amp;$B188,Prod!$K$4:$K$500&amp;Prod!$A$4:$A$500,Prod!B$4:B$500)=0,0,EI_working!C188)</f>
        <v>5.3883231187714944E-2</v>
      </c>
      <c r="D188" cm="1">
        <f t="array" aca="1" ref="D188" ca="1">IF(_xlfn.XLOOKUP($A188&amp;$B188,Prod!$K$4:$K$500&amp;Prod!$A$4:$A$500,Prod!C$4:C$500)=0,0,EI_working!D188)</f>
        <v>5.3930957698952953E-2</v>
      </c>
      <c r="E188" cm="1">
        <f t="array" aca="1" ref="E188" ca="1">IF(_xlfn.XLOOKUP($A188&amp;$B188,Prod!$K$4:$K$500&amp;Prod!$A$4:$A$500,Prod!D$4:D$500)=0,0,EI_working!E188)</f>
        <v>5.9944498114942395E-2</v>
      </c>
    </row>
    <row r="189" spans="1:5" x14ac:dyDescent="0.45">
      <c r="A189" t="str">
        <f>A171</f>
        <v>Ghana</v>
      </c>
      <c r="B189" t="str">
        <f>EI_working!B189</f>
        <v>avege</v>
      </c>
      <c r="C189" cm="1">
        <f t="array" aca="1" ref="C189" ca="1">IF(_xlfn.XLOOKUP($A189&amp;$B189,Prod!$K$4:$K$500&amp;Prod!$A$4:$A$500,Prod!B$4:B$500)=0,0,EI_working!C189)</f>
        <v>5.3883231187714944E-2</v>
      </c>
      <c r="D189" cm="1">
        <f t="array" aca="1" ref="D189" ca="1">IF(_xlfn.XLOOKUP($A189&amp;$B189,Prod!$K$4:$K$500&amp;Prod!$A$4:$A$500,Prod!C$4:C$500)=0,0,EI_working!D189)</f>
        <v>5.3930957698952953E-2</v>
      </c>
      <c r="E189" cm="1">
        <f t="array" aca="1" ref="E189" ca="1">IF(_xlfn.XLOOKUP($A189&amp;$B189,Prod!$K$4:$K$500&amp;Prod!$A$4:$A$500,Prod!D$4:D$500)=0,0,EI_working!E189)</f>
        <v>5.9944498114942395E-2</v>
      </c>
    </row>
    <row r="190" spans="1:5" x14ac:dyDescent="0.45">
      <c r="A190" t="str">
        <f>A171</f>
        <v>Ghana</v>
      </c>
      <c r="B190" t="str">
        <f>EI_working!B190</f>
        <v>asugr</v>
      </c>
      <c r="C190" cm="1">
        <f t="array" ref="C190">IF(_xlfn.XLOOKUP($A190&amp;$B190,Prod!$K$4:$K$500&amp;Prod!$A$4:$A$500,Prod!B$4:B$500)=0,0,EI_working!C190)</f>
        <v>5.6449999999999998E-3</v>
      </c>
      <c r="D190" cm="1">
        <f t="array" ref="D190">IF(_xlfn.XLOOKUP($A190&amp;$B190,Prod!$K$4:$K$500&amp;Prod!$A$4:$A$500,Prod!C$4:C$500)=0,0,EI_working!D190)</f>
        <v>5.6500000000000005E-3</v>
      </c>
      <c r="E190" cm="1">
        <f t="array" ref="E190">IF(_xlfn.XLOOKUP($A190&amp;$B190,Prod!$K$4:$K$500&amp;Prod!$A$4:$A$500,Prod!D$4:D$500)=0,0,EI_working!E190)</f>
        <v>6.2799999999999991E-3</v>
      </c>
    </row>
    <row r="191" spans="1:5" x14ac:dyDescent="0.45">
      <c r="A191" t="str">
        <f>A171</f>
        <v>Ghana</v>
      </c>
      <c r="B191" t="str">
        <f>EI_working!B191</f>
        <v>atoba</v>
      </c>
      <c r="C191" cm="1">
        <f t="array" aca="1" ref="C191" ca="1">IF(_xlfn.XLOOKUP($A191&amp;$B191,Prod!$K$4:$K$500&amp;Prod!$A$4:$A$500,Prod!B$4:B$500)=0,0,EI_working!C191)</f>
        <v>5.3883231187714944E-2</v>
      </c>
      <c r="D191" cm="1">
        <f t="array" aca="1" ref="D191" ca="1">IF(_xlfn.XLOOKUP($A191&amp;$B191,Prod!$K$4:$K$500&amp;Prod!$A$4:$A$500,Prod!C$4:C$500)=0,0,EI_working!D191)</f>
        <v>5.3930957698952953E-2</v>
      </c>
      <c r="E191" cm="1">
        <f t="array" aca="1" ref="E191" ca="1">IF(_xlfn.XLOOKUP($A191&amp;$B191,Prod!$K$4:$K$500&amp;Prod!$A$4:$A$500,Prod!D$4:D$500)=0,0,EI_working!E191)</f>
        <v>5.9944498114942395E-2</v>
      </c>
    </row>
    <row r="192" spans="1:5" x14ac:dyDescent="0.45">
      <c r="A192" t="str">
        <f>A171</f>
        <v>Ghana</v>
      </c>
      <c r="B192" t="str">
        <f>EI_working!B192</f>
        <v>acott</v>
      </c>
      <c r="C192" cm="1">
        <f t="array" aca="1" ref="C192" ca="1">IF(_xlfn.XLOOKUP($A192&amp;$B192,Prod!$K$4:$K$500&amp;Prod!$A$4:$A$500,Prod!B$4:B$500)=0,0,EI_working!C192)</f>
        <v>5.3883231187714944E-2</v>
      </c>
      <c r="D192" cm="1">
        <f t="array" aca="1" ref="D192" ca="1">IF(_xlfn.XLOOKUP($A192&amp;$B192,Prod!$K$4:$K$500&amp;Prod!$A$4:$A$500,Prod!C$4:C$500)=0,0,EI_working!D192)</f>
        <v>5.3930957698952953E-2</v>
      </c>
      <c r="E192" cm="1">
        <f t="array" aca="1" ref="E192" ca="1">IF(_xlfn.XLOOKUP($A192&amp;$B192,Prod!$K$4:$K$500&amp;Prod!$A$4:$A$500,Prod!D$4:D$500)=0,0,EI_working!E192)</f>
        <v>5.9944498114942395E-2</v>
      </c>
    </row>
    <row r="193" spans="1:5" x14ac:dyDescent="0.45">
      <c r="A193" t="str">
        <f>A171</f>
        <v>Ghana</v>
      </c>
      <c r="B193" t="str">
        <f>EI_working!B193</f>
        <v>anuts</v>
      </c>
      <c r="C193" cm="1">
        <f t="array" aca="1" ref="C193" ca="1">IF(_xlfn.XLOOKUP($A193&amp;$B193,Prod!$K$4:$K$500&amp;Prod!$A$4:$A$500,Prod!B$4:B$500)=0,0,EI_working!C193)</f>
        <v>3.0012064477275339E-2</v>
      </c>
      <c r="D193" cm="1">
        <f t="array" aca="1" ref="D193" ca="1">IF(_xlfn.XLOOKUP($A193&amp;$B193,Prod!$K$4:$K$500&amp;Prod!$A$4:$A$500,Prod!C$4:C$500)=0,0,EI_working!D193)</f>
        <v>3.0038647351037322E-2</v>
      </c>
      <c r="E193" cm="1">
        <f t="array" aca="1" ref="E193" ca="1">IF(_xlfn.XLOOKUP($A193&amp;$B193,Prod!$K$4:$K$500&amp;Prod!$A$4:$A$500,Prod!D$4:D$500)=0,0,EI_working!E193)</f>
        <v>3.3388089445046787E-2</v>
      </c>
    </row>
    <row r="194" spans="1:5" x14ac:dyDescent="0.45">
      <c r="A194" t="str">
        <f>A171</f>
        <v>Ghana</v>
      </c>
      <c r="B194" t="str">
        <f>EI_working!B194</f>
        <v>abana</v>
      </c>
      <c r="C194" cm="1">
        <f t="array" aca="1" ref="C194" ca="1">IF(_xlfn.XLOOKUP($A194&amp;$B194,Prod!$K$4:$K$500&amp;Prod!$A$4:$A$500,Prod!B$4:B$500)=0,0,EI_working!C194)</f>
        <v>6.0024128954550678E-2</v>
      </c>
      <c r="D194" cm="1">
        <f t="array" aca="1" ref="D194" ca="1">IF(_xlfn.XLOOKUP($A194&amp;$B194,Prod!$K$4:$K$500&amp;Prod!$A$4:$A$500,Prod!C$4:C$500)=0,0,EI_working!D194)</f>
        <v>6.0077294702074645E-2</v>
      </c>
      <c r="E194" cm="1">
        <f t="array" aca="1" ref="E194" ca="1">IF(_xlfn.XLOOKUP($A194&amp;$B194,Prod!$K$4:$K$500&amp;Prod!$A$4:$A$500,Prod!D$4:D$500)=0,0,EI_working!E194)</f>
        <v>6.6776178890093574E-2</v>
      </c>
    </row>
    <row r="195" spans="1:5" x14ac:dyDescent="0.45">
      <c r="A195" t="str">
        <f>A171</f>
        <v>Ghana</v>
      </c>
      <c r="B195" t="str">
        <f>EI_working!B195</f>
        <v>aplan</v>
      </c>
      <c r="C195" cm="1">
        <f t="array" aca="1" ref="C195" ca="1">IF(_xlfn.XLOOKUP($A195&amp;$B195,Prod!$K$4:$K$500&amp;Prod!$A$4:$A$500,Prod!B$4:B$500)=0,0,EI_working!C195)</f>
        <v>6.0024128954550678E-2</v>
      </c>
      <c r="D195" cm="1">
        <f t="array" aca="1" ref="D195" ca="1">IF(_xlfn.XLOOKUP($A195&amp;$B195,Prod!$K$4:$K$500&amp;Prod!$A$4:$A$500,Prod!C$4:C$500)=0,0,EI_working!D195)</f>
        <v>6.0077294702074645E-2</v>
      </c>
      <c r="E195" cm="1">
        <f t="array" aca="1" ref="E195" ca="1">IF(_xlfn.XLOOKUP($A195&amp;$B195,Prod!$K$4:$K$500&amp;Prod!$A$4:$A$500,Prod!D$4:D$500)=0,0,EI_working!E195)</f>
        <v>6.6776178890093574E-2</v>
      </c>
    </row>
    <row r="196" spans="1:5" x14ac:dyDescent="0.45">
      <c r="A196" t="str">
        <f>A171</f>
        <v>Ghana</v>
      </c>
      <c r="B196" t="str">
        <f>EI_working!B196</f>
        <v>afrui</v>
      </c>
      <c r="C196" cm="1">
        <f t="array" aca="1" ref="C196" ca="1">IF(_xlfn.XLOOKUP($A196&amp;$B196,Prod!$K$4:$K$500&amp;Prod!$A$4:$A$500,Prod!B$4:B$500)=0,0,EI_working!C196)</f>
        <v>6.2393913315449391E-2</v>
      </c>
      <c r="D196" cm="1">
        <f t="array" aca="1" ref="D196" ca="1">IF(_xlfn.XLOOKUP($A196&amp;$B196,Prod!$K$4:$K$500&amp;Prod!$A$4:$A$500,Prod!C$4:C$500)=0,0,EI_working!D196)</f>
        <v>6.2449178074807626E-2</v>
      </c>
      <c r="E196" cm="1">
        <f t="array" aca="1" ref="E196" ca="1">IF(_xlfn.XLOOKUP($A196&amp;$B196,Prod!$K$4:$K$500&amp;Prod!$A$4:$A$500,Prod!D$4:D$500)=0,0,EI_working!E196)</f>
        <v>6.9412537753945458E-2</v>
      </c>
    </row>
    <row r="197" spans="1:5" x14ac:dyDescent="0.45">
      <c r="A197" t="str">
        <f>A171</f>
        <v>Ghana</v>
      </c>
      <c r="B197" t="str">
        <f>EI_working!B197</f>
        <v>ateal</v>
      </c>
      <c r="C197" cm="1">
        <f t="array" ref="C197">IF(_xlfn.XLOOKUP($A197&amp;$B197,Prod!$K$4:$K$500&amp;Prod!$A$4:$A$500,Prod!B$4:B$500)=0,0,EI_working!C197)</f>
        <v>0</v>
      </c>
      <c r="D197" cm="1">
        <f t="array" ref="D197">IF(_xlfn.XLOOKUP($A197&amp;$B197,Prod!$K$4:$K$500&amp;Prod!$A$4:$A$500,Prod!C$4:C$500)=0,0,EI_working!D197)</f>
        <v>0</v>
      </c>
      <c r="E197" cm="1">
        <f t="array" ref="E197">IF(_xlfn.XLOOKUP($A197&amp;$B197,Prod!$K$4:$K$500&amp;Prod!$A$4:$A$500,Prod!D$4:D$500)=0,0,EI_working!E197)</f>
        <v>0</v>
      </c>
    </row>
    <row r="198" spans="1:5" x14ac:dyDescent="0.45">
      <c r="A198" t="str">
        <f>A171</f>
        <v>Ghana</v>
      </c>
      <c r="B198" t="str">
        <f>EI_working!B198</f>
        <v>acoff</v>
      </c>
      <c r="C198" cm="1">
        <f t="array" aca="1" ref="C198" ca="1">IF(_xlfn.XLOOKUP($A198&amp;$B198,Prod!$K$4:$K$500&amp;Prod!$A$4:$A$500,Prod!B$4:B$500)=0,0,EI_working!C198)</f>
        <v>1.9912655803178267</v>
      </c>
      <c r="D198" cm="1">
        <f t="array" aca="1" ref="D198" ca="1">IF(_xlfn.XLOOKUP($A198&amp;$B198,Prod!$K$4:$K$500&amp;Prod!$A$4:$A$500,Prod!C$4:C$500)=0,0,EI_working!D198)</f>
        <v>1.9930293230816158</v>
      </c>
      <c r="E198" cm="1">
        <f t="array" aca="1" ref="E198" ca="1">IF(_xlfn.XLOOKUP($A198&amp;$B198,Prod!$K$4:$K$500&amp;Prod!$A$4:$A$500,Prod!D$4:D$500)=0,0,EI_working!E198)</f>
        <v>2.2152609113190347</v>
      </c>
    </row>
    <row r="199" spans="1:5" x14ac:dyDescent="0.45">
      <c r="A199" t="str">
        <f>A171</f>
        <v>Ghana</v>
      </c>
      <c r="B199" t="str">
        <f>EI_working!B199</f>
        <v>acoco</v>
      </c>
      <c r="C199" cm="1">
        <f t="array" ref="C199">IF(_xlfn.XLOOKUP($A199&amp;$B199,Prod!$K$4:$K$500&amp;Prod!$A$4:$A$500,Prod!B$4:B$500)=0,0,EI_working!C199)</f>
        <v>2.29</v>
      </c>
      <c r="D199" cm="1">
        <f t="array" ref="D199">IF(_xlfn.XLOOKUP($A199&amp;$B199,Prod!$K$4:$K$500&amp;Prod!$A$4:$A$500,Prod!C$4:C$500)=0,0,EI_working!D199)</f>
        <v>2.29</v>
      </c>
      <c r="E199" cm="1">
        <f t="array" ref="E199">IF(_xlfn.XLOOKUP($A199&amp;$B199,Prod!$K$4:$K$500&amp;Prod!$A$4:$A$500,Prod!D$4:D$500)=0,0,EI_working!E199)</f>
        <v>2.29</v>
      </c>
    </row>
    <row r="200" spans="1:5" x14ac:dyDescent="0.45">
      <c r="A200" t="str">
        <f>A171</f>
        <v>Ghana</v>
      </c>
      <c r="B200" t="str">
        <f>EI_working!B200</f>
        <v>aflwr</v>
      </c>
      <c r="C200" cm="1">
        <f t="array" ref="C200">IF(_xlfn.XLOOKUP($A200&amp;$B200,Prod!$K$4:$K$500&amp;Prod!$A$4:$A$500,Prod!B$4:B$500)=0,0,EI_working!C200)</f>
        <v>0</v>
      </c>
      <c r="D200" cm="1">
        <f t="array" ref="D200">IF(_xlfn.XLOOKUP($A200&amp;$B200,Prod!$K$4:$K$500&amp;Prod!$A$4:$A$500,Prod!C$4:C$500)=0,0,EI_working!D200)</f>
        <v>0</v>
      </c>
      <c r="E200" cm="1">
        <f t="array" ref="E200">IF(_xlfn.XLOOKUP($A200&amp;$B200,Prod!$K$4:$K$500&amp;Prod!$A$4:$A$500,Prod!D$4:D$500)=0,0,EI_working!E200)</f>
        <v>0</v>
      </c>
    </row>
    <row r="201" spans="1:5" x14ac:dyDescent="0.45">
      <c r="A201" t="str">
        <f>A171</f>
        <v>Ghana</v>
      </c>
      <c r="B201" t="str">
        <f>EI_working!B201</f>
        <v>arubb</v>
      </c>
      <c r="C201" cm="1">
        <f t="array" ref="C201">IF(_xlfn.XLOOKUP($A201&amp;$B201,Prod!$K$4:$K$500&amp;Prod!$A$4:$A$500,Prod!B$4:B$500)=0,0,EI_working!C201)</f>
        <v>0.81</v>
      </c>
      <c r="D201" cm="1">
        <f t="array" ref="D201">IF(_xlfn.XLOOKUP($A201&amp;$B201,Prod!$K$4:$K$500&amp;Prod!$A$4:$A$500,Prod!C$4:C$500)=0,0,EI_working!D201)</f>
        <v>0.81</v>
      </c>
      <c r="E201" cm="1">
        <f t="array" ref="E201">IF(_xlfn.XLOOKUP($A201&amp;$B201,Prod!$K$4:$K$500&amp;Prod!$A$4:$A$500,Prod!D$4:D$500)=0,0,EI_working!E201)</f>
        <v>0.81</v>
      </c>
    </row>
    <row r="202" spans="1:5" x14ac:dyDescent="0.45">
      <c r="A202" t="str">
        <f>A171</f>
        <v>Ghana</v>
      </c>
      <c r="B202" t="str">
        <f>EI_working!B202</f>
        <v>aocrp</v>
      </c>
      <c r="C202" cm="1">
        <f t="array" aca="1" ref="C202" ca="1">IF(_xlfn.XLOOKUP($A202&amp;$B202,Prod!$K$4:$K$500&amp;Prod!$A$4:$A$500,Prod!B$4:B$500)=0,0,EI_working!C202)</f>
        <v>0.4290048510360514</v>
      </c>
      <c r="D202" cm="1">
        <f t="array" aca="1" ref="D202" ca="1">IF(_xlfn.XLOOKUP($A202&amp;$B202,Prod!$K$4:$K$500&amp;Prod!$A$4:$A$500,Prod!C$4:C$500)=0,0,EI_working!D202)</f>
        <v>0.42938483761801427</v>
      </c>
      <c r="E202" cm="1">
        <f t="array" aca="1" ref="E202" ca="1">IF(_xlfn.XLOOKUP($A202&amp;$B202,Prod!$K$4:$K$500&amp;Prod!$A$4:$A$500,Prod!D$4:D$500)=0,0,EI_working!E202)</f>
        <v>0.47726314694533256</v>
      </c>
    </row>
    <row r="203" spans="1:5" x14ac:dyDescent="0.45">
      <c r="A203" t="str">
        <f>A171</f>
        <v>Ghana</v>
      </c>
      <c r="B203" t="str">
        <f>EI_working!B203</f>
        <v>acatt</v>
      </c>
      <c r="C203" cm="1">
        <f t="array" ref="C203">IF(_xlfn.XLOOKUP($A203&amp;$B203,Prod!$K$4:$K$500&amp;Prod!$A$4:$A$500,Prod!B$4:B$500)=0,0,EI_working!C203)</f>
        <v>52.440499999999993</v>
      </c>
      <c r="D203" cm="1">
        <f t="array" ref="D203">IF(_xlfn.XLOOKUP($A203&amp;$B203,Prod!$K$4:$K$500&amp;Prod!$A$4:$A$500,Prod!C$4:C$500)=0,0,EI_working!D203)</f>
        <v>70.844800000000006</v>
      </c>
      <c r="E203" cm="1">
        <f t="array" ref="E203">IF(_xlfn.XLOOKUP($A203&amp;$B203,Prod!$K$4:$K$500&amp;Prod!$A$4:$A$500,Prod!D$4:D$500)=0,0,EI_working!E203)</f>
        <v>73.976500000000001</v>
      </c>
    </row>
    <row r="204" spans="1:5" x14ac:dyDescent="0.45">
      <c r="A204" t="str">
        <f>A171</f>
        <v>Ghana</v>
      </c>
      <c r="B204" t="str">
        <f>EI_working!B204</f>
        <v>amilk</v>
      </c>
      <c r="C204" cm="1">
        <f t="array" ref="C204">IF(_xlfn.XLOOKUP($A204&amp;$B204,Prod!$K$4:$K$500&amp;Prod!$A$4:$A$500,Prod!B$4:B$500)=0,0,EI_working!C204)</f>
        <v>12.272400000000001</v>
      </c>
      <c r="D204" cm="1">
        <f t="array" ref="D204">IF(_xlfn.XLOOKUP($A204&amp;$B204,Prod!$K$4:$K$500&amp;Prod!$A$4:$A$500,Prod!C$4:C$500)=0,0,EI_working!D204)</f>
        <v>12.3299</v>
      </c>
      <c r="E204" cm="1">
        <f t="array" ref="E204">IF(_xlfn.XLOOKUP($A204&amp;$B204,Prod!$K$4:$K$500&amp;Prod!$A$4:$A$500,Prod!D$4:D$500)=0,0,EI_working!E204)</f>
        <v>13.225300000000001</v>
      </c>
    </row>
    <row r="205" spans="1:5" x14ac:dyDescent="0.45">
      <c r="A205" t="str">
        <f>A171</f>
        <v>Ghana</v>
      </c>
      <c r="B205" t="str">
        <f>EI_working!B205</f>
        <v>apoul</v>
      </c>
      <c r="C205" cm="1">
        <f t="array" ref="C205">IF(_xlfn.XLOOKUP($A205&amp;$B205,Prod!$K$4:$K$500&amp;Prod!$A$4:$A$500,Prod!B$4:B$500)=0,0,EI_working!C205)</f>
        <v>2.5215999999999998</v>
      </c>
      <c r="D205" cm="1">
        <f t="array" ref="D205">IF(_xlfn.XLOOKUP($A205&amp;$B205,Prod!$K$4:$K$500&amp;Prod!$A$4:$A$500,Prod!C$4:C$500)=0,0,EI_working!D205)</f>
        <v>3.6459999999999999</v>
      </c>
      <c r="E205" cm="1">
        <f t="array" ref="E205">IF(_xlfn.XLOOKUP($A205&amp;$B205,Prod!$K$4:$K$500&amp;Prod!$A$4:$A$500,Prod!D$4:D$500)=0,0,EI_working!E205)</f>
        <v>3.9355000000000002</v>
      </c>
    </row>
    <row r="206" spans="1:5" x14ac:dyDescent="0.45">
      <c r="A206" t="str">
        <f>A171</f>
        <v>Ghana</v>
      </c>
      <c r="B206" t="str">
        <f>EI_working!B206</f>
        <v>aeggs</v>
      </c>
      <c r="C206" cm="1">
        <f t="array" ref="C206">IF(_xlfn.XLOOKUP($A206&amp;$B206,Prod!$K$4:$K$500&amp;Prod!$A$4:$A$500,Prod!B$4:B$500)=0,0,EI_working!C206)</f>
        <v>2.0613000000000001</v>
      </c>
      <c r="D206" cm="1">
        <f t="array" ref="D206">IF(_xlfn.XLOOKUP($A206&amp;$B206,Prod!$K$4:$K$500&amp;Prod!$A$4:$A$500,Prod!C$4:C$500)=0,0,EI_working!D206)</f>
        <v>2.1606999999999998</v>
      </c>
      <c r="E206" cm="1">
        <f t="array" ref="E206">IF(_xlfn.XLOOKUP($A206&amp;$B206,Prod!$K$4:$K$500&amp;Prod!$A$4:$A$500,Prod!D$4:D$500)=0,0,EI_working!E206)</f>
        <v>2.1545999999999998</v>
      </c>
    </row>
    <row r="207" spans="1:5" x14ac:dyDescent="0.45">
      <c r="A207" t="str">
        <f>A171</f>
        <v>Ghana</v>
      </c>
      <c r="B207" t="str">
        <f>EI_working!B207</f>
        <v>asmlr</v>
      </c>
      <c r="C207" cm="1">
        <f t="array" ref="C207">IF(_xlfn.XLOOKUP($A207&amp;$B207,Prod!$K$4:$K$500&amp;Prod!$A$4:$A$500,Prod!B$4:B$500)=0,0,EI_working!C207)</f>
        <v>62.940795237950667</v>
      </c>
      <c r="D207" cm="1">
        <f t="array" ref="D207">IF(_xlfn.XLOOKUP($A207&amp;$B207,Prod!$K$4:$K$500&amp;Prod!$A$4:$A$500,Prod!C$4:C$500)=0,0,EI_working!D207)</f>
        <v>50.712314446316093</v>
      </c>
      <c r="E207" cm="1">
        <f t="array" ref="E207">IF(_xlfn.XLOOKUP($A207&amp;$B207,Prod!$K$4:$K$500&amp;Prod!$A$4:$A$500,Prod!D$4:D$500)=0,0,EI_working!E207)</f>
        <v>51.663673298470925</v>
      </c>
    </row>
    <row r="208" spans="1:5" x14ac:dyDescent="0.45">
      <c r="A208" t="str">
        <f>A171</f>
        <v>Ghana</v>
      </c>
      <c r="B208" t="str">
        <f>EI_working!B208</f>
        <v>aoliv</v>
      </c>
      <c r="C208" cm="1">
        <f t="array" aca="1" ref="C208" ca="1">IF(_xlfn.XLOOKUP($A208&amp;$B208,Prod!$K$4:$K$500&amp;Prod!$A$4:$A$500,Prod!B$4:B$500)=0,0,EI_working!C208)</f>
        <v>19.506575764833151</v>
      </c>
      <c r="D208" cm="1">
        <f t="array" aca="1" ref="D208" ca="1">IF(_xlfn.XLOOKUP($A208&amp;$B208,Prod!$K$4:$K$500&amp;Prod!$A$4:$A$500,Prod!C$4:C$500)=0,0,EI_working!D208)</f>
        <v>15.716731894112566</v>
      </c>
      <c r="E208" cm="1">
        <f t="array" aca="1" ref="E208" ca="1">IF(_xlfn.XLOOKUP($A208&amp;$B208,Prod!$K$4:$K$500&amp;Prod!$A$4:$A$500,Prod!D$4:D$500)=0,0,EI_working!E208)</f>
        <v>16.01157649305582</v>
      </c>
    </row>
    <row r="216" spans="1:5" x14ac:dyDescent="0.45">
      <c r="A216" s="5" t="str">
        <f>EI_working!A216</f>
        <v>Indonesia</v>
      </c>
    </row>
    <row r="220" spans="1:5" x14ac:dyDescent="0.45">
      <c r="B220" t="str">
        <f>EI_working!B220</f>
        <v>N95</v>
      </c>
      <c r="C220">
        <f>EI_working!C220</f>
        <v>2000</v>
      </c>
      <c r="D220">
        <f>EI_working!D220</f>
        <v>2010</v>
      </c>
      <c r="E220">
        <f>EI_working!E220</f>
        <v>2022</v>
      </c>
    </row>
    <row r="221" spans="1:5" x14ac:dyDescent="0.45">
      <c r="A221" t="str">
        <f>A216</f>
        <v>Indonesia</v>
      </c>
      <c r="B221" t="str">
        <f>EI_working!B221</f>
        <v>amaiz</v>
      </c>
      <c r="C221" cm="1">
        <f t="array" ref="C221">IF(_xlfn.XLOOKUP($A221&amp;$B221,Prod!$K$4:$K$500&amp;Prod!$A$4:$A$500,Prod!B$4:B$500)=0,0,EI_working!C221)</f>
        <v>0.219</v>
      </c>
      <c r="D221" cm="1">
        <f t="array" ref="D221">IF(_xlfn.XLOOKUP($A221&amp;$B221,Prod!$K$4:$K$500&amp;Prod!$A$4:$A$500,Prod!C$4:C$500)=0,0,EI_working!D221)</f>
        <v>0.1686</v>
      </c>
      <c r="E221" cm="1">
        <f t="array" ref="E221">IF(_xlfn.XLOOKUP($A221&amp;$B221,Prod!$K$4:$K$500&amp;Prod!$A$4:$A$500,Prod!D$4:D$500)=0,0,EI_working!E221)</f>
        <v>0.14530000000000001</v>
      </c>
    </row>
    <row r="222" spans="1:5" x14ac:dyDescent="0.45">
      <c r="A222" t="str">
        <f>A216</f>
        <v>Indonesia</v>
      </c>
      <c r="B222" t="str">
        <f>EI_working!B222</f>
        <v>asorg</v>
      </c>
      <c r="C222" cm="1">
        <f t="array" ref="C222">IF(_xlfn.XLOOKUP($A222&amp;$B222,Prod!$K$4:$K$500&amp;Prod!$A$4:$A$500,Prod!B$4:B$500)=0,0,EI_working!C222)</f>
        <v>0</v>
      </c>
      <c r="D222" cm="1">
        <f t="array" ref="D222">IF(_xlfn.XLOOKUP($A222&amp;$B222,Prod!$K$4:$K$500&amp;Prod!$A$4:$A$500,Prod!C$4:C$500)=0,0,EI_working!D222)</f>
        <v>0</v>
      </c>
      <c r="E222" cm="1">
        <f t="array" ref="E222">IF(_xlfn.XLOOKUP($A222&amp;$B222,Prod!$K$4:$K$500&amp;Prod!$A$4:$A$500,Prod!D$4:D$500)=0,0,EI_working!E222)</f>
        <v>0</v>
      </c>
    </row>
    <row r="223" spans="1:5" x14ac:dyDescent="0.45">
      <c r="A223" t="str">
        <f>A216</f>
        <v>Indonesia</v>
      </c>
      <c r="B223" t="str">
        <f>EI_working!B223</f>
        <v>arice</v>
      </c>
      <c r="C223" cm="1">
        <f t="array" ref="C223">IF(_xlfn.XLOOKUP($A223&amp;$B223,Prod!$K$4:$K$500&amp;Prod!$A$4:$A$500,Prod!B$4:B$500)=0,0,EI_working!C223)</f>
        <v>1.3956999999999999</v>
      </c>
      <c r="D223" cm="1">
        <f t="array" ref="D223">IF(_xlfn.XLOOKUP($A223&amp;$B223,Prod!$K$4:$K$500&amp;Prod!$A$4:$A$500,Prod!C$4:C$500)=0,0,EI_working!D223)</f>
        <v>1.2718</v>
      </c>
      <c r="E223" cm="1">
        <f t="array" ref="E223">IF(_xlfn.XLOOKUP($A223&amp;$B223,Prod!$K$4:$K$500&amp;Prod!$A$4:$A$500,Prod!D$4:D$500)=0,0,EI_working!E223)</f>
        <v>1.2523</v>
      </c>
    </row>
    <row r="224" spans="1:5" x14ac:dyDescent="0.45">
      <c r="A224" t="str">
        <f>A216</f>
        <v>Indonesia</v>
      </c>
      <c r="B224" t="str">
        <f>EI_working!B224</f>
        <v>awhea</v>
      </c>
      <c r="C224" cm="1">
        <f t="array" ref="C224">IF(_xlfn.XLOOKUP($A224&amp;$B224,Prod!$K$4:$K$500&amp;Prod!$A$4:$A$500,Prod!B$4:B$500)=0,0,EI_working!C224)</f>
        <v>0</v>
      </c>
      <c r="D224" cm="1">
        <f t="array" ref="D224">IF(_xlfn.XLOOKUP($A224&amp;$B224,Prod!$K$4:$K$500&amp;Prod!$A$4:$A$500,Prod!C$4:C$500)=0,0,EI_working!D224)</f>
        <v>0</v>
      </c>
      <c r="E224" cm="1">
        <f t="array" ref="E224">IF(_xlfn.XLOOKUP($A224&amp;$B224,Prod!$K$4:$K$500&amp;Prod!$A$4:$A$500,Prod!D$4:D$500)=0,0,EI_working!E224)</f>
        <v>0</v>
      </c>
    </row>
    <row r="225" spans="1:5" x14ac:dyDescent="0.45">
      <c r="A225" t="str">
        <f>A216</f>
        <v>Indonesia</v>
      </c>
      <c r="B225" t="str">
        <f>EI_working!B225</f>
        <v>aocer</v>
      </c>
      <c r="C225" cm="1">
        <f t="array" ref="C225">IF(_xlfn.XLOOKUP($A225&amp;$B225,Prod!$K$4:$K$500&amp;Prod!$A$4:$A$500,Prod!B$4:B$500)=0,0,EI_working!C225)</f>
        <v>0</v>
      </c>
      <c r="D225" cm="1">
        <f t="array" ref="D225">IF(_xlfn.XLOOKUP($A225&amp;$B225,Prod!$K$4:$K$500&amp;Prod!$A$4:$A$500,Prod!C$4:C$500)=0,0,EI_working!D225)</f>
        <v>0</v>
      </c>
      <c r="E225" cm="1">
        <f t="array" ref="E225">IF(_xlfn.XLOOKUP($A225&amp;$B225,Prod!$K$4:$K$500&amp;Prod!$A$4:$A$500,Prod!D$4:D$500)=0,0,EI_working!E225)</f>
        <v>0</v>
      </c>
    </row>
    <row r="226" spans="1:5" x14ac:dyDescent="0.45">
      <c r="A226" t="str">
        <f>A216</f>
        <v>Indonesia</v>
      </c>
      <c r="B226" t="str">
        <f>EI_working!B226</f>
        <v>apuls</v>
      </c>
      <c r="C226" cm="1">
        <f t="array" aca="1" ref="C226" ca="1">IF(_xlfn.XLOOKUP($A226&amp;$B226,Prod!$K$4:$K$500&amp;Prod!$A$4:$A$500,Prod!B$4:B$500)=0,0,EI_working!C226)</f>
        <v>0.17406992833968901</v>
      </c>
      <c r="D226" cm="1">
        <f t="array" aca="1" ref="D226" ca="1">IF(_xlfn.XLOOKUP($A226&amp;$B226,Prod!$K$4:$K$500&amp;Prod!$A$4:$A$500,Prod!C$4:C$500)=0,0,EI_working!D226)</f>
        <v>0.13400999962589757</v>
      </c>
      <c r="E226" cm="1">
        <f t="array" aca="1" ref="E226" ca="1">IF(_xlfn.XLOOKUP($A226&amp;$B226,Prod!$K$4:$K$500&amp;Prod!$A$4:$A$500,Prod!D$4:D$500)=0,0,EI_working!E226)</f>
        <v>0.11549023099432336</v>
      </c>
    </row>
    <row r="227" spans="1:5" x14ac:dyDescent="0.45">
      <c r="A227" t="str">
        <f>A216</f>
        <v>Indonesia</v>
      </c>
      <c r="B227" t="str">
        <f>EI_working!B227</f>
        <v>agnut</v>
      </c>
      <c r="C227" cm="1">
        <f t="array" aca="1" ref="C227" ca="1">IF(_xlfn.XLOOKUP($A227&amp;$B227,Prod!$K$4:$K$500&amp;Prod!$A$4:$A$500,Prod!B$4:B$500)=0,0,EI_working!C227)</f>
        <v>0.33636365607955648</v>
      </c>
      <c r="D227" cm="1">
        <f t="array" aca="1" ref="D227" ca="1">IF(_xlfn.XLOOKUP($A227&amp;$B227,Prod!$K$4:$K$500&amp;Prod!$A$4:$A$500,Prod!C$4:C$500)=0,0,EI_working!D227)</f>
        <v>0.2589539379680969</v>
      </c>
      <c r="E227" cm="1">
        <f t="array" aca="1" ref="E227" ca="1">IF(_xlfn.XLOOKUP($A227&amp;$B227,Prod!$K$4:$K$500&amp;Prod!$A$4:$A$500,Prod!D$4:D$500)=0,0,EI_working!E227)</f>
        <v>0.22316730241260074</v>
      </c>
    </row>
    <row r="228" spans="1:5" x14ac:dyDescent="0.45">
      <c r="A228" t="str">
        <f>A216</f>
        <v>Indonesia</v>
      </c>
      <c r="B228" t="str">
        <f>EI_working!B228</f>
        <v>apalm</v>
      </c>
      <c r="C228" cm="1">
        <f t="array" ref="C228">IF(_xlfn.XLOOKUP($A228&amp;$B228,Prod!$K$4:$K$500&amp;Prod!$A$4:$A$500,Prod!B$4:B$500)=0,0,EI_working!C228)</f>
        <v>1.05</v>
      </c>
      <c r="D228" cm="1">
        <f t="array" ref="D228">IF(_xlfn.XLOOKUP($A228&amp;$B228,Prod!$K$4:$K$500&amp;Prod!$A$4:$A$500,Prod!C$4:C$500)=0,0,EI_working!D228)</f>
        <v>1.05</v>
      </c>
      <c r="E228" cm="1">
        <f t="array" ref="E228">IF(_xlfn.XLOOKUP($A228&amp;$B228,Prod!$K$4:$K$500&amp;Prod!$A$4:$A$500,Prod!D$4:D$500)=0,0,EI_working!E228)</f>
        <v>1.05</v>
      </c>
    </row>
    <row r="229" spans="1:5" x14ac:dyDescent="0.45">
      <c r="A229" t="str">
        <f>A216</f>
        <v>Indonesia</v>
      </c>
      <c r="B229" t="str">
        <f>EI_working!B229</f>
        <v>asesa</v>
      </c>
      <c r="C229" cm="1">
        <f t="array" ref="C229">IF(_xlfn.XLOOKUP($A229&amp;$B229,Prod!$K$4:$K$500&amp;Prod!$A$4:$A$500,Prod!B$4:B$500)=0,0,EI_working!C229)</f>
        <v>0</v>
      </c>
      <c r="D229" cm="1">
        <f t="array" ref="D229">IF(_xlfn.XLOOKUP($A229&amp;$B229,Prod!$K$4:$K$500&amp;Prod!$A$4:$A$500,Prod!C$4:C$500)=0,0,EI_working!D229)</f>
        <v>0</v>
      </c>
      <c r="E229" cm="1">
        <f t="array" ref="E229">IF(_xlfn.XLOOKUP($A229&amp;$B229,Prod!$K$4:$K$500&amp;Prod!$A$4:$A$500,Prod!D$4:D$500)=0,0,EI_working!E229)</f>
        <v>0</v>
      </c>
    </row>
    <row r="230" spans="1:5" x14ac:dyDescent="0.45">
      <c r="A230" t="str">
        <f>A216</f>
        <v>Indonesia</v>
      </c>
      <c r="B230" t="str">
        <f>EI_working!B230</f>
        <v>asoya</v>
      </c>
      <c r="C230" cm="1">
        <f t="array" aca="1" ref="C230" ca="1">IF(_xlfn.XLOOKUP($A230&amp;$B230,Prod!$K$4:$K$500&amp;Prod!$A$4:$A$500,Prod!B$4:B$500)=0,0,EI_working!C230)</f>
        <v>0.65814808248383816</v>
      </c>
      <c r="D230" cm="1">
        <f t="array" aca="1" ref="D230" ca="1">IF(_xlfn.XLOOKUP($A230&amp;$B230,Prod!$K$4:$K$500&amp;Prod!$A$4:$A$500,Prod!C$4:C$500)=0,0,EI_working!D230)</f>
        <v>0.50668386624098227</v>
      </c>
      <c r="E230" cm="1">
        <f t="array" aca="1" ref="E230" ca="1">IF(_xlfn.XLOOKUP($A230&amp;$B230,Prod!$K$4:$K$500&amp;Prod!$A$4:$A$500,Prod!D$4:D$500)=0,0,EI_working!E230)</f>
        <v>0.43666171865251913</v>
      </c>
    </row>
    <row r="231" spans="1:5" x14ac:dyDescent="0.45">
      <c r="A231" t="str">
        <f>A216</f>
        <v>Indonesia</v>
      </c>
      <c r="B231" t="str">
        <f>EI_working!B231</f>
        <v>aoils</v>
      </c>
      <c r="C231" cm="1">
        <f t="array" aca="1" ref="C231" ca="1">IF(_xlfn.XLOOKUP($A231&amp;$B231,Prod!$K$4:$K$500&amp;Prod!$A$4:$A$500,Prod!B$4:B$500)=0,0,EI_working!C231)</f>
        <v>0.65478734842017361</v>
      </c>
      <c r="D231" cm="1">
        <f t="array" aca="1" ref="D231" ca="1">IF(_xlfn.XLOOKUP($A231&amp;$B231,Prod!$K$4:$K$500&amp;Prod!$A$4:$A$500,Prod!C$4:C$500)=0,0,EI_working!D231)</f>
        <v>0.50409656138648984</v>
      </c>
      <c r="E231" cm="1">
        <f t="array" aca="1" ref="E231" ca="1">IF(_xlfn.XLOOKUP($A231&amp;$B231,Prod!$K$4:$K$500&amp;Prod!$A$4:$A$500,Prod!D$4:D$500)=0,0,EI_working!E231)</f>
        <v>0.43443197134909239</v>
      </c>
    </row>
    <row r="232" spans="1:5" x14ac:dyDescent="0.45">
      <c r="A232" t="str">
        <f>A216</f>
        <v>Indonesia</v>
      </c>
      <c r="B232" t="str">
        <f>EI_working!B232</f>
        <v>acass</v>
      </c>
      <c r="C232" cm="1">
        <f t="array" aca="1" ref="C232" ca="1">IF(_xlfn.XLOOKUP($A232&amp;$B232,Prod!$K$4:$K$500&amp;Prod!$A$4:$A$500,Prod!B$4:B$500)=0,0,EI_working!C232)</f>
        <v>4.7903183218760373E-2</v>
      </c>
      <c r="D232" cm="1">
        <f t="array" aca="1" ref="D232" ca="1">IF(_xlfn.XLOOKUP($A232&amp;$B232,Prod!$K$4:$K$500&amp;Prod!$A$4:$A$500,Prod!C$4:C$500)=0,0,EI_working!D232)</f>
        <v>3.687888899855251E-2</v>
      </c>
      <c r="E232" cm="1">
        <f t="array" aca="1" ref="E232" ca="1">IF(_xlfn.XLOOKUP($A232&amp;$B232,Prod!$K$4:$K$500&amp;Prod!$A$4:$A$500,Prod!D$4:D$500)=0,0,EI_working!E232)</f>
        <v>3.1782340281670693E-2</v>
      </c>
    </row>
    <row r="233" spans="1:5" x14ac:dyDescent="0.45">
      <c r="A233" t="str">
        <f>A216</f>
        <v>Indonesia</v>
      </c>
      <c r="B233" t="str">
        <f>EI_working!B233</f>
        <v>aipot</v>
      </c>
      <c r="C233" cm="1">
        <f t="array" aca="1" ref="C233" ca="1">IF(_xlfn.XLOOKUP($A233&amp;$B233,Prod!$K$4:$K$500&amp;Prod!$A$4:$A$500,Prod!B$4:B$500)=0,0,EI_working!C233)</f>
        <v>4.7903183218760373E-2</v>
      </c>
      <c r="D233" cm="1">
        <f t="array" aca="1" ref="D233" ca="1">IF(_xlfn.XLOOKUP($A233&amp;$B233,Prod!$K$4:$K$500&amp;Prod!$A$4:$A$500,Prod!C$4:C$500)=0,0,EI_working!D233)</f>
        <v>3.687888899855251E-2</v>
      </c>
      <c r="E233" cm="1">
        <f t="array" aca="1" ref="E233" ca="1">IF(_xlfn.XLOOKUP($A233&amp;$B233,Prod!$K$4:$K$500&amp;Prod!$A$4:$A$500,Prod!D$4:D$500)=0,0,EI_working!E233)</f>
        <v>3.1782340281670693E-2</v>
      </c>
    </row>
    <row r="234" spans="1:5" x14ac:dyDescent="0.45">
      <c r="A234" t="str">
        <f>A216</f>
        <v>Indonesia</v>
      </c>
      <c r="B234" t="str">
        <f>EI_working!B234</f>
        <v>aspot</v>
      </c>
      <c r="C234" cm="1">
        <f t="array" aca="1" ref="C234" ca="1">IF(_xlfn.XLOOKUP($A234&amp;$B234,Prod!$K$4:$K$500&amp;Prod!$A$4:$A$500,Prod!B$4:B$500)=0,0,EI_working!C234)</f>
        <v>4.7903183218760373E-2</v>
      </c>
      <c r="D234" cm="1">
        <f t="array" aca="1" ref="D234" ca="1">IF(_xlfn.XLOOKUP($A234&amp;$B234,Prod!$K$4:$K$500&amp;Prod!$A$4:$A$500,Prod!C$4:C$500)=0,0,EI_working!D234)</f>
        <v>3.687888899855251E-2</v>
      </c>
      <c r="E234" cm="1">
        <f t="array" aca="1" ref="E234" ca="1">IF(_xlfn.XLOOKUP($A234&amp;$B234,Prod!$K$4:$K$500&amp;Prod!$A$4:$A$500,Prod!D$4:D$500)=0,0,EI_working!E234)</f>
        <v>3.1782340281670693E-2</v>
      </c>
    </row>
    <row r="235" spans="1:5" x14ac:dyDescent="0.45">
      <c r="A235" t="str">
        <f>A216</f>
        <v>Indonesia</v>
      </c>
      <c r="B235" t="str">
        <f>EI_working!B235</f>
        <v>aroot</v>
      </c>
      <c r="C235" cm="1">
        <f t="array" aca="1" ref="C235" ca="1">IF(_xlfn.XLOOKUP($A235&amp;$B235,Prod!$K$4:$K$500&amp;Prod!$A$4:$A$500,Prod!B$4:B$500)=0,0,EI_working!C235)</f>
        <v>4.4779062574058608E-2</v>
      </c>
      <c r="D235" cm="1">
        <f t="array" aca="1" ref="D235" ca="1">IF(_xlfn.XLOOKUP($A235&amp;$B235,Prod!$K$4:$K$500&amp;Prod!$A$4:$A$500,Prod!C$4:C$500)=0,0,EI_working!D235)</f>
        <v>3.4473744063864296E-2</v>
      </c>
      <c r="E235" cm="1">
        <f t="array" aca="1" ref="E235" ca="1">IF(_xlfn.XLOOKUP($A235&amp;$B235,Prod!$K$4:$K$500&amp;Prod!$A$4:$A$500,Prod!D$4:D$500)=0,0,EI_working!E235)</f>
        <v>2.9709578958953042E-2</v>
      </c>
    </row>
    <row r="236" spans="1:5" x14ac:dyDescent="0.45">
      <c r="A236" t="str">
        <f>A216</f>
        <v>Indonesia</v>
      </c>
      <c r="B236" t="str">
        <f>EI_working!B236</f>
        <v>avege</v>
      </c>
      <c r="C236" cm="1">
        <f t="array" aca="1" ref="C236" ca="1">IF(_xlfn.XLOOKUP($A236&amp;$B236,Prod!$K$4:$K$500&amp;Prod!$A$4:$A$500,Prod!B$4:B$500)=0,0,EI_working!C236)</f>
        <v>8.0395688303086188E-2</v>
      </c>
      <c r="D236" cm="1">
        <f t="array" aca="1" ref="D236" ca="1">IF(_xlfn.XLOOKUP($A236&amp;$B236,Prod!$K$4:$K$500&amp;Prod!$A$4:$A$500,Prod!C$4:C$500)=0,0,EI_working!D236)</f>
        <v>6.1893666885389657E-2</v>
      </c>
      <c r="E236" cm="1">
        <f t="array" aca="1" ref="E236" ca="1">IF(_xlfn.XLOOKUP($A236&amp;$B236,Prod!$K$4:$K$500&amp;Prod!$A$4:$A$500,Prod!D$4:D$500)=0,0,EI_working!E236)</f>
        <v>5.3340153015700574E-2</v>
      </c>
    </row>
    <row r="237" spans="1:5" x14ac:dyDescent="0.45">
      <c r="A237" t="str">
        <f>A216</f>
        <v>Indonesia</v>
      </c>
      <c r="B237" t="str">
        <f>EI_working!B237</f>
        <v>asugr</v>
      </c>
      <c r="C237" cm="1">
        <f t="array" ref="C237">IF(_xlfn.XLOOKUP($A237&amp;$B237,Prod!$K$4:$K$500&amp;Prod!$A$4:$A$500,Prod!B$4:B$500)=0,0,EI_working!C237)</f>
        <v>1.095E-2</v>
      </c>
      <c r="D237" cm="1">
        <f t="array" ref="D237">IF(_xlfn.XLOOKUP($A237&amp;$B237,Prod!$K$4:$K$500&amp;Prod!$A$4:$A$500,Prod!C$4:C$500)=0,0,EI_working!D237)</f>
        <v>8.43E-3</v>
      </c>
      <c r="E237" cm="1">
        <f t="array" ref="E237">IF(_xlfn.XLOOKUP($A237&amp;$B237,Prod!$K$4:$K$500&amp;Prod!$A$4:$A$500,Prod!D$4:D$500)=0,0,EI_working!E237)</f>
        <v>7.2650000000000006E-3</v>
      </c>
    </row>
    <row r="238" spans="1:5" x14ac:dyDescent="0.45">
      <c r="A238" t="str">
        <f>A216</f>
        <v>Indonesia</v>
      </c>
      <c r="B238" t="str">
        <f>EI_working!B238</f>
        <v>atoba</v>
      </c>
      <c r="C238" cm="1">
        <f t="array" aca="1" ref="C238" ca="1">IF(_xlfn.XLOOKUP($A238&amp;$B238,Prod!$K$4:$K$500&amp;Prod!$A$4:$A$500,Prod!B$4:B$500)=0,0,EI_working!C238)</f>
        <v>8.0395688303086188E-2</v>
      </c>
      <c r="D238" cm="1">
        <f t="array" aca="1" ref="D238" ca="1">IF(_xlfn.XLOOKUP($A238&amp;$B238,Prod!$K$4:$K$500&amp;Prod!$A$4:$A$500,Prod!C$4:C$500)=0,0,EI_working!D238)</f>
        <v>6.1893666885389657E-2</v>
      </c>
      <c r="E238" cm="1">
        <f t="array" aca="1" ref="E238" ca="1">IF(_xlfn.XLOOKUP($A238&amp;$B238,Prod!$K$4:$K$500&amp;Prod!$A$4:$A$500,Prod!D$4:D$500)=0,0,EI_working!E238)</f>
        <v>5.3340153015700574E-2</v>
      </c>
    </row>
    <row r="239" spans="1:5" x14ac:dyDescent="0.45">
      <c r="A239" t="str">
        <f>A216</f>
        <v>Indonesia</v>
      </c>
      <c r="B239" t="str">
        <f>EI_working!B239</f>
        <v>acott</v>
      </c>
      <c r="C239" cm="1">
        <f t="array" aca="1" ref="C239" ca="1">IF(_xlfn.XLOOKUP($A239&amp;$B239,Prod!$K$4:$K$500&amp;Prod!$A$4:$A$500,Prod!B$4:B$500)=0,0,EI_working!C239)</f>
        <v>8.0395688303086188E-2</v>
      </c>
      <c r="D239" cm="1">
        <f t="array" aca="1" ref="D239" ca="1">IF(_xlfn.XLOOKUP($A239&amp;$B239,Prod!$K$4:$K$500&amp;Prod!$A$4:$A$500,Prod!C$4:C$500)=0,0,EI_working!D239)</f>
        <v>6.1893666885389657E-2</v>
      </c>
      <c r="E239" cm="1">
        <f t="array" aca="1" ref="E239" ca="1">IF(_xlfn.XLOOKUP($A239&amp;$B239,Prod!$K$4:$K$500&amp;Prod!$A$4:$A$500,Prod!D$4:D$500)=0,0,EI_working!E239)</f>
        <v>5.3340153015700574E-2</v>
      </c>
    </row>
    <row r="240" spans="1:5" x14ac:dyDescent="0.45">
      <c r="A240" t="str">
        <f>A216</f>
        <v>Indonesia</v>
      </c>
      <c r="B240" t="str">
        <f>EI_working!B240</f>
        <v>anuts</v>
      </c>
      <c r="C240" cm="1">
        <f t="array" aca="1" ref="C240" ca="1">IF(_xlfn.XLOOKUP($A240&amp;$B240,Prod!$K$4:$K$500&amp;Prod!$A$4:$A$500,Prod!B$4:B$500)=0,0,EI_working!C240)</f>
        <v>4.4779062574058608E-2</v>
      </c>
      <c r="D240" cm="1">
        <f t="array" aca="1" ref="D240" ca="1">IF(_xlfn.XLOOKUP($A240&amp;$B240,Prod!$K$4:$K$500&amp;Prod!$A$4:$A$500,Prod!C$4:C$500)=0,0,EI_working!D240)</f>
        <v>3.4473744063864296E-2</v>
      </c>
      <c r="E240" cm="1">
        <f t="array" aca="1" ref="E240" ca="1">IF(_xlfn.XLOOKUP($A240&amp;$B240,Prod!$K$4:$K$500&amp;Prod!$A$4:$A$500,Prod!D$4:D$500)=0,0,EI_working!E240)</f>
        <v>2.9709578958953042E-2</v>
      </c>
    </row>
    <row r="241" spans="1:5" x14ac:dyDescent="0.45">
      <c r="A241" t="str">
        <f>A216</f>
        <v>Indonesia</v>
      </c>
      <c r="B241" t="str">
        <f>EI_working!B241</f>
        <v>abana</v>
      </c>
      <c r="C241" cm="1">
        <f t="array" aca="1" ref="C241" ca="1">IF(_xlfn.XLOOKUP($A241&amp;$B241,Prod!$K$4:$K$500&amp;Prod!$A$4:$A$500,Prod!B$4:B$500)=0,0,EI_working!C241)</f>
        <v>8.9558125148117215E-2</v>
      </c>
      <c r="D241" cm="1">
        <f t="array" aca="1" ref="D241" ca="1">IF(_xlfn.XLOOKUP($A241&amp;$B241,Prod!$K$4:$K$500&amp;Prod!$A$4:$A$500,Prod!C$4:C$500)=0,0,EI_working!D241)</f>
        <v>6.8947488127728593E-2</v>
      </c>
      <c r="E241" cm="1">
        <f t="array" aca="1" ref="E241" ca="1">IF(_xlfn.XLOOKUP($A241&amp;$B241,Prod!$K$4:$K$500&amp;Prod!$A$4:$A$500,Prod!D$4:D$500)=0,0,EI_working!E241)</f>
        <v>5.9419157917906085E-2</v>
      </c>
    </row>
    <row r="242" spans="1:5" x14ac:dyDescent="0.45">
      <c r="A242" t="str">
        <f>A216</f>
        <v>Indonesia</v>
      </c>
      <c r="B242" t="str">
        <f>EI_working!B242</f>
        <v>aplan</v>
      </c>
      <c r="C242" cm="1">
        <f t="array" ref="C242">IF(_xlfn.XLOOKUP($A242&amp;$B242,Prod!$K$4:$K$500&amp;Prod!$A$4:$A$500,Prod!B$4:B$500)=0,0,EI_working!C242)</f>
        <v>0</v>
      </c>
      <c r="D242" cm="1">
        <f t="array" ref="D242">IF(_xlfn.XLOOKUP($A242&amp;$B242,Prod!$K$4:$K$500&amp;Prod!$A$4:$A$500,Prod!C$4:C$500)=0,0,EI_working!D242)</f>
        <v>0</v>
      </c>
      <c r="E242" cm="1">
        <f t="array" ref="E242">IF(_xlfn.XLOOKUP($A242&amp;$B242,Prod!$K$4:$K$500&amp;Prod!$A$4:$A$500,Prod!D$4:D$500)=0,0,EI_working!E242)</f>
        <v>0</v>
      </c>
    </row>
    <row r="243" spans="1:5" x14ac:dyDescent="0.45">
      <c r="A243" t="str">
        <f>A216</f>
        <v>Indonesia</v>
      </c>
      <c r="B243" t="str">
        <f>EI_working!B243</f>
        <v>afrui</v>
      </c>
      <c r="C243" cm="1">
        <f t="array" aca="1" ref="C243" ca="1">IF(_xlfn.XLOOKUP($A243&amp;$B243,Prod!$K$4:$K$500&amp;Prod!$A$4:$A$500,Prod!B$4:B$500)=0,0,EI_working!C243)</f>
        <v>9.3093927300750154E-2</v>
      </c>
      <c r="D243" cm="1">
        <f t="array" aca="1" ref="D243" ca="1">IF(_xlfn.XLOOKUP($A243&amp;$B243,Prod!$K$4:$K$500&amp;Prod!$A$4:$A$500,Prod!C$4:C$500)=0,0,EI_working!D243)</f>
        <v>7.1669571428796694E-2</v>
      </c>
      <c r="E243" cm="1">
        <f t="array" aca="1" ref="E243" ca="1">IF(_xlfn.XLOOKUP($A243&amp;$B243,Prod!$K$4:$K$500&amp;Prod!$A$4:$A$500,Prod!D$4:D$500)=0,0,EI_working!E243)</f>
        <v>6.1765057702278532E-2</v>
      </c>
    </row>
    <row r="244" spans="1:5" x14ac:dyDescent="0.45">
      <c r="A244" t="str">
        <f>A216</f>
        <v>Indonesia</v>
      </c>
      <c r="B244" t="str">
        <f>EI_working!B244</f>
        <v>ateal</v>
      </c>
      <c r="C244" cm="1">
        <f t="array" aca="1" ref="C244" ca="1">IF(_xlfn.XLOOKUP($A244&amp;$B244,Prod!$K$4:$K$500&amp;Prod!$A$4:$A$500,Prod!B$4:B$500)=0,0,EI_working!C244)</f>
        <v>8.9558125148117215E-2</v>
      </c>
      <c r="D244" cm="1">
        <f t="array" aca="1" ref="D244" ca="1">IF(_xlfn.XLOOKUP($A244&amp;$B244,Prod!$K$4:$K$500&amp;Prod!$A$4:$A$500,Prod!C$4:C$500)=0,0,EI_working!D244)</f>
        <v>6.8947488127728593E-2</v>
      </c>
      <c r="E244" cm="1">
        <f t="array" aca="1" ref="E244" ca="1">IF(_xlfn.XLOOKUP($A244&amp;$B244,Prod!$K$4:$K$500&amp;Prod!$A$4:$A$500,Prod!D$4:D$500)=0,0,EI_working!E244)</f>
        <v>5.9419157917906085E-2</v>
      </c>
    </row>
    <row r="245" spans="1:5" x14ac:dyDescent="0.45">
      <c r="A245" t="str">
        <f>A216</f>
        <v>Indonesia</v>
      </c>
      <c r="B245" t="str">
        <f>EI_working!B245</f>
        <v>acoff</v>
      </c>
      <c r="C245" cm="1">
        <f t="array" aca="1" ref="C245" ca="1">IF(_xlfn.XLOOKUP($A245&amp;$B245,Prod!$K$4:$K$500&amp;Prod!$A$4:$A$500,Prod!B$4:B$500)=0,0,EI_working!C245)</f>
        <v>2.971038733111377</v>
      </c>
      <c r="D245" cm="1">
        <f t="array" aca="1" ref="D245" ca="1">IF(_xlfn.XLOOKUP($A245&amp;$B245,Prod!$K$4:$K$500&amp;Prod!$A$4:$A$500,Prod!C$4:C$500)=0,0,EI_working!D245)</f>
        <v>2.2872928328884847</v>
      </c>
      <c r="E245" cm="1">
        <f t="array" aca="1" ref="E245" ca="1">IF(_xlfn.XLOOKUP($A245&amp;$B245,Prod!$K$4:$K$500&amp;Prod!$A$4:$A$500,Prod!D$4:D$500)=0,0,EI_working!E245)</f>
        <v>1.9711960179044892</v>
      </c>
    </row>
    <row r="246" spans="1:5" x14ac:dyDescent="0.45">
      <c r="A246" t="str">
        <f>A216</f>
        <v>Indonesia</v>
      </c>
      <c r="B246" t="str">
        <f>EI_working!B246</f>
        <v>acoco</v>
      </c>
      <c r="C246" cm="1">
        <f t="array" ref="C246">IF(_xlfn.XLOOKUP($A246&amp;$B246,Prod!$K$4:$K$500&amp;Prod!$A$4:$A$500,Prod!B$4:B$500)=0,0,EI_working!C246)</f>
        <v>2.29</v>
      </c>
      <c r="D246" cm="1">
        <f t="array" ref="D246">IF(_xlfn.XLOOKUP($A246&amp;$B246,Prod!$K$4:$K$500&amp;Prod!$A$4:$A$500,Prod!C$4:C$500)=0,0,EI_working!D246)</f>
        <v>2.29</v>
      </c>
      <c r="E246" cm="1">
        <f t="array" ref="E246">IF(_xlfn.XLOOKUP($A246&amp;$B246,Prod!$K$4:$K$500&amp;Prod!$A$4:$A$500,Prod!D$4:D$500)=0,0,EI_working!E246)</f>
        <v>2.29</v>
      </c>
    </row>
    <row r="247" spans="1:5" x14ac:dyDescent="0.45">
      <c r="A247" t="str">
        <f>A216</f>
        <v>Indonesia</v>
      </c>
      <c r="B247" t="str">
        <f>EI_working!B247</f>
        <v>aflwr</v>
      </c>
      <c r="C247" cm="1">
        <f t="array" ref="C247">IF(_xlfn.XLOOKUP($A247&amp;$B247,Prod!$K$4:$K$500&amp;Prod!$A$4:$A$500,Prod!B$4:B$500)=0,0,EI_working!C247)</f>
        <v>0</v>
      </c>
      <c r="D247" cm="1">
        <f t="array" ref="D247">IF(_xlfn.XLOOKUP($A247&amp;$B247,Prod!$K$4:$K$500&amp;Prod!$A$4:$A$500,Prod!C$4:C$500)=0,0,EI_working!D247)</f>
        <v>0</v>
      </c>
      <c r="E247" cm="1">
        <f t="array" ref="E247">IF(_xlfn.XLOOKUP($A247&amp;$B247,Prod!$K$4:$K$500&amp;Prod!$A$4:$A$500,Prod!D$4:D$500)=0,0,EI_working!E247)</f>
        <v>0</v>
      </c>
    </row>
    <row r="248" spans="1:5" x14ac:dyDescent="0.45">
      <c r="A248" t="str">
        <f>A216</f>
        <v>Indonesia</v>
      </c>
      <c r="B248" t="str">
        <f>EI_working!B248</f>
        <v>arubb</v>
      </c>
      <c r="C248" cm="1">
        <f t="array" ref="C248">IF(_xlfn.XLOOKUP($A248&amp;$B248,Prod!$K$4:$K$500&amp;Prod!$A$4:$A$500,Prod!B$4:B$500)=0,0,EI_working!C248)</f>
        <v>0.81</v>
      </c>
      <c r="D248" cm="1">
        <f t="array" ref="D248">IF(_xlfn.XLOOKUP($A248&amp;$B248,Prod!$K$4:$K$500&amp;Prod!$A$4:$A$500,Prod!C$4:C$500)=0,0,EI_working!D248)</f>
        <v>0.81</v>
      </c>
      <c r="E248" cm="1">
        <f t="array" ref="E248">IF(_xlfn.XLOOKUP($A248&amp;$B248,Prod!$K$4:$K$500&amp;Prod!$A$4:$A$500,Prod!D$4:D$500)=0,0,EI_working!E248)</f>
        <v>0.81</v>
      </c>
    </row>
    <row r="249" spans="1:5" x14ac:dyDescent="0.45">
      <c r="A249" t="str">
        <f>A216</f>
        <v>Indonesia</v>
      </c>
      <c r="B249" t="str">
        <f>EI_working!B249</f>
        <v>aocrp</v>
      </c>
      <c r="C249" cm="1">
        <f t="array" aca="1" ref="C249" ca="1">IF(_xlfn.XLOOKUP($A249&amp;$B249,Prod!$K$4:$K$500&amp;Prod!$A$4:$A$500,Prod!B$4:B$500)=0,0,EI_working!C249)</f>
        <v>0.64009042375821479</v>
      </c>
      <c r="D249" cm="1">
        <f t="array" aca="1" ref="D249" ca="1">IF(_xlfn.XLOOKUP($A249&amp;$B249,Prod!$K$4:$K$500&amp;Prod!$A$4:$A$500,Prod!C$4:C$500)=0,0,EI_working!D249)</f>
        <v>0.4927819426741325</v>
      </c>
      <c r="E249" cm="1">
        <f t="array" aca="1" ref="E249" ca="1">IF(_xlfn.XLOOKUP($A249&amp;$B249,Prod!$K$4:$K$500&amp;Prod!$A$4:$A$500,Prod!D$4:D$500)=0,0,EI_working!E249)</f>
        <v>0.42468099804597542</v>
      </c>
    </row>
    <row r="250" spans="1:5" x14ac:dyDescent="0.45">
      <c r="A250" t="str">
        <f>A216</f>
        <v>Indonesia</v>
      </c>
      <c r="B250" t="str">
        <f>EI_working!B250</f>
        <v>acatt</v>
      </c>
      <c r="C250" cm="1">
        <f t="array" ref="C250">IF(_xlfn.XLOOKUP($A250&amp;$B250,Prod!$K$4:$K$500&amp;Prod!$A$4:$A$500,Prod!B$4:B$500)=0,0,EI_working!C250)</f>
        <v>51.6432</v>
      </c>
      <c r="D250" cm="1">
        <f t="array" ref="D250">IF(_xlfn.XLOOKUP($A250&amp;$B250,Prod!$K$4:$K$500&amp;Prod!$A$4:$A$500,Prod!C$4:C$500)=0,0,EI_working!D250)</f>
        <v>49.408700000000003</v>
      </c>
      <c r="E250" cm="1">
        <f t="array" ref="E250">IF(_xlfn.XLOOKUP($A250&amp;$B250,Prod!$K$4:$K$500&amp;Prod!$A$4:$A$500,Prod!D$4:D$500)=0,0,EI_working!E250)</f>
        <v>59.507199999999997</v>
      </c>
    </row>
    <row r="251" spans="1:5" x14ac:dyDescent="0.45">
      <c r="A251" t="str">
        <f>A216</f>
        <v>Indonesia</v>
      </c>
      <c r="B251" t="str">
        <f>EI_working!B251</f>
        <v>amilk</v>
      </c>
      <c r="C251" cm="1">
        <f t="array" ref="C251">IF(_xlfn.XLOOKUP($A251&amp;$B251,Prod!$K$4:$K$500&amp;Prod!$A$4:$A$500,Prod!B$4:B$500)=0,0,EI_working!C251)</f>
        <v>3.1335203498536162</v>
      </c>
      <c r="D251" cm="1">
        <f t="array" ref="D251">IF(_xlfn.XLOOKUP($A251&amp;$B251,Prod!$K$4:$K$500&amp;Prod!$A$4:$A$500,Prod!C$4:C$500)=0,0,EI_working!D251)</f>
        <v>2.6789722355944861</v>
      </c>
      <c r="E251" cm="1">
        <f t="array" ref="E251">IF(_xlfn.XLOOKUP($A251&amp;$B251,Prod!$K$4:$K$500&amp;Prod!$A$4:$A$500,Prod!D$4:D$500)=0,0,EI_working!E251)</f>
        <v>2.9977199937698984</v>
      </c>
    </row>
    <row r="252" spans="1:5" x14ac:dyDescent="0.45">
      <c r="A252" t="str">
        <f>A216</f>
        <v>Indonesia</v>
      </c>
      <c r="B252" t="str">
        <f>EI_working!B252</f>
        <v>apoul</v>
      </c>
      <c r="C252" cm="1">
        <f t="array" ref="C252">IF(_xlfn.XLOOKUP($A252&amp;$B252,Prod!$K$4:$K$500&amp;Prod!$A$4:$A$500,Prod!B$4:B$500)=0,0,EI_working!C252)</f>
        <v>3.3149999999999999</v>
      </c>
      <c r="D252" cm="1">
        <f t="array" ref="D252">IF(_xlfn.XLOOKUP($A252&amp;$B252,Prod!$K$4:$K$500&amp;Prod!$A$4:$A$500,Prod!C$4:C$500)=0,0,EI_working!D252)</f>
        <v>2.7435</v>
      </c>
      <c r="E252" cm="1">
        <f t="array" ref="E252">IF(_xlfn.XLOOKUP($A252&amp;$B252,Prod!$K$4:$K$500&amp;Prod!$A$4:$A$500,Prod!D$4:D$500)=0,0,EI_working!E252)</f>
        <v>2.8411</v>
      </c>
    </row>
    <row r="253" spans="1:5" x14ac:dyDescent="0.45">
      <c r="A253" t="str">
        <f>A216</f>
        <v>Indonesia</v>
      </c>
      <c r="B253" t="str">
        <f>EI_working!B253</f>
        <v>aeggs</v>
      </c>
      <c r="C253" cm="1">
        <f t="array" ref="C253">IF(_xlfn.XLOOKUP($A253&amp;$B253,Prod!$K$4:$K$500&amp;Prod!$A$4:$A$500,Prod!B$4:B$500)=0,0,EI_working!C253)</f>
        <v>1.1409</v>
      </c>
      <c r="D253" cm="1">
        <f t="array" ref="D253">IF(_xlfn.XLOOKUP($A253&amp;$B253,Prod!$K$4:$K$500&amp;Prod!$A$4:$A$500,Prod!C$4:C$500)=0,0,EI_working!D253)</f>
        <v>0.97620000000000007</v>
      </c>
      <c r="E253" cm="1">
        <f t="array" ref="E253">IF(_xlfn.XLOOKUP($A253&amp;$B253,Prod!$K$4:$K$500&amp;Prod!$A$4:$A$500,Prod!D$4:D$500)=0,0,EI_working!E253)</f>
        <v>0.33579999999999999</v>
      </c>
    </row>
    <row r="254" spans="1:5" x14ac:dyDescent="0.45">
      <c r="A254" t="str">
        <f>A216</f>
        <v>Indonesia</v>
      </c>
      <c r="B254" t="str">
        <f>EI_working!B254</f>
        <v>asmlr</v>
      </c>
      <c r="C254" cm="1">
        <f t="array" ref="C254">IF(_xlfn.XLOOKUP($A254&amp;$B254,Prod!$K$4:$K$500&amp;Prod!$A$4:$A$500,Prod!B$4:B$500)=0,0,EI_working!C254)</f>
        <v>32.970812125078254</v>
      </c>
      <c r="D254" cm="1">
        <f t="array" ref="D254">IF(_xlfn.XLOOKUP($A254&amp;$B254,Prod!$K$4:$K$500&amp;Prod!$A$4:$A$500,Prod!C$4:C$500)=0,0,EI_working!D254)</f>
        <v>31.61409157940307</v>
      </c>
      <c r="E254" cm="1">
        <f t="array" ref="E254">IF(_xlfn.XLOOKUP($A254&amp;$B254,Prod!$K$4:$K$500&amp;Prod!$A$4:$A$500,Prod!D$4:D$500)=0,0,EI_working!E254)</f>
        <v>39.400177504238499</v>
      </c>
    </row>
    <row r="255" spans="1:5" x14ac:dyDescent="0.45">
      <c r="A255" t="str">
        <f>A216</f>
        <v>Indonesia</v>
      </c>
      <c r="B255" t="str">
        <f>EI_working!B255</f>
        <v>aoliv</v>
      </c>
      <c r="C255" cm="1">
        <f t="array" aca="1" ref="C255" ca="1">IF(_xlfn.XLOOKUP($A255&amp;$B255,Prod!$K$4:$K$500&amp;Prod!$A$4:$A$500,Prod!B$4:B$500)=0,0,EI_working!C255)</f>
        <v>10.218295499992783</v>
      </c>
      <c r="D255" cm="1">
        <f t="array" aca="1" ref="D255" ca="1">IF(_xlfn.XLOOKUP($A255&amp;$B255,Prod!$K$4:$K$500&amp;Prod!$A$4:$A$500,Prod!C$4:C$500)=0,0,EI_working!D255)</f>
        <v>9.7978214335964715</v>
      </c>
      <c r="E255" cm="1">
        <f t="array" aca="1" ref="E255" ca="1">IF(_xlfn.XLOOKUP($A255&amp;$B255,Prod!$K$4:$K$500&amp;Prod!$A$4:$A$500,Prod!D$4:D$500)=0,0,EI_working!E255)</f>
        <v>12.210880792476736</v>
      </c>
    </row>
    <row r="256" spans="1:5" x14ac:dyDescent="0.45">
      <c r="A256" t="str">
        <f>A216</f>
        <v>Indonesia</v>
      </c>
      <c r="B256" t="str">
        <f>EI_working!B256</f>
        <v>aaqua</v>
      </c>
      <c r="C256" cm="1">
        <f t="array" aca="1" ref="C256" ca="1">IF(_xlfn.XLOOKUP($A256&amp;$B256,Prod!$K$4:$K$500&amp;Prod!$A$4:$A$500,Prod!B$4:B$500)=0,0,EI_working!C256)</f>
        <v>13.63</v>
      </c>
      <c r="D256" cm="1">
        <f t="array" aca="1" ref="D256" ca="1">IF(_xlfn.XLOOKUP($A256&amp;$B256,Prod!$K$4:$K$500&amp;Prod!$A$4:$A$500,Prod!C$4:C$500)=0,0,EI_working!D256)</f>
        <v>13.63</v>
      </c>
      <c r="E256" cm="1">
        <f t="array" aca="1" ref="E256" ca="1">IF(_xlfn.XLOOKUP($A256&amp;$B256,Prod!$K$4:$K$500&amp;Prod!$A$4:$A$500,Prod!D$4:D$500)=0,0,EI_working!E256)</f>
        <v>13.63</v>
      </c>
    </row>
    <row r="263" spans="1:5" x14ac:dyDescent="0.45">
      <c r="A263" s="5" t="str">
        <f>EI_working!A263</f>
        <v>Kenya</v>
      </c>
    </row>
    <row r="267" spans="1:5" x14ac:dyDescent="0.45">
      <c r="B267" t="str">
        <f>EI_working!B267</f>
        <v>N90</v>
      </c>
      <c r="C267">
        <f>EI_working!C267</f>
        <v>2000</v>
      </c>
      <c r="D267">
        <f>EI_working!D267</f>
        <v>2010</v>
      </c>
      <c r="E267">
        <f>EI_working!E267</f>
        <v>2022</v>
      </c>
    </row>
    <row r="268" spans="1:5" x14ac:dyDescent="0.45">
      <c r="A268" t="str">
        <f>A263</f>
        <v>Kenya</v>
      </c>
      <c r="B268" t="str">
        <f>EI_working!B268</f>
        <v>amaiz</v>
      </c>
      <c r="C268" cm="1">
        <f t="array" ref="C268">IF(_xlfn.XLOOKUP($A268&amp;$B268,Prod!$K$4:$K$500&amp;Prod!$A$4:$A$500,Prod!B$4:B$500)=0,0,EI_working!C268)</f>
        <v>0.1691</v>
      </c>
      <c r="D268" cm="1">
        <f t="array" ref="D268">IF(_xlfn.XLOOKUP($A268&amp;$B268,Prod!$K$4:$K$500&amp;Prod!$A$4:$A$500,Prod!C$4:C$500)=0,0,EI_working!D268)</f>
        <v>0.1368</v>
      </c>
      <c r="E268" cm="1">
        <f t="array" ref="E268">IF(_xlfn.XLOOKUP($A268&amp;$B268,Prod!$K$4:$K$500&amp;Prod!$A$4:$A$500,Prod!D$4:D$500)=0,0,EI_working!E268)</f>
        <v>0.16850000000000001</v>
      </c>
    </row>
    <row r="269" spans="1:5" x14ac:dyDescent="0.45">
      <c r="A269" t="str">
        <f>A263</f>
        <v>Kenya</v>
      </c>
      <c r="B269" t="str">
        <f>EI_working!B269</f>
        <v>asorg</v>
      </c>
      <c r="C269" cm="1">
        <f t="array" ref="C269">IF(_xlfn.XLOOKUP($A269&amp;$B269,Prod!$K$4:$K$500&amp;Prod!$A$4:$A$500,Prod!B$4:B$500)=0,0,EI_working!C269)</f>
        <v>0.1691</v>
      </c>
      <c r="D269" cm="1">
        <f t="array" ref="D269">IF(_xlfn.XLOOKUP($A269&amp;$B269,Prod!$K$4:$K$500&amp;Prod!$A$4:$A$500,Prod!C$4:C$500)=0,0,EI_working!D269)</f>
        <v>0.1368</v>
      </c>
      <c r="E269" cm="1">
        <f t="array" ref="E269">IF(_xlfn.XLOOKUP($A269&amp;$B269,Prod!$K$4:$K$500&amp;Prod!$A$4:$A$500,Prod!D$4:D$500)=0,0,EI_working!E269)</f>
        <v>0.16850000000000001</v>
      </c>
    </row>
    <row r="270" spans="1:5" x14ac:dyDescent="0.45">
      <c r="A270" t="str">
        <f>A263</f>
        <v>Kenya</v>
      </c>
      <c r="B270" t="str">
        <f>EI_working!B270</f>
        <v>arice</v>
      </c>
      <c r="C270" cm="1">
        <f t="array" ref="C270">IF(_xlfn.XLOOKUP($A270&amp;$B270,Prod!$K$4:$K$500&amp;Prod!$A$4:$A$500,Prod!B$4:B$500)=0,0,EI_working!C270)</f>
        <v>0.64259999999999995</v>
      </c>
      <c r="D270" cm="1">
        <f t="array" ref="D270">IF(_xlfn.XLOOKUP($A270&amp;$B270,Prod!$K$4:$K$500&amp;Prod!$A$4:$A$500,Prod!C$4:C$500)=0,0,EI_working!D270)</f>
        <v>0.55640000000000001</v>
      </c>
      <c r="E270" cm="1">
        <f t="array" ref="E270">IF(_xlfn.XLOOKUP($A270&amp;$B270,Prod!$K$4:$K$500&amp;Prod!$A$4:$A$500,Prod!D$4:D$500)=0,0,EI_working!E270)</f>
        <v>0.36899999999999999</v>
      </c>
    </row>
    <row r="271" spans="1:5" x14ac:dyDescent="0.45">
      <c r="A271" t="str">
        <f>A263</f>
        <v>Kenya</v>
      </c>
      <c r="B271" t="str">
        <f>EI_working!B271</f>
        <v>awhea</v>
      </c>
      <c r="C271" cm="1">
        <f t="array" ref="C271">IF(_xlfn.XLOOKUP($A271&amp;$B271,Prod!$K$4:$K$500&amp;Prod!$A$4:$A$500,Prod!B$4:B$500)=0,0,EI_working!C271)</f>
        <v>0.1691</v>
      </c>
      <c r="D271" cm="1">
        <f t="array" ref="D271">IF(_xlfn.XLOOKUP($A271&amp;$B271,Prod!$K$4:$K$500&amp;Prod!$A$4:$A$500,Prod!C$4:C$500)=0,0,EI_working!D271)</f>
        <v>0.1368</v>
      </c>
      <c r="E271" cm="1">
        <f t="array" ref="E271">IF(_xlfn.XLOOKUP($A271&amp;$B271,Prod!$K$4:$K$500&amp;Prod!$A$4:$A$500,Prod!D$4:D$500)=0,0,EI_working!E271)</f>
        <v>0.16850000000000001</v>
      </c>
    </row>
    <row r="272" spans="1:5" x14ac:dyDescent="0.45">
      <c r="A272" t="str">
        <f>A263</f>
        <v>Kenya</v>
      </c>
      <c r="B272" t="str">
        <f>EI_working!B272</f>
        <v>aocer</v>
      </c>
      <c r="C272" cm="1">
        <f t="array" ref="C272">IF(_xlfn.XLOOKUP($A272&amp;$B272,Prod!$K$4:$K$500&amp;Prod!$A$4:$A$500,Prod!B$4:B$500)=0,0,EI_working!C272)</f>
        <v>0.1691</v>
      </c>
      <c r="D272" cm="1">
        <f t="array" ref="D272">IF(_xlfn.XLOOKUP($A272&amp;$B272,Prod!$K$4:$K$500&amp;Prod!$A$4:$A$500,Prod!C$4:C$500)=0,0,EI_working!D272)</f>
        <v>0.1368</v>
      </c>
      <c r="E272" cm="1">
        <f t="array" ref="E272">IF(_xlfn.XLOOKUP($A272&amp;$B272,Prod!$K$4:$K$500&amp;Prod!$A$4:$A$500,Prod!D$4:D$500)=0,0,EI_working!E272)</f>
        <v>0.16850000000000001</v>
      </c>
    </row>
    <row r="273" spans="1:5" x14ac:dyDescent="0.45">
      <c r="A273" t="str">
        <f>A263</f>
        <v>Kenya</v>
      </c>
      <c r="B273" t="str">
        <f>EI_working!B273</f>
        <v>apuls</v>
      </c>
      <c r="C273" cm="1">
        <f t="array" aca="1" ref="C273" ca="1">IF(_xlfn.XLOOKUP($A273&amp;$B273,Prod!$K$4:$K$500&amp;Prod!$A$4:$A$500,Prod!B$4:B$500)=0,0,EI_working!C273)</f>
        <v>0.14123823367063734</v>
      </c>
      <c r="D273" cm="1">
        <f t="array" aca="1" ref="D273" ca="1">IF(_xlfn.XLOOKUP($A273&amp;$B273,Prod!$K$4:$K$500&amp;Prod!$A$4:$A$500,Prod!C$4:C$500)=0,0,EI_working!D273)</f>
        <v>0.11426014409309988</v>
      </c>
      <c r="E273" cm="1">
        <f t="array" aca="1" ref="E273" ca="1">IF(_xlfn.XLOOKUP($A273&amp;$B273,Prod!$K$4:$K$500&amp;Prod!$A$4:$A$500,Prod!D$4:D$500)=0,0,EI_working!E273)</f>
        <v>0.14073709268777287</v>
      </c>
    </row>
    <row r="274" spans="1:5" x14ac:dyDescent="0.45">
      <c r="A274" t="str">
        <f>A263</f>
        <v>Kenya</v>
      </c>
      <c r="B274" t="str">
        <f>EI_working!B274</f>
        <v>agnut</v>
      </c>
      <c r="C274" cm="1">
        <f t="array" aca="1" ref="C274" ca="1">IF(_xlfn.XLOOKUP($A274&amp;$B274,Prod!$K$4:$K$500&amp;Prod!$A$4:$A$500,Prod!B$4:B$500)=0,0,EI_working!C274)</f>
        <v>0.27292140066241594</v>
      </c>
      <c r="D274" cm="1">
        <f t="array" aca="1" ref="D274" ca="1">IF(_xlfn.XLOOKUP($A274&amp;$B274,Prod!$K$4:$K$500&amp;Prod!$A$4:$A$500,Prod!C$4:C$500)=0,0,EI_working!D274)</f>
        <v>0.22079034660330277</v>
      </c>
      <c r="E274" cm="1">
        <f t="array" aca="1" ref="E274" ca="1">IF(_xlfn.XLOOKUP($A274&amp;$B274,Prod!$K$4:$K$500&amp;Prod!$A$4:$A$500,Prod!D$4:D$500)=0,0,EI_working!E274)</f>
        <v>0.27195302194924359</v>
      </c>
    </row>
    <row r="275" spans="1:5" x14ac:dyDescent="0.45">
      <c r="A275" t="str">
        <f>A263</f>
        <v>Kenya</v>
      </c>
      <c r="B275" t="str">
        <f>EI_working!B275</f>
        <v>aoils</v>
      </c>
      <c r="C275" cm="1">
        <f t="array" aca="1" ref="C275" ca="1">IF(_xlfn.XLOOKUP($A275&amp;$B275,Prod!$K$4:$K$500&amp;Prod!$A$4:$A$500,Prod!B$4:B$500)=0,0,EI_working!C275)</f>
        <v>0.53128653181423335</v>
      </c>
      <c r="D275" cm="1">
        <f t="array" aca="1" ref="D275" ca="1">IF(_xlfn.XLOOKUP($A275&amp;$B275,Prod!$K$4:$K$500&amp;Prod!$A$4:$A$500,Prod!C$4:C$500)=0,0,EI_working!D275)</f>
        <v>0.42980483472612135</v>
      </c>
      <c r="E275" cm="1">
        <f t="array" aca="1" ref="E275" ca="1">IF(_xlfn.XLOOKUP($A275&amp;$B275,Prod!$K$4:$K$500&amp;Prod!$A$4:$A$500,Prod!D$4:D$500)=0,0,EI_working!E275)</f>
        <v>0.52940142288999603</v>
      </c>
    </row>
    <row r="276" spans="1:5" x14ac:dyDescent="0.45">
      <c r="A276" t="str">
        <f>A263</f>
        <v>Kenya</v>
      </c>
      <c r="B276" t="str">
        <f>EI_working!B276</f>
        <v>acass</v>
      </c>
      <c r="C276" cm="1">
        <f t="array" aca="1" ref="C276" ca="1">IF(_xlfn.XLOOKUP($A276&amp;$B276,Prod!$K$4:$K$500&amp;Prod!$A$4:$A$500,Prod!B$4:B$500)=0,0,EI_working!C276)</f>
        <v>3.8868063252232611E-2</v>
      </c>
      <c r="D276" cm="1">
        <f t="array" aca="1" ref="D276" ca="1">IF(_xlfn.XLOOKUP($A276&amp;$B276,Prod!$K$4:$K$500&amp;Prod!$A$4:$A$500,Prod!C$4:C$500)=0,0,EI_working!D276)</f>
        <v>3.1443826451244362E-2</v>
      </c>
      <c r="E276" cm="1">
        <f t="array" aca="1" ref="E276" ca="1">IF(_xlfn.XLOOKUP($A276&amp;$B276,Prod!$K$4:$K$500&amp;Prod!$A$4:$A$500,Prod!D$4:D$500)=0,0,EI_working!E276)</f>
        <v>3.8730151732709613E-2</v>
      </c>
    </row>
    <row r="277" spans="1:5" x14ac:dyDescent="0.45">
      <c r="A277" t="str">
        <f>A263</f>
        <v>Kenya</v>
      </c>
      <c r="B277" t="str">
        <f>EI_working!B277</f>
        <v>aipot</v>
      </c>
      <c r="C277" cm="1">
        <f t="array" aca="1" ref="C277" ca="1">IF(_xlfn.XLOOKUP($A277&amp;$B277,Prod!$K$4:$K$500&amp;Prod!$A$4:$A$500,Prod!B$4:B$500)=0,0,EI_working!C277)</f>
        <v>3.8868063252232611E-2</v>
      </c>
      <c r="D277" cm="1">
        <f t="array" aca="1" ref="D277" ca="1">IF(_xlfn.XLOOKUP($A277&amp;$B277,Prod!$K$4:$K$500&amp;Prod!$A$4:$A$500,Prod!C$4:C$500)=0,0,EI_working!D277)</f>
        <v>3.1443826451244362E-2</v>
      </c>
      <c r="E277" cm="1">
        <f t="array" aca="1" ref="E277" ca="1">IF(_xlfn.XLOOKUP($A277&amp;$B277,Prod!$K$4:$K$500&amp;Prod!$A$4:$A$500,Prod!D$4:D$500)=0,0,EI_working!E277)</f>
        <v>3.8730151732709613E-2</v>
      </c>
    </row>
    <row r="278" spans="1:5" x14ac:dyDescent="0.45">
      <c r="A278" t="str">
        <f>A263</f>
        <v>Kenya</v>
      </c>
      <c r="B278" t="str">
        <f>EI_working!B278</f>
        <v>aspot</v>
      </c>
      <c r="C278" cm="1">
        <f t="array" aca="1" ref="C278" ca="1">IF(_xlfn.XLOOKUP($A278&amp;$B278,Prod!$K$4:$K$500&amp;Prod!$A$4:$A$500,Prod!B$4:B$500)=0,0,EI_working!C278)</f>
        <v>3.8868063252232611E-2</v>
      </c>
      <c r="D278" cm="1">
        <f t="array" aca="1" ref="D278" ca="1">IF(_xlfn.XLOOKUP($A278&amp;$B278,Prod!$K$4:$K$500&amp;Prod!$A$4:$A$500,Prod!C$4:C$500)=0,0,EI_working!D278)</f>
        <v>3.1443826451244362E-2</v>
      </c>
      <c r="E278" cm="1">
        <f t="array" aca="1" ref="E278" ca="1">IF(_xlfn.XLOOKUP($A278&amp;$B278,Prod!$K$4:$K$500&amp;Prod!$A$4:$A$500,Prod!D$4:D$500)=0,0,EI_working!E278)</f>
        <v>3.8730151732709613E-2</v>
      </c>
    </row>
    <row r="279" spans="1:5" x14ac:dyDescent="0.45">
      <c r="A279" t="str">
        <f>A263</f>
        <v>Kenya</v>
      </c>
      <c r="B279" t="str">
        <f>EI_working!B279</f>
        <v>aroot</v>
      </c>
      <c r="C279" cm="1">
        <f t="array" aca="1" ref="C279" ca="1">IF(_xlfn.XLOOKUP($A279&amp;$B279,Prod!$K$4:$K$500&amp;Prod!$A$4:$A$500,Prod!B$4:B$500)=0,0,EI_working!C279)</f>
        <v>3.6333189561869615E-2</v>
      </c>
      <c r="D279" cm="1">
        <f t="array" aca="1" ref="D279" ca="1">IF(_xlfn.XLOOKUP($A279&amp;$B279,Prod!$K$4:$K$500&amp;Prod!$A$4:$A$500,Prod!C$4:C$500)=0,0,EI_working!D279)</f>
        <v>2.9393142117467554E-2</v>
      </c>
      <c r="E279" cm="1">
        <f t="array" aca="1" ref="E279" ca="1">IF(_xlfn.XLOOKUP($A279&amp;$B279,Prod!$K$4:$K$500&amp;Prod!$A$4:$A$500,Prod!D$4:D$500)=0,0,EI_working!E279)</f>
        <v>3.6204272271880722E-2</v>
      </c>
    </row>
    <row r="280" spans="1:5" x14ac:dyDescent="0.45">
      <c r="A280" t="str">
        <f>A263</f>
        <v>Kenya</v>
      </c>
      <c r="B280" t="str">
        <f>EI_working!B280</f>
        <v>aleaf</v>
      </c>
      <c r="C280" cm="1">
        <f t="array" aca="1" ref="C280" ca="1">IF(_xlfn.XLOOKUP($A280&amp;$B280,Prod!$K$4:$K$500&amp;Prod!$A$4:$A$500,Prod!B$4:B$500)=0,0,EI_working!C280)</f>
        <v>6.523208872990624E-2</v>
      </c>
      <c r="D280" cm="1">
        <f t="array" aca="1" ref="D280" ca="1">IF(_xlfn.XLOOKUP($A280&amp;$B280,Prod!$K$4:$K$500&amp;Prod!$A$4:$A$500,Prod!C$4:C$500)=0,0,EI_working!D280)</f>
        <v>5.2772026837676955E-2</v>
      </c>
      <c r="E280" cm="1">
        <f t="array" aca="1" ref="E280" ca="1">IF(_xlfn.XLOOKUP($A280&amp;$B280,Prod!$K$4:$K$500&amp;Prod!$A$4:$A$500,Prod!D$4:D$500)=0,0,EI_working!E280)</f>
        <v>6.5000632471846259E-2</v>
      </c>
    </row>
    <row r="281" spans="1:5" x14ac:dyDescent="0.45">
      <c r="A281" t="str">
        <f>A263</f>
        <v>Kenya</v>
      </c>
      <c r="B281" t="str">
        <f>EI_working!B281</f>
        <v>avege</v>
      </c>
      <c r="C281" cm="1">
        <f t="array" aca="1" ref="C281" ca="1">IF(_xlfn.XLOOKUP($A281&amp;$B281,Prod!$K$4:$K$500&amp;Prod!$A$4:$A$500,Prod!B$4:B$500)=0,0,EI_working!C281)</f>
        <v>6.523208872990624E-2</v>
      </c>
      <c r="D281" cm="1">
        <f t="array" aca="1" ref="D281" ca="1">IF(_xlfn.XLOOKUP($A281&amp;$B281,Prod!$K$4:$K$500&amp;Prod!$A$4:$A$500,Prod!C$4:C$500)=0,0,EI_working!D281)</f>
        <v>5.2772026837676955E-2</v>
      </c>
      <c r="E281" cm="1">
        <f t="array" aca="1" ref="E281" ca="1">IF(_xlfn.XLOOKUP($A281&amp;$B281,Prod!$K$4:$K$500&amp;Prod!$A$4:$A$500,Prod!D$4:D$500)=0,0,EI_working!E281)</f>
        <v>6.5000632471846259E-2</v>
      </c>
    </row>
    <row r="282" spans="1:5" x14ac:dyDescent="0.45">
      <c r="A282" t="str">
        <f>A263</f>
        <v>Kenya</v>
      </c>
      <c r="B282" t="str">
        <f>EI_working!B282</f>
        <v>asugr</v>
      </c>
      <c r="C282" cm="1">
        <f t="array" ref="C282">IF(_xlfn.XLOOKUP($A282&amp;$B282,Prod!$K$4:$K$500&amp;Prod!$A$4:$A$500,Prod!B$4:B$500)=0,0,EI_working!C282)</f>
        <v>8.4550000000000007E-3</v>
      </c>
      <c r="D282" cm="1">
        <f t="array" ref="D282">IF(_xlfn.XLOOKUP($A282&amp;$B282,Prod!$K$4:$K$500&amp;Prod!$A$4:$A$500,Prod!C$4:C$500)=0,0,EI_working!D282)</f>
        <v>6.8400000000000006E-3</v>
      </c>
      <c r="E282" cm="1">
        <f t="array" ref="E282">IF(_xlfn.XLOOKUP($A282&amp;$B282,Prod!$K$4:$K$500&amp;Prod!$A$4:$A$500,Prod!D$4:D$500)=0,0,EI_working!E282)</f>
        <v>8.4250000000000002E-3</v>
      </c>
    </row>
    <row r="283" spans="1:5" x14ac:dyDescent="0.45">
      <c r="A283" t="str">
        <f>A263</f>
        <v>Kenya</v>
      </c>
      <c r="B283" t="str">
        <f>EI_working!B283</f>
        <v>atoba</v>
      </c>
      <c r="C283" cm="1">
        <f t="array" aca="1" ref="C283" ca="1">IF(_xlfn.XLOOKUP($A283&amp;$B283,Prod!$K$4:$K$500&amp;Prod!$A$4:$A$500,Prod!B$4:B$500)=0,0,EI_working!C283)</f>
        <v>6.523208872990624E-2</v>
      </c>
      <c r="D283" cm="1">
        <f t="array" aca="1" ref="D283" ca="1">IF(_xlfn.XLOOKUP($A283&amp;$B283,Prod!$K$4:$K$500&amp;Prod!$A$4:$A$500,Prod!C$4:C$500)=0,0,EI_working!D283)</f>
        <v>5.2772026837676955E-2</v>
      </c>
      <c r="E283" cm="1">
        <f t="array" aca="1" ref="E283" ca="1">IF(_xlfn.XLOOKUP($A283&amp;$B283,Prod!$K$4:$K$500&amp;Prod!$A$4:$A$500,Prod!D$4:D$500)=0,0,EI_working!E283)</f>
        <v>6.5000632471846259E-2</v>
      </c>
    </row>
    <row r="284" spans="1:5" x14ac:dyDescent="0.45">
      <c r="A284" t="str">
        <f>A263</f>
        <v>Kenya</v>
      </c>
      <c r="B284" t="str">
        <f>EI_working!B284</f>
        <v>acott</v>
      </c>
      <c r="C284" cm="1">
        <f t="array" aca="1" ref="C284" ca="1">IF(_xlfn.XLOOKUP($A284&amp;$B284,Prod!$K$4:$K$500&amp;Prod!$A$4:$A$500,Prod!B$4:B$500)=0,0,EI_working!C284)</f>
        <v>6.523208872990624E-2</v>
      </c>
      <c r="D284" cm="1">
        <f t="array" aca="1" ref="D284" ca="1">IF(_xlfn.XLOOKUP($A284&amp;$B284,Prod!$K$4:$K$500&amp;Prod!$A$4:$A$500,Prod!C$4:C$500)=0,0,EI_working!D284)</f>
        <v>5.2772026837676955E-2</v>
      </c>
      <c r="E284" cm="1">
        <f t="array" aca="1" ref="E284" ca="1">IF(_xlfn.XLOOKUP($A284&amp;$B284,Prod!$K$4:$K$500&amp;Prod!$A$4:$A$500,Prod!D$4:D$500)=0,0,EI_working!E284)</f>
        <v>6.5000632471846259E-2</v>
      </c>
    </row>
    <row r="285" spans="1:5" x14ac:dyDescent="0.45">
      <c r="A285" t="str">
        <f>A263</f>
        <v>Kenya</v>
      </c>
      <c r="B285" t="str">
        <f>EI_working!B285</f>
        <v>anuts</v>
      </c>
      <c r="C285" cm="1">
        <f t="array" aca="1" ref="C285" ca="1">IF(_xlfn.XLOOKUP($A285&amp;$B285,Prod!$K$4:$K$500&amp;Prod!$A$4:$A$500,Prod!B$4:B$500)=0,0,EI_working!C285)</f>
        <v>3.6333189561869615E-2</v>
      </c>
      <c r="D285" cm="1">
        <f t="array" aca="1" ref="D285" ca="1">IF(_xlfn.XLOOKUP($A285&amp;$B285,Prod!$K$4:$K$500&amp;Prod!$A$4:$A$500,Prod!C$4:C$500)=0,0,EI_working!D285)</f>
        <v>2.9393142117467554E-2</v>
      </c>
      <c r="E285" cm="1">
        <f t="array" aca="1" ref="E285" ca="1">IF(_xlfn.XLOOKUP($A285&amp;$B285,Prod!$K$4:$K$500&amp;Prod!$A$4:$A$500,Prod!D$4:D$500)=0,0,EI_working!E285)</f>
        <v>3.6204272271880722E-2</v>
      </c>
    </row>
    <row r="286" spans="1:5" x14ac:dyDescent="0.45">
      <c r="A286" t="str">
        <f>A263</f>
        <v>Kenya</v>
      </c>
      <c r="B286" t="str">
        <f>EI_working!B286</f>
        <v>abana</v>
      </c>
      <c r="C286" cm="1">
        <f t="array" aca="1" ref="C286" ca="1">IF(_xlfn.XLOOKUP($A286&amp;$B286,Prod!$K$4:$K$500&amp;Prod!$A$4:$A$500,Prod!B$4:B$500)=0,0,EI_working!C286)</f>
        <v>7.266637912373923E-2</v>
      </c>
      <c r="D286" cm="1">
        <f t="array" aca="1" ref="D286" ca="1">IF(_xlfn.XLOOKUP($A286&amp;$B286,Prod!$K$4:$K$500&amp;Prod!$A$4:$A$500,Prod!C$4:C$500)=0,0,EI_working!D286)</f>
        <v>5.8786284234935107E-2</v>
      </c>
      <c r="E286" cm="1">
        <f t="array" aca="1" ref="E286" ca="1">IF(_xlfn.XLOOKUP($A286&amp;$B286,Prod!$K$4:$K$500&amp;Prod!$A$4:$A$500,Prod!D$4:D$500)=0,0,EI_working!E286)</f>
        <v>7.2408544543761444E-2</v>
      </c>
    </row>
    <row r="287" spans="1:5" x14ac:dyDescent="0.45">
      <c r="A287" t="str">
        <f>A263</f>
        <v>Kenya</v>
      </c>
      <c r="B287" t="str">
        <f>EI_working!B287</f>
        <v>aplan</v>
      </c>
      <c r="C287" cm="1">
        <f t="array" aca="1" ref="C287" ca="1">IF(_xlfn.XLOOKUP($A287&amp;$B287,Prod!$K$4:$K$500&amp;Prod!$A$4:$A$500,Prod!B$4:B$500)=0,0,EI_working!C287)</f>
        <v>7.266637912373923E-2</v>
      </c>
      <c r="D287" cm="1">
        <f t="array" aca="1" ref="D287" ca="1">IF(_xlfn.XLOOKUP($A287&amp;$B287,Prod!$K$4:$K$500&amp;Prod!$A$4:$A$500,Prod!C$4:C$500)=0,0,EI_working!D287)</f>
        <v>5.8786284234935107E-2</v>
      </c>
      <c r="E287" cm="1">
        <f t="array" aca="1" ref="E287" ca="1">IF(_xlfn.XLOOKUP($A287&amp;$B287,Prod!$K$4:$K$500&amp;Prod!$A$4:$A$500,Prod!D$4:D$500)=0,0,EI_working!E287)</f>
        <v>7.2408544543761444E-2</v>
      </c>
    </row>
    <row r="288" spans="1:5" x14ac:dyDescent="0.45">
      <c r="A288" t="str">
        <f>A263</f>
        <v>Kenya</v>
      </c>
      <c r="B288" t="str">
        <f>EI_working!B288</f>
        <v>afrui</v>
      </c>
      <c r="C288" cm="1">
        <f t="array" aca="1" ref="C288" ca="1">IF(_xlfn.XLOOKUP($A288&amp;$B288,Prod!$K$4:$K$500&amp;Prod!$A$4:$A$500,Prod!B$4:B$500)=0,0,EI_working!C288)</f>
        <v>7.5535286208437843E-2</v>
      </c>
      <c r="D288" cm="1">
        <f t="array" aca="1" ref="D288" ca="1">IF(_xlfn.XLOOKUP($A288&amp;$B288,Prod!$K$4:$K$500&amp;Prod!$A$4:$A$500,Prod!C$4:C$500)=0,0,EI_working!D288)</f>
        <v>6.1107197831545224E-2</v>
      </c>
      <c r="E288" cm="1">
        <f t="array" aca="1" ref="E288" ca="1">IF(_xlfn.XLOOKUP($A288&amp;$B288,Prod!$K$4:$K$500&amp;Prod!$A$4:$A$500,Prod!D$4:D$500)=0,0,EI_working!E288)</f>
        <v>7.5267272182860903E-2</v>
      </c>
    </row>
    <row r="289" spans="1:5" x14ac:dyDescent="0.45">
      <c r="A289" t="str">
        <f>A263</f>
        <v>Kenya</v>
      </c>
      <c r="B289" t="str">
        <f>EI_working!B289</f>
        <v>ateal</v>
      </c>
      <c r="C289" cm="1">
        <f t="array" aca="1" ref="C289" ca="1">IF(_xlfn.XLOOKUP($A289&amp;$B289,Prod!$K$4:$K$500&amp;Prod!$A$4:$A$500,Prod!B$4:B$500)=0,0,EI_working!C289)</f>
        <v>7.266637912373923E-2</v>
      </c>
      <c r="D289" cm="1">
        <f t="array" aca="1" ref="D289" ca="1">IF(_xlfn.XLOOKUP($A289&amp;$B289,Prod!$K$4:$K$500&amp;Prod!$A$4:$A$500,Prod!C$4:C$500)=0,0,EI_working!D289)</f>
        <v>5.8786284234935107E-2</v>
      </c>
      <c r="E289" cm="1">
        <f t="array" aca="1" ref="E289" ca="1">IF(_xlfn.XLOOKUP($A289&amp;$B289,Prod!$K$4:$K$500&amp;Prod!$A$4:$A$500,Prod!D$4:D$500)=0,0,EI_working!E289)</f>
        <v>7.2408544543761444E-2</v>
      </c>
    </row>
    <row r="290" spans="1:5" x14ac:dyDescent="0.45">
      <c r="A290" t="str">
        <f>A263</f>
        <v>Kenya</v>
      </c>
      <c r="B290" t="str">
        <f>EI_working!B290</f>
        <v>acoff</v>
      </c>
      <c r="C290" cm="1">
        <f t="array" aca="1" ref="C290" ca="1">IF(_xlfn.XLOOKUP($A290&amp;$B290,Prod!$K$4:$K$500&amp;Prod!$A$4:$A$500,Prod!B$4:B$500)=0,0,EI_working!C290)</f>
        <v>2.4106648795352097</v>
      </c>
      <c r="D290" cm="1">
        <f t="array" aca="1" ref="D290" ca="1">IF(_xlfn.XLOOKUP($A290&amp;$B290,Prod!$K$4:$K$500&amp;Prod!$A$4:$A$500,Prod!C$4:C$500)=0,0,EI_working!D290)</f>
        <v>1.9502008014217427</v>
      </c>
      <c r="E290" cm="1">
        <f t="array" aca="1" ref="E290" ca="1">IF(_xlfn.XLOOKUP($A290&amp;$B290,Prod!$K$4:$K$500&amp;Prod!$A$4:$A$500,Prod!D$4:D$500)=0,0,EI_working!E290)</f>
        <v>2.4021113672482723</v>
      </c>
    </row>
    <row r="291" spans="1:5" x14ac:dyDescent="0.45">
      <c r="A291" t="str">
        <f>A263</f>
        <v>Kenya</v>
      </c>
      <c r="B291" t="str">
        <f>EI_working!B291</f>
        <v>acoco</v>
      </c>
      <c r="C291" cm="1">
        <f t="array" ref="C291">IF(_xlfn.XLOOKUP($A291&amp;$B291,Prod!$K$4:$K$500&amp;Prod!$A$4:$A$500,Prod!B$4:B$500)=0,0,EI_working!C291)</f>
        <v>0</v>
      </c>
      <c r="D291" cm="1">
        <f t="array" ref="D291">IF(_xlfn.XLOOKUP($A291&amp;$B291,Prod!$K$4:$K$500&amp;Prod!$A$4:$A$500,Prod!C$4:C$500)=0,0,EI_working!D291)</f>
        <v>0</v>
      </c>
      <c r="E291" cm="1">
        <f t="array" ref="E291">IF(_xlfn.XLOOKUP($A291&amp;$B291,Prod!$K$4:$K$500&amp;Prod!$A$4:$A$500,Prod!D$4:D$500)=0,0,EI_working!E291)</f>
        <v>0</v>
      </c>
    </row>
    <row r="292" spans="1:5" x14ac:dyDescent="0.45">
      <c r="A292" t="str">
        <f>A263</f>
        <v>Kenya</v>
      </c>
      <c r="B292" t="str">
        <f>EI_working!B292</f>
        <v>aflwr</v>
      </c>
      <c r="C292" cm="1">
        <f t="array" ref="C292">IF(_xlfn.XLOOKUP($A292&amp;$B292,Prod!$K$4:$K$500&amp;Prod!$A$4:$A$500,Prod!B$4:B$500)=0,0,EI_working!C292)</f>
        <v>0</v>
      </c>
      <c r="D292" cm="1">
        <f t="array" ref="D292">IF(_xlfn.XLOOKUP($A292&amp;$B292,Prod!$K$4:$K$500&amp;Prod!$A$4:$A$500,Prod!C$4:C$500)=0,0,EI_working!D292)</f>
        <v>0</v>
      </c>
      <c r="E292" cm="1">
        <f t="array" ref="E292">IF(_xlfn.XLOOKUP($A292&amp;$B292,Prod!$K$4:$K$500&amp;Prod!$A$4:$A$500,Prod!D$4:D$500)=0,0,EI_working!E292)</f>
        <v>0</v>
      </c>
    </row>
    <row r="293" spans="1:5" x14ac:dyDescent="0.45">
      <c r="A293" t="str">
        <f>A263</f>
        <v>Kenya</v>
      </c>
      <c r="B293" t="str">
        <f>EI_working!B293</f>
        <v>arubb</v>
      </c>
      <c r="C293" cm="1">
        <f t="array" ref="C293">IF(_xlfn.XLOOKUP($A293&amp;$B293,Prod!$K$4:$K$500&amp;Prod!$A$4:$A$500,Prod!B$4:B$500)=0,0,EI_working!C293)</f>
        <v>0</v>
      </c>
      <c r="D293" cm="1">
        <f t="array" ref="D293">IF(_xlfn.XLOOKUP($A293&amp;$B293,Prod!$K$4:$K$500&amp;Prod!$A$4:$A$500,Prod!C$4:C$500)=0,0,EI_working!D293)</f>
        <v>0</v>
      </c>
      <c r="E293" cm="1">
        <f t="array" ref="E293">IF(_xlfn.XLOOKUP($A293&amp;$B293,Prod!$K$4:$K$500&amp;Prod!$A$4:$A$500,Prod!D$4:D$500)=0,0,EI_working!E293)</f>
        <v>0</v>
      </c>
    </row>
    <row r="294" spans="1:5" x14ac:dyDescent="0.45">
      <c r="A294" t="str">
        <f>A263</f>
        <v>Kenya</v>
      </c>
      <c r="B294" t="str">
        <f>EI_working!B294</f>
        <v>aocrp</v>
      </c>
      <c r="C294" cm="1">
        <f t="array" aca="1" ref="C294" ca="1">IF(_xlfn.XLOOKUP($A294&amp;$B294,Prod!$K$4:$K$500&amp;Prod!$A$4:$A$500,Prod!B$4:B$500)=0,0,EI_working!C294)</f>
        <v>0.51936162497107818</v>
      </c>
      <c r="D294" cm="1">
        <f t="array" aca="1" ref="D294" ca="1">IF(_xlfn.XLOOKUP($A294&amp;$B294,Prod!$K$4:$K$500&amp;Prod!$A$4:$A$500,Prod!C$4:C$500)=0,0,EI_working!D294)</f>
        <v>0.4201577190777262</v>
      </c>
      <c r="E294" cm="1">
        <f t="array" aca="1" ref="E294" ca="1">IF(_xlfn.XLOOKUP($A294&amp;$B294,Prod!$K$4:$K$500&amp;Prod!$A$4:$A$500,Prod!D$4:D$500)=0,0,EI_working!E294)</f>
        <v>0.51751882795757942</v>
      </c>
    </row>
    <row r="295" spans="1:5" x14ac:dyDescent="0.45">
      <c r="A295" t="str">
        <f>A263</f>
        <v>Kenya</v>
      </c>
      <c r="B295" t="str">
        <f>EI_working!B295</f>
        <v>acatt</v>
      </c>
      <c r="C295" cm="1">
        <f t="array" ref="C295">IF(_xlfn.XLOOKUP($A295&amp;$B295,Prod!$K$4:$K$500&amp;Prod!$A$4:$A$500,Prod!B$4:B$500)=0,0,EI_working!C295)</f>
        <v>31.4619</v>
      </c>
      <c r="D295" cm="1">
        <f t="array" ref="D295">IF(_xlfn.XLOOKUP($A295&amp;$B295,Prod!$K$4:$K$500&amp;Prod!$A$4:$A$500,Prod!C$4:C$500)=0,0,EI_working!D295)</f>
        <v>33.273699999999998</v>
      </c>
      <c r="E295" cm="1">
        <f t="array" ref="E295">IF(_xlfn.XLOOKUP($A295&amp;$B295,Prod!$K$4:$K$500&amp;Prod!$A$4:$A$500,Prod!D$4:D$500)=0,0,EI_working!E295)</f>
        <v>83.021199999999993</v>
      </c>
    </row>
    <row r="296" spans="1:5" x14ac:dyDescent="0.45">
      <c r="A296" t="str">
        <f>A263</f>
        <v>Kenya</v>
      </c>
      <c r="B296" t="str">
        <f>EI_working!B296</f>
        <v>amilk</v>
      </c>
      <c r="C296" cm="1">
        <f t="array" ref="C296">IF(_xlfn.XLOOKUP($A296&amp;$B296,Prod!$K$4:$K$500&amp;Prod!$A$4:$A$500,Prod!B$4:B$500)=0,0,EI_working!C296)</f>
        <v>3.4867622052894998</v>
      </c>
      <c r="D296" cm="1">
        <f t="array" ref="D296">IF(_xlfn.XLOOKUP($A296&amp;$B296,Prod!$K$4:$K$500&amp;Prod!$A$4:$A$500,Prod!C$4:C$500)=0,0,EI_working!D296)</f>
        <v>2.409767227074568</v>
      </c>
      <c r="E296" cm="1">
        <f t="array" ref="E296">IF(_xlfn.XLOOKUP($A296&amp;$B296,Prod!$K$4:$K$500&amp;Prod!$A$4:$A$500,Prod!D$4:D$500)=0,0,EI_working!E296)</f>
        <v>2.174936212365651</v>
      </c>
    </row>
    <row r="297" spans="1:5" x14ac:dyDescent="0.45">
      <c r="A297" t="str">
        <f>A263</f>
        <v>Kenya</v>
      </c>
      <c r="B297" t="str">
        <f>EI_working!B297</f>
        <v>apoul</v>
      </c>
      <c r="C297" cm="1">
        <f t="array" ref="C297">IF(_xlfn.XLOOKUP($A297&amp;$B297,Prod!$K$4:$K$500&amp;Prod!$A$4:$A$500,Prod!B$4:B$500)=0,0,EI_working!C297)</f>
        <v>3.1180999999999996</v>
      </c>
      <c r="D297" cm="1">
        <f t="array" ref="D297">IF(_xlfn.XLOOKUP($A297&amp;$B297,Prod!$K$4:$K$500&amp;Prod!$A$4:$A$500,Prod!C$4:C$500)=0,0,EI_working!D297)</f>
        <v>2.0001000000000002</v>
      </c>
      <c r="E297" cm="1">
        <f t="array" ref="E297">IF(_xlfn.XLOOKUP($A297&amp;$B297,Prod!$K$4:$K$500&amp;Prod!$A$4:$A$500,Prod!D$4:D$500)=0,0,EI_working!E297)</f>
        <v>1.6816</v>
      </c>
    </row>
    <row r="298" spans="1:5" x14ac:dyDescent="0.45">
      <c r="A298" t="str">
        <f>A263</f>
        <v>Kenya</v>
      </c>
      <c r="B298" t="str">
        <f>EI_working!B298</f>
        <v>aeggs</v>
      </c>
      <c r="C298" cm="1">
        <f t="array" ref="C298">IF(_xlfn.XLOOKUP($A298&amp;$B298,Prod!$K$4:$K$500&amp;Prod!$A$4:$A$500,Prod!B$4:B$500)=0,0,EI_working!C298)</f>
        <v>1.2456</v>
      </c>
      <c r="D298" cm="1">
        <f t="array" ref="D298">IF(_xlfn.XLOOKUP($A298&amp;$B298,Prod!$K$4:$K$500&amp;Prod!$A$4:$A$500,Prod!C$4:C$500)=0,0,EI_working!D298)</f>
        <v>1.0421</v>
      </c>
      <c r="E298" cm="1">
        <f t="array" ref="E298">IF(_xlfn.XLOOKUP($A298&amp;$B298,Prod!$K$4:$K$500&amp;Prod!$A$4:$A$500,Prod!D$4:D$500)=0,0,EI_working!E298)</f>
        <v>1.1538999999999999</v>
      </c>
    </row>
    <row r="299" spans="1:5" x14ac:dyDescent="0.45">
      <c r="A299" t="str">
        <f>A263</f>
        <v>Kenya</v>
      </c>
      <c r="B299" t="str">
        <f>EI_working!B299</f>
        <v>asmlr</v>
      </c>
      <c r="C299" cm="1">
        <f t="array" ref="C299">IF(_xlfn.XLOOKUP($A299&amp;$B299,Prod!$K$4:$K$500&amp;Prod!$A$4:$A$500,Prod!B$4:B$500)=0,0,EI_working!C299)</f>
        <v>47.366273931672758</v>
      </c>
      <c r="D299" cm="1">
        <f t="array" ref="D299">IF(_xlfn.XLOOKUP($A299&amp;$B299,Prod!$K$4:$K$500&amp;Prod!$A$4:$A$500,Prod!C$4:C$500)=0,0,EI_working!D299)</f>
        <v>96.051929077405319</v>
      </c>
      <c r="E299" cm="1">
        <f t="array" ref="E299">IF(_xlfn.XLOOKUP($A299&amp;$B299,Prod!$K$4:$K$500&amp;Prod!$A$4:$A$500,Prod!D$4:D$500)=0,0,EI_working!E299)</f>
        <v>90.55750545052048</v>
      </c>
    </row>
    <row r="300" spans="1:5" x14ac:dyDescent="0.45">
      <c r="A300" t="str">
        <f>A263</f>
        <v>Kenya</v>
      </c>
      <c r="B300" t="str">
        <f>EI_working!B300</f>
        <v>aoliv</v>
      </c>
      <c r="C300" cm="1">
        <f t="array" aca="1" ref="C300" ca="1">IF(_xlfn.XLOOKUP($A300&amp;$B300,Prod!$K$4:$K$500&amp;Prod!$A$4:$A$500,Prod!B$4:B$500)=0,0,EI_working!C300)</f>
        <v>14.679728904805934</v>
      </c>
      <c r="D300" cm="1">
        <f t="array" aca="1" ref="D300" ca="1">IF(_xlfn.XLOOKUP($A300&amp;$B300,Prod!$K$4:$K$500&amp;Prod!$A$4:$A$500,Prod!C$4:C$500)=0,0,EI_working!D300)</f>
        <v>29.768359691411373</v>
      </c>
      <c r="E300" cm="1">
        <f t="array" aca="1" ref="E300" ca="1">IF(_xlfn.XLOOKUP($A300&amp;$B300,Prod!$K$4:$K$500&amp;Prod!$A$4:$A$500,Prod!D$4:D$500)=0,0,EI_working!E300)</f>
        <v>28.065531019534419</v>
      </c>
    </row>
    <row r="308" spans="1:5" x14ac:dyDescent="0.45">
      <c r="A308" s="5" t="str">
        <f>EI_working!A308</f>
        <v>Malawi</v>
      </c>
    </row>
    <row r="312" spans="1:5" x14ac:dyDescent="0.45">
      <c r="B312" t="str">
        <f>EI_working!B312</f>
        <v>N90</v>
      </c>
      <c r="C312">
        <f>EI_working!C312</f>
        <v>2000</v>
      </c>
      <c r="D312">
        <f>EI_working!D312</f>
        <v>2010</v>
      </c>
      <c r="E312">
        <f>EI_working!E312</f>
        <v>2022</v>
      </c>
    </row>
    <row r="313" spans="1:5" x14ac:dyDescent="0.45">
      <c r="A313" t="str">
        <f>A308</f>
        <v>Malawi</v>
      </c>
      <c r="B313" t="str">
        <f>EI_working!B313</f>
        <v>amaiz</v>
      </c>
      <c r="C313" cm="1">
        <f t="array" ref="C313">IF(_xlfn.XLOOKUP($A313&amp;$B313,Prod!$K$4:$K$500&amp;Prod!$A$4:$A$500,Prod!B$4:B$500)=0,0,EI_working!C313)</f>
        <v>0.1439</v>
      </c>
      <c r="D313" cm="1">
        <f t="array" ref="D313">IF(_xlfn.XLOOKUP($A313&amp;$B313,Prod!$K$4:$K$500&amp;Prod!$A$4:$A$500,Prod!C$4:C$500)=0,0,EI_working!D313)</f>
        <v>0.1817</v>
      </c>
      <c r="E313" cm="1">
        <f t="array" ref="E313">IF(_xlfn.XLOOKUP($A313&amp;$B313,Prod!$K$4:$K$500&amp;Prod!$A$4:$A$500,Prod!D$4:D$500)=0,0,EI_working!E313)</f>
        <v>0.14180000000000001</v>
      </c>
    </row>
    <row r="314" spans="1:5" x14ac:dyDescent="0.45">
      <c r="A314" t="str">
        <f>A308</f>
        <v>Malawi</v>
      </c>
      <c r="B314" t="str">
        <f>EI_working!B314</f>
        <v>asorg</v>
      </c>
      <c r="C314" cm="1">
        <f t="array" ref="C314">IF(_xlfn.XLOOKUP($A314&amp;$B314,Prod!$K$4:$K$500&amp;Prod!$A$4:$A$500,Prod!B$4:B$500)=0,0,EI_working!C314)</f>
        <v>0.1439</v>
      </c>
      <c r="D314" cm="1">
        <f t="array" ref="D314">IF(_xlfn.XLOOKUP($A314&amp;$B314,Prod!$K$4:$K$500&amp;Prod!$A$4:$A$500,Prod!C$4:C$500)=0,0,EI_working!D314)</f>
        <v>0.1817</v>
      </c>
      <c r="E314" cm="1">
        <f t="array" ref="E314">IF(_xlfn.XLOOKUP($A314&amp;$B314,Prod!$K$4:$K$500&amp;Prod!$A$4:$A$500,Prod!D$4:D$500)=0,0,EI_working!E314)</f>
        <v>0.14180000000000001</v>
      </c>
    </row>
    <row r="315" spans="1:5" x14ac:dyDescent="0.45">
      <c r="A315" t="str">
        <f>A308</f>
        <v>Malawi</v>
      </c>
      <c r="B315" t="str">
        <f>EI_working!B315</f>
        <v>arice</v>
      </c>
      <c r="C315" cm="1">
        <f t="array" ref="C315">IF(_xlfn.XLOOKUP($A315&amp;$B315,Prod!$K$4:$K$500&amp;Prod!$A$4:$A$500,Prod!B$4:B$500)=0,0,EI_working!C315)</f>
        <v>1.3546</v>
      </c>
      <c r="D315" cm="1">
        <f t="array" ref="D315">IF(_xlfn.XLOOKUP($A315&amp;$B315,Prod!$K$4:$K$500&amp;Prod!$A$4:$A$500,Prod!C$4:C$500)=0,0,EI_working!D315)</f>
        <v>1.3526</v>
      </c>
      <c r="E315" cm="1">
        <f t="array" ref="E315">IF(_xlfn.XLOOKUP($A315&amp;$B315,Prod!$K$4:$K$500&amp;Prod!$A$4:$A$500,Prod!D$4:D$500)=0,0,EI_working!E315)</f>
        <v>1.1620999999999999</v>
      </c>
    </row>
    <row r="316" spans="1:5" x14ac:dyDescent="0.45">
      <c r="A316" t="str">
        <f>A308</f>
        <v>Malawi</v>
      </c>
      <c r="B316" t="str">
        <f>EI_working!B316</f>
        <v>awhea</v>
      </c>
      <c r="C316" cm="1">
        <f t="array" ref="C316">IF(_xlfn.XLOOKUP($A316&amp;$B316,Prod!$K$4:$K$500&amp;Prod!$A$4:$A$500,Prod!B$4:B$500)=0,0,EI_working!C316)</f>
        <v>0.1439</v>
      </c>
      <c r="D316" cm="1">
        <f t="array" ref="D316">IF(_xlfn.XLOOKUP($A316&amp;$B316,Prod!$K$4:$K$500&amp;Prod!$A$4:$A$500,Prod!C$4:C$500)=0,0,EI_working!D316)</f>
        <v>0.1817</v>
      </c>
      <c r="E316" cm="1">
        <f t="array" ref="E316">IF(_xlfn.XLOOKUP($A316&amp;$B316,Prod!$K$4:$K$500&amp;Prod!$A$4:$A$500,Prod!D$4:D$500)=0,0,EI_working!E316)</f>
        <v>0.14180000000000001</v>
      </c>
    </row>
    <row r="317" spans="1:5" x14ac:dyDescent="0.45">
      <c r="A317" t="str">
        <f>A308</f>
        <v>Malawi</v>
      </c>
      <c r="B317" t="str">
        <f>EI_working!B317</f>
        <v>aocer</v>
      </c>
      <c r="C317" cm="1">
        <f t="array" ref="C317">IF(_xlfn.XLOOKUP($A317&amp;$B317,Prod!$K$4:$K$500&amp;Prod!$A$4:$A$500,Prod!B$4:B$500)=0,0,EI_working!C317)</f>
        <v>0</v>
      </c>
      <c r="D317" cm="1">
        <f t="array" ref="D317">IF(_xlfn.XLOOKUP($A317&amp;$B317,Prod!$K$4:$K$500&amp;Prod!$A$4:$A$500,Prod!C$4:C$500)=0,0,EI_working!D317)</f>
        <v>0</v>
      </c>
      <c r="E317" cm="1">
        <f t="array" ref="E317">IF(_xlfn.XLOOKUP($A317&amp;$B317,Prod!$K$4:$K$500&amp;Prod!$A$4:$A$500,Prod!D$4:D$500)=0,0,EI_working!E317)</f>
        <v>0</v>
      </c>
    </row>
    <row r="318" spans="1:5" x14ac:dyDescent="0.45">
      <c r="A318" t="str">
        <f>A308</f>
        <v>Malawi</v>
      </c>
      <c r="B318" t="str">
        <f>EI_working!B318</f>
        <v>apuls</v>
      </c>
      <c r="C318" cm="1">
        <f t="array" aca="1" ref="C318" ca="1">IF(_xlfn.XLOOKUP($A318&amp;$B318,Prod!$K$4:$K$500&amp;Prod!$A$4:$A$500,Prod!B$4:B$500)=0,0,EI_working!C318)</f>
        <v>0.18759493463417254</v>
      </c>
      <c r="D318" cm="1">
        <f t="array" aca="1" ref="D318" ca="1">IF(_xlfn.XLOOKUP($A318&amp;$B318,Prod!$K$4:$K$500&amp;Prod!$A$4:$A$500,Prod!C$4:C$500)=0,0,EI_working!D318)</f>
        <v>0.23687282573335058</v>
      </c>
      <c r="E318" cm="1">
        <f t="array" aca="1" ref="E318" ca="1">IF(_xlfn.XLOOKUP($A318&amp;$B318,Prod!$K$4:$K$500&amp;Prod!$A$4:$A$500,Prod!D$4:D$500)=0,0,EI_working!E318)</f>
        <v>0.18485727401755153</v>
      </c>
    </row>
    <row r="319" spans="1:5" x14ac:dyDescent="0.45">
      <c r="A319" t="str">
        <f>A308</f>
        <v>Malawi</v>
      </c>
      <c r="B319" t="str">
        <f>EI_working!B319</f>
        <v>agnut</v>
      </c>
      <c r="C319" cm="1">
        <f t="array" aca="1" ref="C319" ca="1">IF(_xlfn.XLOOKUP($A319&amp;$B319,Prod!$K$4:$K$500&amp;Prod!$A$4:$A$500,Prod!B$4:B$500)=0,0,EI_working!C319)</f>
        <v>0.36249867324825275</v>
      </c>
      <c r="D319" cm="1">
        <f t="array" aca="1" ref="D319" ca="1">IF(_xlfn.XLOOKUP($A319&amp;$B319,Prod!$K$4:$K$500&amp;Prod!$A$4:$A$500,Prod!C$4:C$500)=0,0,EI_working!D319)</f>
        <v>0.4577207013843469</v>
      </c>
      <c r="E319" cm="1">
        <f t="array" aca="1" ref="E319" ca="1">IF(_xlfn.XLOOKUP($A319&amp;$B319,Prod!$K$4:$K$500&amp;Prod!$A$4:$A$500,Prod!D$4:D$500)=0,0,EI_working!E319)</f>
        <v>0.35720856057402528</v>
      </c>
    </row>
    <row r="320" spans="1:5" x14ac:dyDescent="0.45">
      <c r="A320" t="str">
        <f>A308</f>
        <v>Malawi</v>
      </c>
      <c r="B320" t="str">
        <f>EI_working!B320</f>
        <v>aoils</v>
      </c>
      <c r="C320" cm="1">
        <f t="array" aca="1" ref="C320" ca="1">IF(_xlfn.XLOOKUP($A320&amp;$B320,Prod!$K$4:$K$500&amp;Prod!$A$4:$A$500,Prod!B$4:B$500)=0,0,EI_working!C320)</f>
        <v>0.70566347098425586</v>
      </c>
      <c r="D320" cm="1">
        <f t="array" aca="1" ref="D320" ca="1">IF(_xlfn.XLOOKUP($A320&amp;$B320,Prod!$K$4:$K$500&amp;Prod!$A$4:$A$500,Prod!C$4:C$500)=0,0,EI_working!D320)</f>
        <v>0.8910288580808845</v>
      </c>
      <c r="E320" cm="1">
        <f t="array" aca="1" ref="E320" ca="1">IF(_xlfn.XLOOKUP($A320&amp;$B320,Prod!$K$4:$K$500&amp;Prod!$A$4:$A$500,Prod!D$4:D$500)=0,0,EI_working!E320)</f>
        <v>0.69536539392333208</v>
      </c>
    </row>
    <row r="321" spans="1:5" x14ac:dyDescent="0.45">
      <c r="A321" t="str">
        <f>A308</f>
        <v>Malawi</v>
      </c>
      <c r="B321" t="str">
        <f>EI_working!B321</f>
        <v>acass</v>
      </c>
      <c r="C321" cm="1">
        <f t="array" aca="1" ref="C321" ca="1">IF(_xlfn.XLOOKUP($A321&amp;$B321,Prod!$K$4:$K$500&amp;Prod!$A$4:$A$500,Prod!B$4:B$500)=0,0,EI_working!C321)</f>
        <v>5.1625198047738782E-2</v>
      </c>
      <c r="D321" cm="1">
        <f t="array" aca="1" ref="D321" ca="1">IF(_xlfn.XLOOKUP($A321&amp;$B321,Prod!$K$4:$K$500&amp;Prod!$A$4:$A$500,Prod!C$4:C$500)=0,0,EI_working!D321)</f>
        <v>6.5186229918513805E-2</v>
      </c>
      <c r="E321" cm="1">
        <f t="array" aca="1" ref="E321" ca="1">IF(_xlfn.XLOOKUP($A321&amp;$B321,Prod!$K$4:$K$500&amp;Prod!$A$4:$A$500,Prod!D$4:D$500)=0,0,EI_working!E321)</f>
        <v>5.0871807388251283E-2</v>
      </c>
    </row>
    <row r="322" spans="1:5" x14ac:dyDescent="0.45">
      <c r="A322" t="str">
        <f>A308</f>
        <v>Malawi</v>
      </c>
      <c r="B322" t="str">
        <f>EI_working!B322</f>
        <v>aipot</v>
      </c>
      <c r="C322" cm="1">
        <f t="array" aca="1" ref="C322" ca="1">IF(_xlfn.XLOOKUP($A322&amp;$B322,Prod!$K$4:$K$500&amp;Prod!$A$4:$A$500,Prod!B$4:B$500)=0,0,EI_working!C322)</f>
        <v>5.1625198047738782E-2</v>
      </c>
      <c r="D322" cm="1">
        <f t="array" aca="1" ref="D322" ca="1">IF(_xlfn.XLOOKUP($A322&amp;$B322,Prod!$K$4:$K$500&amp;Prod!$A$4:$A$500,Prod!C$4:C$500)=0,0,EI_working!D322)</f>
        <v>6.5186229918513805E-2</v>
      </c>
      <c r="E322" cm="1">
        <f t="array" aca="1" ref="E322" ca="1">IF(_xlfn.XLOOKUP($A322&amp;$B322,Prod!$K$4:$K$500&amp;Prod!$A$4:$A$500,Prod!D$4:D$500)=0,0,EI_working!E322)</f>
        <v>5.0871807388251283E-2</v>
      </c>
    </row>
    <row r="323" spans="1:5" x14ac:dyDescent="0.45">
      <c r="A323" t="str">
        <f>A308</f>
        <v>Malawi</v>
      </c>
      <c r="B323" t="str">
        <f>EI_working!B323</f>
        <v>aspot</v>
      </c>
      <c r="C323" cm="1">
        <f t="array" ref="C323">IF(_xlfn.XLOOKUP($A323&amp;$B323,Prod!$K$4:$K$500&amp;Prod!$A$4:$A$500,Prod!B$4:B$500)=0,0,EI_working!C323)</f>
        <v>0</v>
      </c>
      <c r="D323" cm="1">
        <f t="array" ref="D323">IF(_xlfn.XLOOKUP($A323&amp;$B323,Prod!$K$4:$K$500&amp;Prod!$A$4:$A$500,Prod!C$4:C$500)=0,0,EI_working!D323)</f>
        <v>0</v>
      </c>
      <c r="E323" cm="1">
        <f t="array" aca="1" ref="E323" ca="1">IF(_xlfn.XLOOKUP($A323&amp;$B323,Prod!$K$4:$K$500&amp;Prod!$A$4:$A$500,Prod!D$4:D$500)=0,0,EI_working!E323)</f>
        <v>5.0871807388251283E-2</v>
      </c>
    </row>
    <row r="324" spans="1:5" x14ac:dyDescent="0.45">
      <c r="A324" t="str">
        <f>A308</f>
        <v>Malawi</v>
      </c>
      <c r="B324" t="str">
        <f>EI_working!B324</f>
        <v>aroot</v>
      </c>
      <c r="C324" cm="1">
        <f t="array" ref="C324">IF(_xlfn.XLOOKUP($A324&amp;$B324,Prod!$K$4:$K$500&amp;Prod!$A$4:$A$500,Prod!B$4:B$500)=0,0,EI_working!C324)</f>
        <v>0</v>
      </c>
      <c r="D324" cm="1">
        <f t="array" ref="D324">IF(_xlfn.XLOOKUP($A324&amp;$B324,Prod!$K$4:$K$500&amp;Prod!$A$4:$A$500,Prod!C$4:C$500)=0,0,EI_working!D324)</f>
        <v>0</v>
      </c>
      <c r="E324" cm="1">
        <f t="array" ref="E324">IF(_xlfn.XLOOKUP($A324&amp;$B324,Prod!$K$4:$K$500&amp;Prod!$A$4:$A$500,Prod!D$4:D$500)=0,0,EI_working!E324)</f>
        <v>0</v>
      </c>
    </row>
    <row r="325" spans="1:5" x14ac:dyDescent="0.45">
      <c r="A325" t="str">
        <f>A308</f>
        <v>Malawi</v>
      </c>
      <c r="B325" t="str">
        <f>EI_working!B325</f>
        <v>aleaf</v>
      </c>
      <c r="C325" cm="1">
        <f t="array" aca="1" ref="C325" ca="1">IF(_xlfn.XLOOKUP($A325&amp;$B325,Prod!$K$4:$K$500&amp;Prod!$A$4:$A$500,Prod!B$4:B$500)=0,0,EI_working!C325)</f>
        <v>8.6642328378830138E-2</v>
      </c>
      <c r="D325" cm="1">
        <f t="array" aca="1" ref="D325" ca="1">IF(_xlfn.XLOOKUP($A325&amp;$B325,Prod!$K$4:$K$500&amp;Prod!$A$4:$A$500,Prod!C$4:C$500)=0,0,EI_working!D325)</f>
        <v>0.1094017447285159</v>
      </c>
      <c r="E325" cm="1">
        <f t="array" aca="1" ref="E325" ca="1">IF(_xlfn.XLOOKUP($A325&amp;$B325,Prod!$K$4:$K$500&amp;Prod!$A$4:$A$500,Prod!D$4:D$500)=0,0,EI_working!E325)</f>
        <v>8.5377916359403158E-2</v>
      </c>
    </row>
    <row r="326" spans="1:5" x14ac:dyDescent="0.45">
      <c r="A326" t="str">
        <f>A308</f>
        <v>Malawi</v>
      </c>
      <c r="B326" t="str">
        <f>EI_working!B326</f>
        <v>avege</v>
      </c>
      <c r="C326" cm="1">
        <f t="array" aca="1" ref="C326" ca="1">IF(_xlfn.XLOOKUP($A326&amp;$B326,Prod!$K$4:$K$500&amp;Prod!$A$4:$A$500,Prod!B$4:B$500)=0,0,EI_working!C326)</f>
        <v>8.6642328378830138E-2</v>
      </c>
      <c r="D326" cm="1">
        <f t="array" aca="1" ref="D326" ca="1">IF(_xlfn.XLOOKUP($A326&amp;$B326,Prod!$K$4:$K$500&amp;Prod!$A$4:$A$500,Prod!C$4:C$500)=0,0,EI_working!D326)</f>
        <v>0.1094017447285159</v>
      </c>
      <c r="E326" cm="1">
        <f t="array" aca="1" ref="E326" ca="1">IF(_xlfn.XLOOKUP($A326&amp;$B326,Prod!$K$4:$K$500&amp;Prod!$A$4:$A$500,Prod!D$4:D$500)=0,0,EI_working!E326)</f>
        <v>8.5377916359403158E-2</v>
      </c>
    </row>
    <row r="327" spans="1:5" x14ac:dyDescent="0.45">
      <c r="A327" t="str">
        <f>A308</f>
        <v>Malawi</v>
      </c>
      <c r="B327" t="str">
        <f>EI_working!B327</f>
        <v>asugr</v>
      </c>
      <c r="C327" cm="1">
        <f t="array" ref="C327">IF(_xlfn.XLOOKUP($A327&amp;$B327,Prod!$K$4:$K$500&amp;Prod!$A$4:$A$500,Prod!B$4:B$500)=0,0,EI_working!C327)</f>
        <v>7.195E-3</v>
      </c>
      <c r="D327" cm="1">
        <f t="array" ref="D327">IF(_xlfn.XLOOKUP($A327&amp;$B327,Prod!$K$4:$K$500&amp;Prod!$A$4:$A$500,Prod!C$4:C$500)=0,0,EI_working!D327)</f>
        <v>9.0849999999999993E-3</v>
      </c>
      <c r="E327" cm="1">
        <f t="array" ref="E327">IF(_xlfn.XLOOKUP($A327&amp;$B327,Prod!$K$4:$K$500&amp;Prod!$A$4:$A$500,Prod!D$4:D$500)=0,0,EI_working!E327)</f>
        <v>7.0900000000000008E-3</v>
      </c>
    </row>
    <row r="328" spans="1:5" x14ac:dyDescent="0.45">
      <c r="A328" t="str">
        <f>A308</f>
        <v>Malawi</v>
      </c>
      <c r="B328" t="str">
        <f>EI_working!B328</f>
        <v>atoba</v>
      </c>
      <c r="C328" cm="1">
        <f t="array" aca="1" ref="C328" ca="1">IF(_xlfn.XLOOKUP($A328&amp;$B328,Prod!$K$4:$K$500&amp;Prod!$A$4:$A$500,Prod!B$4:B$500)=0,0,EI_working!C328)</f>
        <v>8.6642328378830138E-2</v>
      </c>
      <c r="D328" cm="1">
        <f t="array" aca="1" ref="D328" ca="1">IF(_xlfn.XLOOKUP($A328&amp;$B328,Prod!$K$4:$K$500&amp;Prod!$A$4:$A$500,Prod!C$4:C$500)=0,0,EI_working!D328)</f>
        <v>0.1094017447285159</v>
      </c>
      <c r="E328" cm="1">
        <f t="array" aca="1" ref="E328" ca="1">IF(_xlfn.XLOOKUP($A328&amp;$B328,Prod!$K$4:$K$500&amp;Prod!$A$4:$A$500,Prod!D$4:D$500)=0,0,EI_working!E328)</f>
        <v>8.5377916359403158E-2</v>
      </c>
    </row>
    <row r="329" spans="1:5" x14ac:dyDescent="0.45">
      <c r="A329" t="str">
        <f>A308</f>
        <v>Malawi</v>
      </c>
      <c r="B329" t="str">
        <f>EI_working!B329</f>
        <v>acott</v>
      </c>
      <c r="C329" cm="1">
        <f t="array" aca="1" ref="C329" ca="1">IF(_xlfn.XLOOKUP($A329&amp;$B329,Prod!$K$4:$K$500&amp;Prod!$A$4:$A$500,Prod!B$4:B$500)=0,0,EI_working!C329)</f>
        <v>8.6642328378830138E-2</v>
      </c>
      <c r="D329" cm="1">
        <f t="array" aca="1" ref="D329" ca="1">IF(_xlfn.XLOOKUP($A329&amp;$B329,Prod!$K$4:$K$500&amp;Prod!$A$4:$A$500,Prod!C$4:C$500)=0,0,EI_working!D329)</f>
        <v>0.1094017447285159</v>
      </c>
      <c r="E329" cm="1">
        <f t="array" aca="1" ref="E329" ca="1">IF(_xlfn.XLOOKUP($A329&amp;$B329,Prod!$K$4:$K$500&amp;Prod!$A$4:$A$500,Prod!D$4:D$500)=0,0,EI_working!E329)</f>
        <v>8.5377916359403158E-2</v>
      </c>
    </row>
    <row r="330" spans="1:5" x14ac:dyDescent="0.45">
      <c r="A330" t="str">
        <f>A308</f>
        <v>Malawi</v>
      </c>
      <c r="B330" t="str">
        <f>EI_working!B330</f>
        <v>anuts</v>
      </c>
      <c r="C330" cm="1">
        <f t="array" aca="1" ref="C330" ca="1">IF(_xlfn.XLOOKUP($A330&amp;$B330,Prod!$K$4:$K$500&amp;Prod!$A$4:$A$500,Prod!B$4:B$500)=0,0,EI_working!C330)</f>
        <v>4.8258337305494947E-2</v>
      </c>
      <c r="D330" cm="1">
        <f t="array" aca="1" ref="D330" ca="1">IF(_xlfn.XLOOKUP($A330&amp;$B330,Prod!$K$4:$K$500&amp;Prod!$A$4:$A$500,Prod!C$4:C$500)=0,0,EI_working!D330)</f>
        <v>6.0934954054262906E-2</v>
      </c>
      <c r="E330" cm="1">
        <f t="array" aca="1" ref="E330" ca="1">IF(_xlfn.XLOOKUP($A330&amp;$B330,Prod!$K$4:$K$500&amp;Prod!$A$4:$A$500,Prod!D$4:D$500)=0,0,EI_working!E330)</f>
        <v>4.7554080819452289E-2</v>
      </c>
    </row>
    <row r="331" spans="1:5" x14ac:dyDescent="0.45">
      <c r="A331" t="str">
        <f>A308</f>
        <v>Malawi</v>
      </c>
      <c r="B331" t="str">
        <f>EI_working!B331</f>
        <v>abana</v>
      </c>
      <c r="C331" cm="1">
        <f t="array" aca="1" ref="C331" ca="1">IF(_xlfn.XLOOKUP($A331&amp;$B331,Prod!$K$4:$K$500&amp;Prod!$A$4:$A$500,Prod!B$4:B$500)=0,0,EI_working!C331)</f>
        <v>9.6516674610989894E-2</v>
      </c>
      <c r="D331" cm="1">
        <f t="array" aca="1" ref="D331" ca="1">IF(_xlfn.XLOOKUP($A331&amp;$B331,Prod!$K$4:$K$500&amp;Prod!$A$4:$A$500,Prod!C$4:C$500)=0,0,EI_working!D331)</f>
        <v>0.12186990810852581</v>
      </c>
      <c r="E331" cm="1">
        <f t="array" aca="1" ref="E331" ca="1">IF(_xlfn.XLOOKUP($A331&amp;$B331,Prod!$K$4:$K$500&amp;Prod!$A$4:$A$500,Prod!D$4:D$500)=0,0,EI_working!E331)</f>
        <v>9.5108161638904579E-2</v>
      </c>
    </row>
    <row r="332" spans="1:5" x14ac:dyDescent="0.45">
      <c r="A332" t="str">
        <f>A308</f>
        <v>Malawi</v>
      </c>
      <c r="B332" t="str">
        <f>EI_working!B332</f>
        <v>aplan</v>
      </c>
      <c r="C332" cm="1">
        <f t="array" aca="1" ref="C332" ca="1">IF(_xlfn.XLOOKUP($A332&amp;$B332,Prod!$K$4:$K$500&amp;Prod!$A$4:$A$500,Prod!B$4:B$500)=0,0,EI_working!C332)</f>
        <v>9.6516674610989894E-2</v>
      </c>
      <c r="D332" cm="1">
        <f t="array" aca="1" ref="D332" ca="1">IF(_xlfn.XLOOKUP($A332&amp;$B332,Prod!$K$4:$K$500&amp;Prod!$A$4:$A$500,Prod!C$4:C$500)=0,0,EI_working!D332)</f>
        <v>0.12186990810852581</v>
      </c>
      <c r="E332" cm="1">
        <f t="array" aca="1" ref="E332" ca="1">IF(_xlfn.XLOOKUP($A332&amp;$B332,Prod!$K$4:$K$500&amp;Prod!$A$4:$A$500,Prod!D$4:D$500)=0,0,EI_working!E332)</f>
        <v>9.5108161638904579E-2</v>
      </c>
    </row>
    <row r="333" spans="1:5" x14ac:dyDescent="0.45">
      <c r="A333" t="str">
        <f>A308</f>
        <v>Malawi</v>
      </c>
      <c r="B333" t="str">
        <f>EI_working!B333</f>
        <v>afrui</v>
      </c>
      <c r="C333" cm="1">
        <f t="array" aca="1" ref="C333" ca="1">IF(_xlfn.XLOOKUP($A333&amp;$B333,Prod!$K$4:$K$500&amp;Prod!$A$4:$A$500,Prod!B$4:B$500)=0,0,EI_working!C333)</f>
        <v>0.10032720397714295</v>
      </c>
      <c r="D333" cm="1">
        <f t="array" aca="1" ref="D333" ca="1">IF(_xlfn.XLOOKUP($A333&amp;$B333,Prod!$K$4:$K$500&amp;Prod!$A$4:$A$500,Prod!C$4:C$500)=0,0,EI_working!D333)</f>
        <v>0.12668139654375868</v>
      </c>
      <c r="E333" cm="1">
        <f t="array" aca="1" ref="E333" ca="1">IF(_xlfn.XLOOKUP($A333&amp;$B333,Prod!$K$4:$K$500&amp;Prod!$A$4:$A$500,Prod!D$4:D$500)=0,0,EI_working!E333)</f>
        <v>9.8863082167886529E-2</v>
      </c>
    </row>
    <row r="334" spans="1:5" x14ac:dyDescent="0.45">
      <c r="A334" t="str">
        <f>A308</f>
        <v>Malawi</v>
      </c>
      <c r="B334" t="str">
        <f>EI_working!B334</f>
        <v>ateal</v>
      </c>
      <c r="C334" cm="1">
        <f t="array" aca="1" ref="C334" ca="1">IF(_xlfn.XLOOKUP($A334&amp;$B334,Prod!$K$4:$K$500&amp;Prod!$A$4:$A$500,Prod!B$4:B$500)=0,0,EI_working!C334)</f>
        <v>9.6516674610989894E-2</v>
      </c>
      <c r="D334" cm="1">
        <f t="array" aca="1" ref="D334" ca="1">IF(_xlfn.XLOOKUP($A334&amp;$B334,Prod!$K$4:$K$500&amp;Prod!$A$4:$A$500,Prod!C$4:C$500)=0,0,EI_working!D334)</f>
        <v>0.12186990810852581</v>
      </c>
      <c r="E334" cm="1">
        <f t="array" aca="1" ref="E334" ca="1">IF(_xlfn.XLOOKUP($A334&amp;$B334,Prod!$K$4:$K$500&amp;Prod!$A$4:$A$500,Prod!D$4:D$500)=0,0,EI_working!E334)</f>
        <v>9.5108161638904579E-2</v>
      </c>
    </row>
    <row r="335" spans="1:5" x14ac:dyDescent="0.45">
      <c r="A335" t="str">
        <f>A308</f>
        <v>Malawi</v>
      </c>
      <c r="B335" t="str">
        <f>EI_working!B335</f>
        <v>acoff</v>
      </c>
      <c r="C335" cm="1">
        <f t="array" aca="1" ref="C335" ca="1">IF(_xlfn.XLOOKUP($A335&amp;$B335,Prod!$K$4:$K$500&amp;Prod!$A$4:$A$500,Prod!B$4:B$500)=0,0,EI_working!C335)</f>
        <v>3.2018845658738857</v>
      </c>
      <c r="D335" cm="1">
        <f t="array" aca="1" ref="D335" ca="1">IF(_xlfn.XLOOKUP($A335&amp;$B335,Prod!$K$4:$K$500&amp;Prod!$A$4:$A$500,Prod!C$4:C$500)=0,0,EI_working!D335)</f>
        <v>4.0429633469026065</v>
      </c>
      <c r="E335" cm="1">
        <f t="array" aca="1" ref="E335" ca="1">IF(_xlfn.XLOOKUP($A335&amp;$B335,Prod!$K$4:$K$500&amp;Prod!$A$4:$A$500,Prod!D$4:D$500)=0,0,EI_working!E335)</f>
        <v>3.1551579669278458</v>
      </c>
    </row>
    <row r="336" spans="1:5" x14ac:dyDescent="0.45">
      <c r="A336" t="str">
        <f>A308</f>
        <v>Malawi</v>
      </c>
      <c r="B336" t="str">
        <f>EI_working!B336</f>
        <v>acoco</v>
      </c>
      <c r="C336" cm="1">
        <f t="array" ref="C336">IF(_xlfn.XLOOKUP($A336&amp;$B336,Prod!$K$4:$K$500&amp;Prod!$A$4:$A$500,Prod!B$4:B$500)=0,0,EI_working!C336)</f>
        <v>0</v>
      </c>
      <c r="D336" cm="1">
        <f t="array" ref="D336">IF(_xlfn.XLOOKUP($A336&amp;$B336,Prod!$K$4:$K$500&amp;Prod!$A$4:$A$500,Prod!C$4:C$500)=0,0,EI_working!D336)</f>
        <v>0</v>
      </c>
      <c r="E336" cm="1">
        <f t="array" ref="E336">IF(_xlfn.XLOOKUP($A336&amp;$B336,Prod!$K$4:$K$500&amp;Prod!$A$4:$A$500,Prod!D$4:D$500)=0,0,EI_working!E336)</f>
        <v>0</v>
      </c>
    </row>
    <row r="337" spans="1:5" x14ac:dyDescent="0.45">
      <c r="A337" t="str">
        <f>A308</f>
        <v>Malawi</v>
      </c>
      <c r="B337" t="str">
        <f>EI_working!B337</f>
        <v>aflwr</v>
      </c>
      <c r="C337" cm="1">
        <f t="array" ref="C337">IF(_xlfn.XLOOKUP($A337&amp;$B337,Prod!$K$4:$K$500&amp;Prod!$A$4:$A$500,Prod!B$4:B$500)=0,0,EI_working!C337)</f>
        <v>0</v>
      </c>
      <c r="D337" cm="1">
        <f t="array" ref="D337">IF(_xlfn.XLOOKUP($A337&amp;$B337,Prod!$K$4:$K$500&amp;Prod!$A$4:$A$500,Prod!C$4:C$500)=0,0,EI_working!D337)</f>
        <v>0</v>
      </c>
      <c r="E337" cm="1">
        <f t="array" ref="E337">IF(_xlfn.XLOOKUP($A337&amp;$B337,Prod!$K$4:$K$500&amp;Prod!$A$4:$A$500,Prod!D$4:D$500)=0,0,EI_working!E337)</f>
        <v>0</v>
      </c>
    </row>
    <row r="338" spans="1:5" x14ac:dyDescent="0.45">
      <c r="A338" t="str">
        <f>A308</f>
        <v>Malawi</v>
      </c>
      <c r="B338" t="str">
        <f>EI_working!B338</f>
        <v>arubb</v>
      </c>
      <c r="C338" cm="1">
        <f t="array" ref="C338">IF(_xlfn.XLOOKUP($A338&amp;$B338,Prod!$K$4:$K$500&amp;Prod!$A$4:$A$500,Prod!B$4:B$500)=0,0,EI_working!C338)</f>
        <v>0</v>
      </c>
      <c r="D338" cm="1">
        <f t="array" ref="D338">IF(_xlfn.XLOOKUP($A338&amp;$B338,Prod!$K$4:$K$500&amp;Prod!$A$4:$A$500,Prod!C$4:C$500)=0,0,EI_working!D338)</f>
        <v>0</v>
      </c>
      <c r="E338" cm="1">
        <f t="array" ref="E338">IF(_xlfn.XLOOKUP($A338&amp;$B338,Prod!$K$4:$K$500&amp;Prod!$A$4:$A$500,Prod!D$4:D$500)=0,0,EI_working!E338)</f>
        <v>0</v>
      </c>
    </row>
    <row r="339" spans="1:5" x14ac:dyDescent="0.45">
      <c r="A339" t="str">
        <f>A308</f>
        <v>Malawi</v>
      </c>
      <c r="B339" t="str">
        <f>EI_working!B339</f>
        <v>aocrp</v>
      </c>
      <c r="C339" cm="1">
        <f t="array" aca="1" ref="C339" ca="1">IF(_xlfn.XLOOKUP($A339&amp;$B339,Prod!$K$4:$K$500&amp;Prod!$A$4:$A$500,Prod!B$4:B$500)=0,0,EI_working!C339)</f>
        <v>0.68982461445354459</v>
      </c>
      <c r="D339" cm="1">
        <f t="array" aca="1" ref="D339" ca="1">IF(_xlfn.XLOOKUP($A339&amp;$B339,Prod!$K$4:$K$500&amp;Prod!$A$4:$A$500,Prod!C$4:C$500)=0,0,EI_working!D339)</f>
        <v>0.87102941241284959</v>
      </c>
      <c r="E339" cm="1">
        <f t="array" aca="1" ref="E339" ca="1">IF(_xlfn.XLOOKUP($A339&amp;$B339,Prod!$K$4:$K$500&amp;Prod!$A$4:$A$500,Prod!D$4:D$500)=0,0,EI_working!E339)</f>
        <v>0.67975768123358327</v>
      </c>
    </row>
    <row r="340" spans="1:5" x14ac:dyDescent="0.45">
      <c r="A340" t="str">
        <f>A308</f>
        <v>Malawi</v>
      </c>
      <c r="B340" t="str">
        <f>EI_working!B340</f>
        <v>acatt</v>
      </c>
      <c r="C340" cm="1">
        <f t="array" ref="C340">IF(_xlfn.XLOOKUP($A340&amp;$B340,Prod!$K$4:$K$500&amp;Prod!$A$4:$A$500,Prod!B$4:B$500)=0,0,EI_working!C340)</f>
        <v>47.174399999999999</v>
      </c>
      <c r="D340" cm="1">
        <f t="array" ref="D340">IF(_xlfn.XLOOKUP($A340&amp;$B340,Prod!$K$4:$K$500&amp;Prod!$A$4:$A$500,Prod!C$4:C$500)=0,0,EI_working!D340)</f>
        <v>36.084600000000002</v>
      </c>
      <c r="E340" cm="1">
        <f t="array" ref="E340">IF(_xlfn.XLOOKUP($A340&amp;$B340,Prod!$K$4:$K$500&amp;Prod!$A$4:$A$500,Prod!D$4:D$500)=0,0,EI_working!E340)</f>
        <v>35.095500000000001</v>
      </c>
    </row>
    <row r="341" spans="1:5" x14ac:dyDescent="0.45">
      <c r="A341" t="str">
        <f>A308</f>
        <v>Malawi</v>
      </c>
      <c r="B341" t="str">
        <f>EI_working!B341</f>
        <v>amilk</v>
      </c>
      <c r="C341" cm="1">
        <f t="array" ref="C341">IF(_xlfn.XLOOKUP($A341&amp;$B341,Prod!$K$4:$K$500&amp;Prod!$A$4:$A$500,Prod!B$4:B$500)=0,0,EI_working!C341)</f>
        <v>3.0249273160631982</v>
      </c>
      <c r="D341" cm="1">
        <f t="array" ref="D341">IF(_xlfn.XLOOKUP($A341&amp;$B341,Prod!$K$4:$K$500&amp;Prod!$A$4:$A$500,Prod!C$4:C$500)=0,0,EI_working!D341)</f>
        <v>3.1119413498497868</v>
      </c>
      <c r="E341" cm="1">
        <f t="array" ref="E341">IF(_xlfn.XLOOKUP($A341&amp;$B341,Prod!$K$4:$K$500&amp;Prod!$A$4:$A$500,Prod!D$4:D$500)=0,0,EI_working!E341)</f>
        <v>3.5723265076242927</v>
      </c>
    </row>
    <row r="342" spans="1:5" x14ac:dyDescent="0.45">
      <c r="A342" t="str">
        <f>A308</f>
        <v>Malawi</v>
      </c>
      <c r="B342" t="str">
        <f>EI_working!B342</f>
        <v>apoul</v>
      </c>
      <c r="C342" cm="1">
        <f t="array" ref="C342">IF(_xlfn.XLOOKUP($A342&amp;$B342,Prod!$K$4:$K$500&amp;Prod!$A$4:$A$500,Prod!B$4:B$500)=0,0,EI_working!C342)</f>
        <v>2.7088000000000001</v>
      </c>
      <c r="D342" cm="1">
        <f t="array" ref="D342">IF(_xlfn.XLOOKUP($A342&amp;$B342,Prod!$K$4:$K$500&amp;Prod!$A$4:$A$500,Prod!C$4:C$500)=0,0,EI_working!D342)</f>
        <v>1.8818999999999999</v>
      </c>
      <c r="E342" cm="1">
        <f t="array" ref="E342">IF(_xlfn.XLOOKUP($A342&amp;$B342,Prod!$K$4:$K$500&amp;Prod!$A$4:$A$500,Prod!D$4:D$500)=0,0,EI_working!E342)</f>
        <v>0.38109999999999994</v>
      </c>
    </row>
    <row r="343" spans="1:5" x14ac:dyDescent="0.45">
      <c r="A343" t="str">
        <f>A308</f>
        <v>Malawi</v>
      </c>
      <c r="B343" t="str">
        <f>EI_working!B343</f>
        <v>aeggs</v>
      </c>
      <c r="C343" cm="1">
        <f t="array" ref="C343">IF(_xlfn.XLOOKUP($A343&amp;$B343,Prod!$K$4:$K$500&amp;Prod!$A$4:$A$500,Prod!B$4:B$500)=0,0,EI_working!C343)</f>
        <v>1.2835000000000001</v>
      </c>
      <c r="D343" cm="1">
        <f t="array" ref="D343">IF(_xlfn.XLOOKUP($A343&amp;$B343,Prod!$K$4:$K$500&amp;Prod!$A$4:$A$500,Prod!C$4:C$500)=0,0,EI_working!D343)</f>
        <v>1.3314999999999999</v>
      </c>
      <c r="E343" cm="1">
        <f t="array" ref="E343">IF(_xlfn.XLOOKUP($A343&amp;$B343,Prod!$K$4:$K$500&amp;Prod!$A$4:$A$500,Prod!D$4:D$500)=0,0,EI_working!E343)</f>
        <v>1.2922</v>
      </c>
    </row>
    <row r="344" spans="1:5" x14ac:dyDescent="0.45">
      <c r="A344" t="str">
        <f>A308</f>
        <v>Malawi</v>
      </c>
      <c r="B344" t="str">
        <f>EI_working!B344</f>
        <v>asmlr</v>
      </c>
      <c r="C344" cm="1">
        <f t="array" ref="C344">IF(_xlfn.XLOOKUP($A344&amp;$B344,Prod!$K$4:$K$500&amp;Prod!$A$4:$A$500,Prod!B$4:B$500)=0,0,EI_working!C344)</f>
        <v>32.663673616346749</v>
      </c>
      <c r="D344" cm="1">
        <f t="array" ref="D344">IF(_xlfn.XLOOKUP($A344&amp;$B344,Prod!$K$4:$K$500&amp;Prod!$A$4:$A$500,Prod!C$4:C$500)=0,0,EI_working!D344)</f>
        <v>27.887461117076359</v>
      </c>
      <c r="E344" cm="1">
        <f t="array" ref="E344">IF(_xlfn.XLOOKUP($A344&amp;$B344,Prod!$K$4:$K$500&amp;Prod!$A$4:$A$500,Prod!D$4:D$500)=0,0,EI_working!E344)</f>
        <v>29.739290419588517</v>
      </c>
    </row>
    <row r="345" spans="1:5" x14ac:dyDescent="0.45">
      <c r="A345" t="str">
        <f>A308</f>
        <v>Malawi</v>
      </c>
      <c r="B345" t="str">
        <f>EI_working!B345</f>
        <v>aoliv</v>
      </c>
      <c r="C345" cm="1">
        <f t="array" aca="1" ref="C345" ca="1">IF(_xlfn.XLOOKUP($A345&amp;$B345,Prod!$K$4:$K$500&amp;Prod!$A$4:$A$500,Prod!B$4:B$500)=0,0,EI_working!C345)</f>
        <v>10.123107306576751</v>
      </c>
      <c r="D345" cm="1">
        <f t="array" aca="1" ref="D345" ca="1">IF(_xlfn.XLOOKUP($A345&amp;$B345,Prod!$K$4:$K$500&amp;Prod!$A$4:$A$500,Prod!C$4:C$500)=0,0,EI_working!D345)</f>
        <v>8.6428662223366075</v>
      </c>
      <c r="E345" cm="1">
        <f t="array" aca="1" ref="E345" ca="1">IF(_xlfn.XLOOKUP($A345&amp;$B345,Prod!$K$4:$K$500&amp;Prod!$A$4:$A$500,Prod!D$4:D$500)=0,0,EI_working!E345)</f>
        <v>9.2167841154364218</v>
      </c>
    </row>
    <row r="353" spans="1:5" x14ac:dyDescent="0.45">
      <c r="A353" s="5" t="str">
        <f>EI_working!A353</f>
        <v>Nigeria</v>
      </c>
    </row>
    <row r="357" spans="1:5" x14ac:dyDescent="0.45">
      <c r="B357" t="str">
        <f>EI_working!B357</f>
        <v>N90</v>
      </c>
      <c r="C357">
        <f>EI_working!C357</f>
        <v>2000</v>
      </c>
      <c r="D357">
        <f>EI_working!D357</f>
        <v>2010</v>
      </c>
      <c r="E357">
        <f>EI_working!E357</f>
        <v>2022</v>
      </c>
    </row>
    <row r="358" spans="1:5" x14ac:dyDescent="0.45">
      <c r="A358" t="str">
        <f>A353</f>
        <v>Nigeria</v>
      </c>
      <c r="B358" t="str">
        <f>EI_working!B358</f>
        <v>amaiz</v>
      </c>
      <c r="C358" cm="1">
        <f t="array" ref="C358">IF(_xlfn.XLOOKUP($A358&amp;$B358,Prod!$K$4:$K$500&amp;Prod!$A$4:$A$500,Prod!B$4:B$500)=0,0,EI_working!C358)</f>
        <v>9.9000000000000005E-2</v>
      </c>
      <c r="D358" cm="1">
        <f t="array" ref="D358">IF(_xlfn.XLOOKUP($A358&amp;$B358,Prod!$K$4:$K$500&amp;Prod!$A$4:$A$500,Prod!C$4:C$500)=0,0,EI_working!D358)</f>
        <v>0.1118</v>
      </c>
      <c r="E358" cm="1">
        <f t="array" ref="E358">IF(_xlfn.XLOOKUP($A358&amp;$B358,Prod!$K$4:$K$500&amp;Prod!$A$4:$A$500,Prod!D$4:D$500)=0,0,EI_working!E358)</f>
        <v>9.6299999999999997E-2</v>
      </c>
    </row>
    <row r="359" spans="1:5" x14ac:dyDescent="0.45">
      <c r="A359" t="str">
        <f>A353</f>
        <v>Nigeria</v>
      </c>
      <c r="B359" t="str">
        <f>EI_working!B359</f>
        <v>asorg</v>
      </c>
      <c r="C359" cm="1">
        <f t="array" ref="C359">IF(_xlfn.XLOOKUP($A359&amp;$B359,Prod!$K$4:$K$500&amp;Prod!$A$4:$A$500,Prod!B$4:B$500)=0,0,EI_working!C359)</f>
        <v>9.9000000000000005E-2</v>
      </c>
      <c r="D359" cm="1">
        <f t="array" ref="D359">IF(_xlfn.XLOOKUP($A359&amp;$B359,Prod!$K$4:$K$500&amp;Prod!$A$4:$A$500,Prod!C$4:C$500)=0,0,EI_working!D359)</f>
        <v>0.1118</v>
      </c>
      <c r="E359" cm="1">
        <f t="array" ref="E359">IF(_xlfn.XLOOKUP($A359&amp;$B359,Prod!$K$4:$K$500&amp;Prod!$A$4:$A$500,Prod!D$4:D$500)=0,0,EI_working!E359)</f>
        <v>9.6299999999999997E-2</v>
      </c>
    </row>
    <row r="360" spans="1:5" x14ac:dyDescent="0.45">
      <c r="A360" t="str">
        <f>A353</f>
        <v>Nigeria</v>
      </c>
      <c r="B360" t="str">
        <f>EI_working!B360</f>
        <v>arice</v>
      </c>
      <c r="C360" cm="1">
        <f t="array" ref="C360">IF(_xlfn.XLOOKUP($A360&amp;$B360,Prod!$K$4:$K$500&amp;Prod!$A$4:$A$500,Prod!B$4:B$500)=0,0,EI_working!C360)</f>
        <v>1.9793000000000001</v>
      </c>
      <c r="D360" cm="1">
        <f t="array" ref="D360">IF(_xlfn.XLOOKUP($A360&amp;$B360,Prod!$K$4:$K$500&amp;Prod!$A$4:$A$500,Prod!C$4:C$500)=0,0,EI_working!D360)</f>
        <v>1.6405000000000001</v>
      </c>
      <c r="E360" cm="1">
        <f t="array" ref="E360">IF(_xlfn.XLOOKUP($A360&amp;$B360,Prod!$K$4:$K$500&amp;Prod!$A$4:$A$500,Prod!D$4:D$500)=0,0,EI_working!E360)</f>
        <v>1.6001000000000001</v>
      </c>
    </row>
    <row r="361" spans="1:5" x14ac:dyDescent="0.45">
      <c r="A361" t="str">
        <f>A353</f>
        <v>Nigeria</v>
      </c>
      <c r="B361" t="str">
        <f>EI_working!B361</f>
        <v>awhea</v>
      </c>
      <c r="C361" cm="1">
        <f t="array" ref="C361">IF(_xlfn.XLOOKUP($A361&amp;$B361,Prod!$K$4:$K$500&amp;Prod!$A$4:$A$500,Prod!B$4:B$500)=0,0,EI_working!C361)</f>
        <v>9.9000000000000005E-2</v>
      </c>
      <c r="D361" cm="1">
        <f t="array" ref="D361">IF(_xlfn.XLOOKUP($A361&amp;$B361,Prod!$K$4:$K$500&amp;Prod!$A$4:$A$500,Prod!C$4:C$500)=0,0,EI_working!D361)</f>
        <v>0.1118</v>
      </c>
      <c r="E361" cm="1">
        <f t="array" ref="E361">IF(_xlfn.XLOOKUP($A361&amp;$B361,Prod!$K$4:$K$500&amp;Prod!$A$4:$A$500,Prod!D$4:D$500)=0,0,EI_working!E361)</f>
        <v>9.6299999999999997E-2</v>
      </c>
    </row>
    <row r="362" spans="1:5" x14ac:dyDescent="0.45">
      <c r="A362" t="str">
        <f>A353</f>
        <v>Nigeria</v>
      </c>
      <c r="B362" t="str">
        <f>EI_working!B362</f>
        <v>aocer</v>
      </c>
      <c r="C362" cm="1">
        <f t="array" ref="C362">IF(_xlfn.XLOOKUP($A362&amp;$B362,Prod!$K$4:$K$500&amp;Prod!$A$4:$A$500,Prod!B$4:B$500)=0,0,EI_working!C362)</f>
        <v>9.9000000000000005E-2</v>
      </c>
      <c r="D362" cm="1">
        <f t="array" ref="D362">IF(_xlfn.XLOOKUP($A362&amp;$B362,Prod!$K$4:$K$500&amp;Prod!$A$4:$A$500,Prod!C$4:C$500)=0,0,EI_working!D362)</f>
        <v>0.1118</v>
      </c>
      <c r="E362" cm="1">
        <f t="array" ref="E362">IF(_xlfn.XLOOKUP($A362&amp;$B362,Prod!$K$4:$K$500&amp;Prod!$A$4:$A$500,Prod!D$4:D$500)=0,0,EI_working!E362)</f>
        <v>9.6299999999999997E-2</v>
      </c>
    </row>
    <row r="363" spans="1:5" x14ac:dyDescent="0.45">
      <c r="A363" t="str">
        <f>A353</f>
        <v>Nigeria</v>
      </c>
      <c r="B363" t="str">
        <f>EI_working!B363</f>
        <v>apuls</v>
      </c>
      <c r="C363" cm="1">
        <f t="array" aca="1" ref="C363" ca="1">IF(_xlfn.XLOOKUP($A363&amp;$B363,Prod!$K$4:$K$500&amp;Prod!$A$4:$A$500,Prod!B$4:B$500)=0,0,EI_working!C363)</f>
        <v>0.11542715295597408</v>
      </c>
      <c r="D363" cm="1">
        <f t="array" aca="1" ref="D363" ca="1">IF(_xlfn.XLOOKUP($A363&amp;$B363,Prod!$K$4:$K$500&amp;Prod!$A$4:$A$500,Prod!C$4:C$500)=0,0,EI_working!D363)</f>
        <v>0.13035106768159493</v>
      </c>
      <c r="E363" cm="1">
        <f t="array" aca="1" ref="E363" ca="1">IF(_xlfn.XLOOKUP($A363&amp;$B363,Prod!$K$4:$K$500&amp;Prod!$A$4:$A$500,Prod!D$4:D$500)=0,0,EI_working!E363)</f>
        <v>0.11227913969353841</v>
      </c>
    </row>
    <row r="364" spans="1:5" x14ac:dyDescent="0.45">
      <c r="A364" t="str">
        <f>A353</f>
        <v>Nigeria</v>
      </c>
      <c r="B364" t="str">
        <f>EI_working!B364</f>
        <v>agnut</v>
      </c>
      <c r="C364" cm="1">
        <f t="array" aca="1" ref="C364" ca="1">IF(_xlfn.XLOOKUP($A364&amp;$B364,Prod!$K$4:$K$500&amp;Prod!$A$4:$A$500,Prod!B$4:B$500)=0,0,EI_working!C364)</f>
        <v>0.22304541369925512</v>
      </c>
      <c r="D364" cm="1">
        <f t="array" aca="1" ref="D364" ca="1">IF(_xlfn.XLOOKUP($A364&amp;$B364,Prod!$K$4:$K$500&amp;Prod!$A$4:$A$500,Prod!C$4:C$500)=0,0,EI_working!D364)</f>
        <v>0.25188360860178505</v>
      </c>
      <c r="E364" cm="1">
        <f t="array" aca="1" ref="E364" ca="1">IF(_xlfn.XLOOKUP($A364&amp;$B364,Prod!$K$4:$K$500&amp;Prod!$A$4:$A$500,Prod!D$4:D$500)=0,0,EI_working!E364)</f>
        <v>0.21696235696200267</v>
      </c>
    </row>
    <row r="365" spans="1:5" x14ac:dyDescent="0.45">
      <c r="A365" t="str">
        <f>A353</f>
        <v>Nigeria</v>
      </c>
      <c r="B365" t="str">
        <f>EI_working!B365</f>
        <v>aoils</v>
      </c>
      <c r="C365" cm="1">
        <f t="array" aca="1" ref="C365" ca="1">IF(_xlfn.XLOOKUP($A365&amp;$B365,Prod!$K$4:$K$500&amp;Prod!$A$4:$A$500,Prod!B$4:B$500)=0,0,EI_working!C365)</f>
        <v>0.43419469485987788</v>
      </c>
      <c r="D365" cm="1">
        <f t="array" aca="1" ref="D365" ca="1">IF(_xlfn.XLOOKUP($A365&amp;$B365,Prod!$K$4:$K$500&amp;Prod!$A$4:$A$500,Prod!C$4:C$500)=0,0,EI_working!D365)</f>
        <v>0.49033299884176101</v>
      </c>
      <c r="E365" cm="1">
        <f t="array" aca="1" ref="E365" ca="1">IF(_xlfn.XLOOKUP($A365&amp;$B365,Prod!$K$4:$K$500&amp;Prod!$A$4:$A$500,Prod!D$4:D$500)=0,0,EI_working!E365)</f>
        <v>0.42235302136369934</v>
      </c>
    </row>
    <row r="366" spans="1:5" x14ac:dyDescent="0.45">
      <c r="A366" t="str">
        <f>A353</f>
        <v>Nigeria</v>
      </c>
      <c r="B366" t="str">
        <f>EI_working!B366</f>
        <v>acass</v>
      </c>
      <c r="C366" cm="1">
        <f t="array" aca="1" ref="C366" ca="1">IF(_xlfn.XLOOKUP($A366&amp;$B366,Prod!$K$4:$K$500&amp;Prod!$A$4:$A$500,Prod!B$4:B$500)=0,0,EI_working!C366)</f>
        <v>3.176498151754098E-2</v>
      </c>
      <c r="D366" cm="1">
        <f t="array" aca="1" ref="D366" ca="1">IF(_xlfn.XLOOKUP($A366&amp;$B366,Prod!$K$4:$K$500&amp;Prod!$A$4:$A$500,Prod!C$4:C$500)=0,0,EI_working!D366)</f>
        <v>3.5871969026879606E-2</v>
      </c>
      <c r="E366" cm="1">
        <f t="array" aca="1" ref="E366" ca="1">IF(_xlfn.XLOOKUP($A366&amp;$B366,Prod!$K$4:$K$500&amp;Prod!$A$4:$A$500,Prod!D$4:D$500)=0,0,EI_working!E366)</f>
        <v>3.0898663839789859E-2</v>
      </c>
    </row>
    <row r="367" spans="1:5" x14ac:dyDescent="0.45">
      <c r="A367" t="str">
        <f>A353</f>
        <v>Nigeria</v>
      </c>
      <c r="B367" t="str">
        <f>EI_working!B367</f>
        <v>aipot</v>
      </c>
      <c r="C367" cm="1">
        <f t="array" aca="1" ref="C367" ca="1">IF(_xlfn.XLOOKUP($A367&amp;$B367,Prod!$K$4:$K$500&amp;Prod!$A$4:$A$500,Prod!B$4:B$500)=0,0,EI_working!C367)</f>
        <v>3.176498151754098E-2</v>
      </c>
      <c r="D367" cm="1">
        <f t="array" aca="1" ref="D367" ca="1">IF(_xlfn.XLOOKUP($A367&amp;$B367,Prod!$K$4:$K$500&amp;Prod!$A$4:$A$500,Prod!C$4:C$500)=0,0,EI_working!D367)</f>
        <v>3.5871969026879606E-2</v>
      </c>
      <c r="E367" cm="1">
        <f t="array" aca="1" ref="E367" ca="1">IF(_xlfn.XLOOKUP($A367&amp;$B367,Prod!$K$4:$K$500&amp;Prod!$A$4:$A$500,Prod!D$4:D$500)=0,0,EI_working!E367)</f>
        <v>3.0898663839789859E-2</v>
      </c>
    </row>
    <row r="368" spans="1:5" x14ac:dyDescent="0.45">
      <c r="A368" t="str">
        <f>A353</f>
        <v>Nigeria</v>
      </c>
      <c r="B368" t="str">
        <f>EI_working!B368</f>
        <v>aspot</v>
      </c>
      <c r="C368" cm="1">
        <f t="array" aca="1" ref="C368" ca="1">IF(_xlfn.XLOOKUP($A368&amp;$B368,Prod!$K$4:$K$500&amp;Prod!$A$4:$A$500,Prod!B$4:B$500)=0,0,EI_working!C368)</f>
        <v>3.176498151754098E-2</v>
      </c>
      <c r="D368" cm="1">
        <f t="array" aca="1" ref="D368" ca="1">IF(_xlfn.XLOOKUP($A368&amp;$B368,Prod!$K$4:$K$500&amp;Prod!$A$4:$A$500,Prod!C$4:C$500)=0,0,EI_working!D368)</f>
        <v>3.5871969026879606E-2</v>
      </c>
      <c r="E368" cm="1">
        <f t="array" aca="1" ref="E368" ca="1">IF(_xlfn.XLOOKUP($A368&amp;$B368,Prod!$K$4:$K$500&amp;Prod!$A$4:$A$500,Prod!D$4:D$500)=0,0,EI_working!E368)</f>
        <v>3.0898663839789859E-2</v>
      </c>
    </row>
    <row r="369" spans="1:5" x14ac:dyDescent="0.45">
      <c r="A369" t="str">
        <f>A353</f>
        <v>Nigeria</v>
      </c>
      <c r="B369" t="str">
        <f>EI_working!B369</f>
        <v>aroot</v>
      </c>
      <c r="C369" cm="1">
        <f t="array" aca="1" ref="C369" ca="1">IF(_xlfn.XLOOKUP($A369&amp;$B369,Prod!$K$4:$K$500&amp;Prod!$A$4:$A$500,Prod!B$4:B$500)=0,0,EI_working!C369)</f>
        <v>2.9693352288136129E-2</v>
      </c>
      <c r="D369" cm="1">
        <f t="array" aca="1" ref="D369" ca="1">IF(_xlfn.XLOOKUP($A369&amp;$B369,Prod!$K$4:$K$500&amp;Prod!$A$4:$A$500,Prod!C$4:C$500)=0,0,EI_working!D369)</f>
        <v>3.3532492785996147E-2</v>
      </c>
      <c r="E369" cm="1">
        <f t="array" aca="1" ref="E369" ca="1">IF(_xlfn.XLOOKUP($A369&amp;$B369,Prod!$K$4:$K$500&amp;Prod!$A$4:$A$500,Prod!D$4:D$500)=0,0,EI_working!E369)</f>
        <v>2.8883533589368775E-2</v>
      </c>
    </row>
    <row r="370" spans="1:5" x14ac:dyDescent="0.45">
      <c r="A370" t="str">
        <f>A353</f>
        <v>Nigeria</v>
      </c>
      <c r="B370" t="str">
        <f>EI_working!B370</f>
        <v>aleaf</v>
      </c>
      <c r="C370" cm="1">
        <f t="array" aca="1" ref="C370" ca="1">IF(_xlfn.XLOOKUP($A370&amp;$B370,Prod!$K$4:$K$500&amp;Prod!$A$4:$A$500,Prod!B$4:B$500)=0,0,EI_working!C370)</f>
        <v>5.3311019883066642E-2</v>
      </c>
      <c r="D370" cm="1">
        <f t="array" aca="1" ref="D370" ca="1">IF(_xlfn.XLOOKUP($A370&amp;$B370,Prod!$K$4:$K$500&amp;Prod!$A$4:$A$500,Prod!C$4:C$500)=0,0,EI_working!D370)</f>
        <v>6.0203757807341919E-2</v>
      </c>
      <c r="E370" cm="1">
        <f t="array" aca="1" ref="E370" ca="1">IF(_xlfn.XLOOKUP($A370&amp;$B370,Prod!$K$4:$K$500&amp;Prod!$A$4:$A$500,Prod!D$4:D$500)=0,0,EI_working!E370)</f>
        <v>5.185708297716482E-2</v>
      </c>
    </row>
    <row r="371" spans="1:5" x14ac:dyDescent="0.45">
      <c r="A371" t="str">
        <f>A353</f>
        <v>Nigeria</v>
      </c>
      <c r="B371" t="str">
        <f>EI_working!B371</f>
        <v>avege</v>
      </c>
      <c r="C371" cm="1">
        <f t="array" aca="1" ref="C371" ca="1">IF(_xlfn.XLOOKUP($A371&amp;$B371,Prod!$K$4:$K$500&amp;Prod!$A$4:$A$500,Prod!B$4:B$500)=0,0,EI_working!C371)</f>
        <v>5.3311019883066642E-2</v>
      </c>
      <c r="D371" cm="1">
        <f t="array" aca="1" ref="D371" ca="1">IF(_xlfn.XLOOKUP($A371&amp;$B371,Prod!$K$4:$K$500&amp;Prod!$A$4:$A$500,Prod!C$4:C$500)=0,0,EI_working!D371)</f>
        <v>6.0203757807341919E-2</v>
      </c>
      <c r="E371" cm="1">
        <f t="array" aca="1" ref="E371" ca="1">IF(_xlfn.XLOOKUP($A371&amp;$B371,Prod!$K$4:$K$500&amp;Prod!$A$4:$A$500,Prod!D$4:D$500)=0,0,EI_working!E371)</f>
        <v>5.185708297716482E-2</v>
      </c>
    </row>
    <row r="372" spans="1:5" x14ac:dyDescent="0.45">
      <c r="A372" t="str">
        <f>A353</f>
        <v>Nigeria</v>
      </c>
      <c r="B372" t="str">
        <f>EI_working!B372</f>
        <v>asugr</v>
      </c>
      <c r="C372" cm="1">
        <f t="array" ref="C372">IF(_xlfn.XLOOKUP($A372&amp;$B372,Prod!$K$4:$K$500&amp;Prod!$A$4:$A$500,Prod!B$4:B$500)=0,0,EI_working!C372)</f>
        <v>4.9500000000000004E-3</v>
      </c>
      <c r="D372" cm="1">
        <f t="array" ref="D372">IF(_xlfn.XLOOKUP($A372&amp;$B372,Prod!$K$4:$K$500&amp;Prod!$A$4:$A$500,Prod!C$4:C$500)=0,0,EI_working!D372)</f>
        <v>5.5899999999999995E-3</v>
      </c>
      <c r="E372" cm="1">
        <f t="array" ref="E372">IF(_xlfn.XLOOKUP($A372&amp;$B372,Prod!$K$4:$K$500&amp;Prod!$A$4:$A$500,Prod!D$4:D$500)=0,0,EI_working!E372)</f>
        <v>4.8149999999999998E-3</v>
      </c>
    </row>
    <row r="373" spans="1:5" x14ac:dyDescent="0.45">
      <c r="A373" t="str">
        <f>A353</f>
        <v>Nigeria</v>
      </c>
      <c r="B373" t="str">
        <f>EI_working!B373</f>
        <v>atoba</v>
      </c>
      <c r="C373" cm="1">
        <f t="array" aca="1" ref="C373" ca="1">IF(_xlfn.XLOOKUP($A373&amp;$B373,Prod!$K$4:$K$500&amp;Prod!$A$4:$A$500,Prod!B$4:B$500)=0,0,EI_working!C373)</f>
        <v>5.3311019883066642E-2</v>
      </c>
      <c r="D373" cm="1">
        <f t="array" aca="1" ref="D373" ca="1">IF(_xlfn.XLOOKUP($A373&amp;$B373,Prod!$K$4:$K$500&amp;Prod!$A$4:$A$500,Prod!C$4:C$500)=0,0,EI_working!D373)</f>
        <v>6.0203757807341919E-2</v>
      </c>
      <c r="E373" cm="1">
        <f t="array" aca="1" ref="E373" ca="1">IF(_xlfn.XLOOKUP($A373&amp;$B373,Prod!$K$4:$K$500&amp;Prod!$A$4:$A$500,Prod!D$4:D$500)=0,0,EI_working!E373)</f>
        <v>5.185708297716482E-2</v>
      </c>
    </row>
    <row r="374" spans="1:5" x14ac:dyDescent="0.45">
      <c r="A374" t="str">
        <f>A353</f>
        <v>Nigeria</v>
      </c>
      <c r="B374" t="str">
        <f>EI_working!B374</f>
        <v>acott</v>
      </c>
      <c r="C374" cm="1">
        <f t="array" aca="1" ref="C374" ca="1">IF(_xlfn.XLOOKUP($A374&amp;$B374,Prod!$K$4:$K$500&amp;Prod!$A$4:$A$500,Prod!B$4:B$500)=0,0,EI_working!C374)</f>
        <v>5.3311019883066642E-2</v>
      </c>
      <c r="D374" cm="1">
        <f t="array" aca="1" ref="D374" ca="1">IF(_xlfn.XLOOKUP($A374&amp;$B374,Prod!$K$4:$K$500&amp;Prod!$A$4:$A$500,Prod!C$4:C$500)=0,0,EI_working!D374)</f>
        <v>6.0203757807341919E-2</v>
      </c>
      <c r="E374" cm="1">
        <f t="array" aca="1" ref="E374" ca="1">IF(_xlfn.XLOOKUP($A374&amp;$B374,Prod!$K$4:$K$500&amp;Prod!$A$4:$A$500,Prod!D$4:D$500)=0,0,EI_working!E374)</f>
        <v>5.185708297716482E-2</v>
      </c>
    </row>
    <row r="375" spans="1:5" x14ac:dyDescent="0.45">
      <c r="A375" t="str">
        <f>A353</f>
        <v>Nigeria</v>
      </c>
      <c r="B375" t="str">
        <f>EI_working!B375</f>
        <v>anuts</v>
      </c>
      <c r="C375" cm="1">
        <f t="array" aca="1" ref="C375" ca="1">IF(_xlfn.XLOOKUP($A375&amp;$B375,Prod!$K$4:$K$500&amp;Prod!$A$4:$A$500,Prod!B$4:B$500)=0,0,EI_working!C375)</f>
        <v>2.9693352288136129E-2</v>
      </c>
      <c r="D375" cm="1">
        <f t="array" aca="1" ref="D375" ca="1">IF(_xlfn.XLOOKUP($A375&amp;$B375,Prod!$K$4:$K$500&amp;Prod!$A$4:$A$500,Prod!C$4:C$500)=0,0,EI_working!D375)</f>
        <v>3.3532492785996147E-2</v>
      </c>
      <c r="E375" cm="1">
        <f t="array" aca="1" ref="E375" ca="1">IF(_xlfn.XLOOKUP($A375&amp;$B375,Prod!$K$4:$K$500&amp;Prod!$A$4:$A$500,Prod!D$4:D$500)=0,0,EI_working!E375)</f>
        <v>2.8883533589368775E-2</v>
      </c>
    </row>
    <row r="376" spans="1:5" x14ac:dyDescent="0.45">
      <c r="A376" t="str">
        <f>A353</f>
        <v>Nigeria</v>
      </c>
      <c r="B376" t="str">
        <f>EI_working!B376</f>
        <v>abana</v>
      </c>
      <c r="C376" cm="1">
        <f t="array" ref="C376">IF(_xlfn.XLOOKUP($A376&amp;$B376,Prod!$K$4:$K$500&amp;Prod!$A$4:$A$500,Prod!B$4:B$500)=0,0,EI_working!C376)</f>
        <v>0</v>
      </c>
      <c r="D376" cm="1">
        <f t="array" ref="D376">IF(_xlfn.XLOOKUP($A376&amp;$B376,Prod!$K$4:$K$500&amp;Prod!$A$4:$A$500,Prod!C$4:C$500)=0,0,EI_working!D376)</f>
        <v>0</v>
      </c>
      <c r="E376" cm="1">
        <f t="array" aca="1" ref="E376" ca="1">IF(_xlfn.XLOOKUP($A376&amp;$B376,Prod!$K$4:$K$500&amp;Prod!$A$4:$A$500,Prod!D$4:D$500)=0,0,EI_working!E376)</f>
        <v>5.7767067178737551E-2</v>
      </c>
    </row>
    <row r="377" spans="1:5" x14ac:dyDescent="0.45">
      <c r="A377" t="str">
        <f>A353</f>
        <v>Nigeria</v>
      </c>
      <c r="B377" t="str">
        <f>EI_working!B377</f>
        <v>aplan</v>
      </c>
      <c r="C377" cm="1">
        <f t="array" aca="1" ref="C377" ca="1">IF(_xlfn.XLOOKUP($A377&amp;$B377,Prod!$K$4:$K$500&amp;Prod!$A$4:$A$500,Prod!B$4:B$500)=0,0,EI_working!C377)</f>
        <v>5.9386704576272258E-2</v>
      </c>
      <c r="D377" cm="1">
        <f t="array" aca="1" ref="D377" ca="1">IF(_xlfn.XLOOKUP($A377&amp;$B377,Prod!$K$4:$K$500&amp;Prod!$A$4:$A$500,Prod!C$4:C$500)=0,0,EI_working!D377)</f>
        <v>6.7064985571992294E-2</v>
      </c>
      <c r="E377" cm="1">
        <f t="array" ref="E377">IF(_xlfn.XLOOKUP($A377&amp;$B377,Prod!$K$4:$K$500&amp;Prod!$A$4:$A$500,Prod!D$4:D$500)=0,0,EI_working!E377)</f>
        <v>0</v>
      </c>
    </row>
    <row r="378" spans="1:5" x14ac:dyDescent="0.45">
      <c r="A378" t="str">
        <f>A353</f>
        <v>Nigeria</v>
      </c>
      <c r="B378" t="str">
        <f>EI_working!B378</f>
        <v>afrui</v>
      </c>
      <c r="C378" cm="1">
        <f t="array" aca="1" ref="C378" ca="1">IF(_xlfn.XLOOKUP($A378&amp;$B378,Prod!$K$4:$K$500&amp;Prod!$A$4:$A$500,Prod!B$4:B$500)=0,0,EI_working!C378)</f>
        <v>6.1731323085550807E-2</v>
      </c>
      <c r="D378" cm="1">
        <f t="array" aca="1" ref="D378" ca="1">IF(_xlfn.XLOOKUP($A378&amp;$B378,Prod!$K$4:$K$500&amp;Prod!$A$4:$A$500,Prod!C$4:C$500)=0,0,EI_working!D378)</f>
        <v>6.9712746676409892E-2</v>
      </c>
      <c r="E378" cm="1">
        <f t="array" aca="1" ref="E378" ca="1">IF(_xlfn.XLOOKUP($A378&amp;$B378,Prod!$K$4:$K$500&amp;Prod!$A$4:$A$500,Prod!D$4:D$500)=0,0,EI_working!E378)</f>
        <v>6.004774154685396E-2</v>
      </c>
    </row>
    <row r="379" spans="1:5" x14ac:dyDescent="0.45">
      <c r="A379" t="str">
        <f>A353</f>
        <v>Nigeria</v>
      </c>
      <c r="B379" t="str">
        <f>EI_working!B379</f>
        <v>ateal</v>
      </c>
      <c r="C379" cm="1">
        <f t="array" ref="C379">IF(_xlfn.XLOOKUP($A379&amp;$B379,Prod!$K$4:$K$500&amp;Prod!$A$4:$A$500,Prod!B$4:B$500)=0,0,EI_working!C379)</f>
        <v>0</v>
      </c>
      <c r="D379" cm="1">
        <f t="array" ref="D379">IF(_xlfn.XLOOKUP($A379&amp;$B379,Prod!$K$4:$K$500&amp;Prod!$A$4:$A$500,Prod!C$4:C$500)=0,0,EI_working!D379)</f>
        <v>0</v>
      </c>
      <c r="E379" cm="1">
        <f t="array" ref="E379">IF(_xlfn.XLOOKUP($A379&amp;$B379,Prod!$K$4:$K$500&amp;Prod!$A$4:$A$500,Prod!D$4:D$500)=0,0,EI_working!E379)</f>
        <v>0</v>
      </c>
    </row>
    <row r="380" spans="1:5" x14ac:dyDescent="0.45">
      <c r="A380" t="str">
        <f>A353</f>
        <v>Nigeria</v>
      </c>
      <c r="B380" t="str">
        <f>EI_working!B380</f>
        <v>acoff</v>
      </c>
      <c r="C380" cm="1">
        <f t="array" aca="1" ref="C380" ca="1">IF(_xlfn.XLOOKUP($A380&amp;$B380,Prod!$K$4:$K$500&amp;Prod!$A$4:$A$500,Prod!B$4:B$500)=0,0,EI_working!C380)</f>
        <v>1.970119397164009</v>
      </c>
      <c r="D380" cm="1">
        <f t="array" aca="1" ref="D380" ca="1">IF(_xlfn.XLOOKUP($A380&amp;$B380,Prod!$K$4:$K$500&amp;Prod!$A$4:$A$500,Prod!C$4:C$500)=0,0,EI_working!D380)</f>
        <v>2.2248419050801633</v>
      </c>
      <c r="E380" cm="1">
        <f t="array" aca="1" ref="E380" ca="1">IF(_xlfn.XLOOKUP($A380&amp;$B380,Prod!$K$4:$K$500&amp;Prod!$A$4:$A$500,Prod!D$4:D$500)=0,0,EI_working!E380)</f>
        <v>1.9163888681504448</v>
      </c>
    </row>
    <row r="381" spans="1:5" x14ac:dyDescent="0.45">
      <c r="A381" t="str">
        <f>A353</f>
        <v>Nigeria</v>
      </c>
      <c r="B381" t="str">
        <f>EI_working!B381</f>
        <v>acoco</v>
      </c>
      <c r="C381" cm="1">
        <f t="array" ref="C381">IF(_xlfn.XLOOKUP($A381&amp;$B381,Prod!$K$4:$K$500&amp;Prod!$A$4:$A$500,Prod!B$4:B$500)=0,0,EI_working!C381)</f>
        <v>2.29</v>
      </c>
      <c r="D381" cm="1">
        <f t="array" ref="D381">IF(_xlfn.XLOOKUP($A381&amp;$B381,Prod!$K$4:$K$500&amp;Prod!$A$4:$A$500,Prod!C$4:C$500)=0,0,EI_working!D381)</f>
        <v>2.29</v>
      </c>
      <c r="E381" cm="1">
        <f t="array" ref="E381">IF(_xlfn.XLOOKUP($A381&amp;$B381,Prod!$K$4:$K$500&amp;Prod!$A$4:$A$500,Prod!D$4:D$500)=0,0,EI_working!E381)</f>
        <v>2.29</v>
      </c>
    </row>
    <row r="382" spans="1:5" x14ac:dyDescent="0.45">
      <c r="A382" t="str">
        <f>A353</f>
        <v>Nigeria</v>
      </c>
      <c r="B382" t="str">
        <f>EI_working!B382</f>
        <v>aflwr</v>
      </c>
      <c r="C382" cm="1">
        <f t="array" ref="C382">IF(_xlfn.XLOOKUP($A382&amp;$B382,Prod!$K$4:$K$500&amp;Prod!$A$4:$A$500,Prod!B$4:B$500)=0,0,EI_working!C382)</f>
        <v>0</v>
      </c>
      <c r="D382" cm="1">
        <f t="array" ref="D382">IF(_xlfn.XLOOKUP($A382&amp;$B382,Prod!$K$4:$K$500&amp;Prod!$A$4:$A$500,Prod!C$4:C$500)=0,0,EI_working!D382)</f>
        <v>0</v>
      </c>
      <c r="E382" cm="1">
        <f t="array" ref="E382">IF(_xlfn.XLOOKUP($A382&amp;$B382,Prod!$K$4:$K$500&amp;Prod!$A$4:$A$500,Prod!D$4:D$500)=0,0,EI_working!E382)</f>
        <v>0</v>
      </c>
    </row>
    <row r="383" spans="1:5" x14ac:dyDescent="0.45">
      <c r="A383" t="str">
        <f>A353</f>
        <v>Nigeria</v>
      </c>
      <c r="B383" t="str">
        <f>EI_working!B383</f>
        <v>arubb</v>
      </c>
      <c r="C383" cm="1">
        <f t="array" ref="C383">IF(_xlfn.XLOOKUP($A383&amp;$B383,Prod!$K$4:$K$500&amp;Prod!$A$4:$A$500,Prod!B$4:B$500)=0,0,EI_working!C383)</f>
        <v>0.81</v>
      </c>
      <c r="D383" cm="1">
        <f t="array" ref="D383">IF(_xlfn.XLOOKUP($A383&amp;$B383,Prod!$K$4:$K$500&amp;Prod!$A$4:$A$500,Prod!C$4:C$500)=0,0,EI_working!D383)</f>
        <v>0.81</v>
      </c>
      <c r="E383" cm="1">
        <f t="array" ref="E383">IF(_xlfn.XLOOKUP($A383&amp;$B383,Prod!$K$4:$K$500&amp;Prod!$A$4:$A$500,Prod!D$4:D$500)=0,0,EI_working!E383)</f>
        <v>0.81</v>
      </c>
    </row>
    <row r="384" spans="1:5" x14ac:dyDescent="0.45">
      <c r="A384" t="str">
        <f>A353</f>
        <v>Nigeria</v>
      </c>
      <c r="B384" t="str">
        <f>EI_working!B384</f>
        <v>aocrp</v>
      </c>
      <c r="C384" cm="1">
        <f t="array" aca="1" ref="C384" ca="1">IF(_xlfn.XLOOKUP($A384&amp;$B384,Prod!$K$4:$K$500&amp;Prod!$A$4:$A$500,Prod!B$4:B$500)=0,0,EI_working!C384)</f>
        <v>0.42444904730823496</v>
      </c>
      <c r="D384" cm="1">
        <f t="array" aca="1" ref="D384" ca="1">IF(_xlfn.XLOOKUP($A384&amp;$B384,Prod!$K$4:$K$500&amp;Prod!$A$4:$A$500,Prod!C$4:C$500)=0,0,EI_working!D384)</f>
        <v>0.4793273079703097</v>
      </c>
      <c r="E384" cm="1">
        <f t="array" aca="1" ref="E384" ca="1">IF(_xlfn.XLOOKUP($A384&amp;$B384,Prod!$K$4:$K$500&amp;Prod!$A$4:$A$500,Prod!D$4:D$500)=0,0,EI_working!E384)</f>
        <v>0.4128731641998285</v>
      </c>
    </row>
    <row r="385" spans="1:5" x14ac:dyDescent="0.45">
      <c r="A385" t="str">
        <f>A353</f>
        <v>Nigeria</v>
      </c>
      <c r="B385" t="str">
        <f>EI_working!B385</f>
        <v>acatt</v>
      </c>
      <c r="C385" cm="1">
        <f t="array" ref="C385">IF(_xlfn.XLOOKUP($A385&amp;$B385,Prod!$K$4:$K$500&amp;Prod!$A$4:$A$500,Prod!B$4:B$500)=0,0,EI_working!C385)</f>
        <v>57.966799999999992</v>
      </c>
      <c r="D385" cm="1">
        <f t="array" ref="D385">IF(_xlfn.XLOOKUP($A385&amp;$B385,Prod!$K$4:$K$500&amp;Prod!$A$4:$A$500,Prod!C$4:C$500)=0,0,EI_working!D385)</f>
        <v>57.395199999999996</v>
      </c>
      <c r="E385" cm="1">
        <f t="array" ref="E385">IF(_xlfn.XLOOKUP($A385&amp;$B385,Prod!$K$4:$K$500&amp;Prod!$A$4:$A$500,Prod!D$4:D$500)=0,0,EI_working!E385)</f>
        <v>67.930300000000003</v>
      </c>
    </row>
    <row r="386" spans="1:5" x14ac:dyDescent="0.45">
      <c r="A386" t="str">
        <f>A353</f>
        <v>Nigeria</v>
      </c>
      <c r="B386" t="str">
        <f>EI_working!B386</f>
        <v>amilk</v>
      </c>
      <c r="C386" cm="1">
        <f t="array" ref="C386">IF(_xlfn.XLOOKUP($A386&amp;$B386,Prod!$K$4:$K$500&amp;Prod!$A$4:$A$500,Prod!B$4:B$500)=0,0,EI_working!C386)</f>
        <v>7.0876000000000001</v>
      </c>
      <c r="D386" cm="1">
        <f t="array" ref="D386">IF(_xlfn.XLOOKUP($A386&amp;$B386,Prod!$K$4:$K$500&amp;Prod!$A$4:$A$500,Prod!C$4:C$500)=0,0,EI_working!D386)</f>
        <v>7.1784999999999997</v>
      </c>
      <c r="E386" cm="1">
        <f t="array" ref="E386">IF(_xlfn.XLOOKUP($A386&amp;$B386,Prod!$K$4:$K$500&amp;Prod!$A$4:$A$500,Prod!D$4:D$500)=0,0,EI_working!E386)</f>
        <v>7.3372000000000002</v>
      </c>
    </row>
    <row r="387" spans="1:5" x14ac:dyDescent="0.45">
      <c r="A387" t="str">
        <f>A353</f>
        <v>Nigeria</v>
      </c>
      <c r="B387" t="str">
        <f>EI_working!B387</f>
        <v>apoul</v>
      </c>
      <c r="C387" cm="1">
        <f t="array" ref="C387">IF(_xlfn.XLOOKUP($A387&amp;$B387,Prod!$K$4:$K$500&amp;Prod!$A$4:$A$500,Prod!B$4:B$500)=0,0,EI_working!C387)</f>
        <v>0.65589999999999993</v>
      </c>
      <c r="D387" cm="1">
        <f t="array" ref="D387">IF(_xlfn.XLOOKUP($A387&amp;$B387,Prod!$K$4:$K$500&amp;Prod!$A$4:$A$500,Prod!C$4:C$500)=0,0,EI_working!D387)</f>
        <v>0.92090000000000005</v>
      </c>
      <c r="E387" cm="1">
        <f t="array" ref="E387">IF(_xlfn.XLOOKUP($A387&amp;$B387,Prod!$K$4:$K$500&amp;Prod!$A$4:$A$500,Prod!D$4:D$500)=0,0,EI_working!E387)</f>
        <v>1.4976</v>
      </c>
    </row>
    <row r="388" spans="1:5" x14ac:dyDescent="0.45">
      <c r="A388" t="str">
        <f>A353</f>
        <v>Nigeria</v>
      </c>
      <c r="B388" t="str">
        <f>EI_working!B388</f>
        <v>aeggs</v>
      </c>
      <c r="C388" cm="1">
        <f t="array" ref="C388">IF(_xlfn.XLOOKUP($A388&amp;$B388,Prod!$K$4:$K$500&amp;Prod!$A$4:$A$500,Prod!B$4:B$500)=0,0,EI_working!C388)</f>
        <v>1.2457</v>
      </c>
      <c r="D388" cm="1">
        <f t="array" ref="D388">IF(_xlfn.XLOOKUP($A388&amp;$B388,Prod!$K$4:$K$500&amp;Prod!$A$4:$A$500,Prod!C$4:C$500)=0,0,EI_working!D388)</f>
        <v>1.2788999999999999</v>
      </c>
      <c r="E388" cm="1">
        <f t="array" ref="E388">IF(_xlfn.XLOOKUP($A388&amp;$B388,Prod!$K$4:$K$500&amp;Prod!$A$4:$A$500,Prod!D$4:D$500)=0,0,EI_working!E388)</f>
        <v>1.0035000000000001</v>
      </c>
    </row>
    <row r="389" spans="1:5" x14ac:dyDescent="0.45">
      <c r="A389" t="str">
        <f>A353</f>
        <v>Nigeria</v>
      </c>
      <c r="B389" t="str">
        <f>EI_working!B389</f>
        <v>asmlr</v>
      </c>
      <c r="C389" cm="1">
        <f t="array" ref="C389">IF(_xlfn.XLOOKUP($A389&amp;$B389,Prod!$K$4:$K$500&amp;Prod!$A$4:$A$500,Prod!B$4:B$500)=0,0,EI_working!C389)</f>
        <v>43.508758328850789</v>
      </c>
      <c r="D389" cm="1">
        <f t="array" ref="D389">IF(_xlfn.XLOOKUP($A389&amp;$B389,Prod!$K$4:$K$500&amp;Prod!$A$4:$A$500,Prod!C$4:C$500)=0,0,EI_working!D389)</f>
        <v>42.931827198619402</v>
      </c>
      <c r="E389" cm="1">
        <f t="array" ref="E389">IF(_xlfn.XLOOKUP($A389&amp;$B389,Prod!$K$4:$K$500&amp;Prod!$A$4:$A$500,Prod!D$4:D$500)=0,0,EI_working!E389)</f>
        <v>69.603339334134276</v>
      </c>
    </row>
    <row r="390" spans="1:5" x14ac:dyDescent="0.45">
      <c r="A390" t="str">
        <f>A353</f>
        <v>Nigeria</v>
      </c>
      <c r="B390" t="str">
        <f>EI_working!B390</f>
        <v>aoliv</v>
      </c>
      <c r="C390" cm="1">
        <f t="array" aca="1" ref="C390" ca="1">IF(_xlfn.XLOOKUP($A390&amp;$B390,Prod!$K$4:$K$500&amp;Prod!$A$4:$A$500,Prod!B$4:B$500)=0,0,EI_working!C390)</f>
        <v>13.484209844616146</v>
      </c>
      <c r="D390" cm="1">
        <f t="array" aca="1" ref="D390" ca="1">IF(_xlfn.XLOOKUP($A390&amp;$B390,Prod!$K$4:$K$500&amp;Prod!$A$4:$A$500,Prod!C$4:C$500)=0,0,EI_working!D390)</f>
        <v>13.305407674093779</v>
      </c>
      <c r="E390" cm="1">
        <f t="array" aca="1" ref="E390" ca="1">IF(_xlfn.XLOOKUP($A390&amp;$B390,Prod!$K$4:$K$500&amp;Prod!$A$4:$A$500,Prod!D$4:D$500)=0,0,EI_working!E390)</f>
        <v>21.5714276737964</v>
      </c>
    </row>
    <row r="398" spans="1:5" x14ac:dyDescent="0.45">
      <c r="A398" s="5" t="str">
        <f>EI_working!A398</f>
        <v>Nepal</v>
      </c>
    </row>
    <row r="402" spans="1:5" x14ac:dyDescent="0.45">
      <c r="B402" t="str">
        <f>EI_working!B402</f>
        <v>N90</v>
      </c>
      <c r="C402">
        <f>EI_working!C402</f>
        <v>2000</v>
      </c>
      <c r="D402">
        <f>EI_working!D402</f>
        <v>2010</v>
      </c>
      <c r="E402">
        <f>EI_working!E402</f>
        <v>2022</v>
      </c>
    </row>
    <row r="403" spans="1:5" x14ac:dyDescent="0.45">
      <c r="A403" t="str">
        <f>A398</f>
        <v>Nepal</v>
      </c>
      <c r="B403" t="str">
        <f>EI_working!B403</f>
        <v>amaiz</v>
      </c>
      <c r="C403" cm="1">
        <f t="array" ref="C403">IF(_xlfn.XLOOKUP($A403&amp;$B403,Prod!$K$4:$K$500&amp;Prod!$A$4:$A$500,Prod!B$4:B$500)=0,0,EI_working!C403)</f>
        <v>0.1181</v>
      </c>
      <c r="D403" cm="1">
        <f t="array" ref="D403">IF(_xlfn.XLOOKUP($A403&amp;$B403,Prod!$K$4:$K$500&amp;Prod!$A$4:$A$500,Prod!C$4:C$500)=0,0,EI_working!D403)</f>
        <v>0.1018</v>
      </c>
      <c r="E403" cm="1">
        <f t="array" ref="E403">IF(_xlfn.XLOOKUP($A403&amp;$B403,Prod!$K$4:$K$500&amp;Prod!$A$4:$A$500,Prod!D$4:D$500)=0,0,EI_working!E403)</f>
        <v>9.4299999999999995E-2</v>
      </c>
    </row>
    <row r="404" spans="1:5" x14ac:dyDescent="0.45">
      <c r="A404" t="str">
        <f>A398</f>
        <v>Nepal</v>
      </c>
      <c r="B404" t="str">
        <f>EI_working!B404</f>
        <v>asorg</v>
      </c>
      <c r="C404" cm="1">
        <f t="array" ref="C404">IF(_xlfn.XLOOKUP($A404&amp;$B404,Prod!$K$4:$K$500&amp;Prod!$A$4:$A$500,Prod!B$4:B$500)=0,0,EI_working!C404)</f>
        <v>0.1181</v>
      </c>
      <c r="D404" cm="1">
        <f t="array" ref="D404">IF(_xlfn.XLOOKUP($A404&amp;$B404,Prod!$K$4:$K$500&amp;Prod!$A$4:$A$500,Prod!C$4:C$500)=0,0,EI_working!D404)</f>
        <v>0.1018</v>
      </c>
      <c r="E404" cm="1">
        <f t="array" ref="E404">IF(_xlfn.XLOOKUP($A404&amp;$B404,Prod!$K$4:$K$500&amp;Prod!$A$4:$A$500,Prod!D$4:D$500)=0,0,EI_working!E404)</f>
        <v>9.4299999999999995E-2</v>
      </c>
    </row>
    <row r="405" spans="1:5" x14ac:dyDescent="0.45">
      <c r="A405" t="str">
        <f>A398</f>
        <v>Nepal</v>
      </c>
      <c r="B405" t="str">
        <f>EI_working!B405</f>
        <v>arice</v>
      </c>
      <c r="C405" cm="1">
        <f t="array" ref="C405">IF(_xlfn.XLOOKUP($A405&amp;$B405,Prod!$K$4:$K$500&amp;Prod!$A$4:$A$500,Prod!B$4:B$500)=0,0,EI_working!C405)</f>
        <v>1.0504</v>
      </c>
      <c r="D405" cm="1">
        <f t="array" ref="D405">IF(_xlfn.XLOOKUP($A405&amp;$B405,Prod!$K$4:$K$500&amp;Prod!$A$4:$A$500,Prod!C$4:C$500)=0,0,EI_working!D405)</f>
        <v>0.97</v>
      </c>
      <c r="E405" cm="1">
        <f t="array" ref="E405">IF(_xlfn.XLOOKUP($A405&amp;$B405,Prod!$K$4:$K$500&amp;Prod!$A$4:$A$500,Prod!D$4:D$500)=0,0,EI_working!E405)</f>
        <v>0.77449999999999997</v>
      </c>
    </row>
    <row r="406" spans="1:5" x14ac:dyDescent="0.45">
      <c r="A406" t="str">
        <f>A398</f>
        <v>Nepal</v>
      </c>
      <c r="B406" t="str">
        <f>EI_working!B406</f>
        <v>awhea</v>
      </c>
      <c r="C406" cm="1">
        <f t="array" ref="C406">IF(_xlfn.XLOOKUP($A406&amp;$B406,Prod!$K$4:$K$500&amp;Prod!$A$4:$A$500,Prod!B$4:B$500)=0,0,EI_working!C406)</f>
        <v>0.1181</v>
      </c>
      <c r="D406" cm="1">
        <f t="array" ref="D406">IF(_xlfn.XLOOKUP($A406&amp;$B406,Prod!$K$4:$K$500&amp;Prod!$A$4:$A$500,Prod!C$4:C$500)=0,0,EI_working!D406)</f>
        <v>0.1018</v>
      </c>
      <c r="E406" cm="1">
        <f t="array" ref="E406">IF(_xlfn.XLOOKUP($A406&amp;$B406,Prod!$K$4:$K$500&amp;Prod!$A$4:$A$500,Prod!D$4:D$500)=0,0,EI_working!E406)</f>
        <v>9.4299999999999995E-2</v>
      </c>
    </row>
    <row r="407" spans="1:5" x14ac:dyDescent="0.45">
      <c r="A407" t="str">
        <f>A398</f>
        <v>Nepal</v>
      </c>
      <c r="B407" t="str">
        <f>EI_working!B407</f>
        <v>aocer</v>
      </c>
      <c r="C407" cm="1">
        <f t="array" ref="C407">IF(_xlfn.XLOOKUP($A407&amp;$B407,Prod!$K$4:$K$500&amp;Prod!$A$4:$A$500,Prod!B$4:B$500)=0,0,EI_working!C407)</f>
        <v>0</v>
      </c>
      <c r="D407" cm="1">
        <f t="array" ref="D407">IF(_xlfn.XLOOKUP($A407&amp;$B407,Prod!$K$4:$K$500&amp;Prod!$A$4:$A$500,Prod!C$4:C$500)=0,0,EI_working!D407)</f>
        <v>0.1018</v>
      </c>
      <c r="E407" cm="1">
        <f t="array" ref="E407">IF(_xlfn.XLOOKUP($A407&amp;$B407,Prod!$K$4:$K$500&amp;Prod!$A$4:$A$500,Prod!D$4:D$500)=0,0,EI_working!E407)</f>
        <v>9.4299999999999995E-2</v>
      </c>
    </row>
    <row r="408" spans="1:5" x14ac:dyDescent="0.45">
      <c r="A408" t="str">
        <f>A398</f>
        <v>Nepal</v>
      </c>
      <c r="B408" t="str">
        <f>EI_working!B408</f>
        <v>apuls</v>
      </c>
      <c r="C408" cm="1">
        <f t="array" aca="1" ref="C408" ca="1">IF(_xlfn.XLOOKUP($A408&amp;$B408,Prod!$K$4:$K$500&amp;Prod!$A$4:$A$500,Prod!B$4:B$500)=0,0,EI_working!C408)</f>
        <v>0.10510272067010878</v>
      </c>
      <c r="D408" cm="1">
        <f t="array" aca="1" ref="D408" ca="1">IF(_xlfn.XLOOKUP($A408&amp;$B408,Prod!$K$4:$K$500&amp;Prod!$A$4:$A$500,Prod!C$4:C$500)=0,0,EI_working!D408)</f>
        <v>9.059658733460689E-2</v>
      </c>
      <c r="E408" cm="1">
        <f t="array" aca="1" ref="E408" ca="1">IF(_xlfn.XLOOKUP($A408&amp;$B408,Prod!$K$4:$K$500&amp;Prod!$A$4:$A$500,Prod!D$4:D$500)=0,0,EI_working!E408)</f>
        <v>8.3921986106615235E-2</v>
      </c>
    </row>
    <row r="409" spans="1:5" x14ac:dyDescent="0.45">
      <c r="A409" t="str">
        <f>A398</f>
        <v>Nepal</v>
      </c>
      <c r="B409" t="str">
        <f>EI_working!B409</f>
        <v>agnut</v>
      </c>
      <c r="C409" cm="1">
        <f t="array" ref="C409">IF(_xlfn.XLOOKUP($A409&amp;$B409,Prod!$K$4:$K$500&amp;Prod!$A$4:$A$500,Prod!B$4:B$500)=0,0,EI_working!C409)</f>
        <v>0</v>
      </c>
      <c r="D409" cm="1">
        <f t="array" ref="D409">IF(_xlfn.XLOOKUP($A409&amp;$B409,Prod!$K$4:$K$500&amp;Prod!$A$4:$A$500,Prod!C$4:C$500)=0,0,EI_working!D409)</f>
        <v>0</v>
      </c>
      <c r="E409" cm="1">
        <f t="array" ref="E409">IF(_xlfn.XLOOKUP($A409&amp;$B409,Prod!$K$4:$K$500&amp;Prod!$A$4:$A$500,Prod!D$4:D$500)=0,0,EI_working!E409)</f>
        <v>0</v>
      </c>
    </row>
    <row r="410" spans="1:5" x14ac:dyDescent="0.45">
      <c r="A410" t="str">
        <f>A398</f>
        <v>Nepal</v>
      </c>
      <c r="B410" t="str">
        <f>EI_working!B410</f>
        <v>aoils</v>
      </c>
      <c r="C410" cm="1">
        <f t="array" aca="1" ref="C410" ca="1">IF(_xlfn.XLOOKUP($A410&amp;$B410,Prod!$K$4:$K$500&amp;Prod!$A$4:$A$500,Prod!B$4:B$500)=0,0,EI_working!C410)</f>
        <v>0.39535796007813567</v>
      </c>
      <c r="D410" cm="1">
        <f t="array" aca="1" ref="D410" ca="1">IF(_xlfn.XLOOKUP($A410&amp;$B410,Prod!$K$4:$K$500&amp;Prod!$A$4:$A$500,Prod!C$4:C$500)=0,0,EI_working!D410)</f>
        <v>0.34079119674813052</v>
      </c>
      <c r="E410" cm="1">
        <f t="array" aca="1" ref="E410" ca="1">IF(_xlfn.XLOOKUP($A410&amp;$B410,Prod!$K$4:$K$500&amp;Prod!$A$4:$A$500,Prod!D$4:D$500)=0,0,EI_working!E410)</f>
        <v>0.31568379030794402</v>
      </c>
    </row>
    <row r="411" spans="1:5" x14ac:dyDescent="0.45">
      <c r="A411" t="str">
        <f>A398</f>
        <v>Nepal</v>
      </c>
      <c r="B411" t="str">
        <f>EI_working!B411</f>
        <v>acass</v>
      </c>
      <c r="C411" cm="1">
        <f t="array" ref="C411">IF(_xlfn.XLOOKUP($A411&amp;$B411,Prod!$K$4:$K$500&amp;Prod!$A$4:$A$500,Prod!B$4:B$500)=0,0,EI_working!C411)</f>
        <v>0</v>
      </c>
      <c r="D411" cm="1">
        <f t="array" ref="D411">IF(_xlfn.XLOOKUP($A411&amp;$B411,Prod!$K$4:$K$500&amp;Prod!$A$4:$A$500,Prod!C$4:C$500)=0,0,EI_working!D411)</f>
        <v>0</v>
      </c>
      <c r="E411" cm="1">
        <f t="array" ref="E411">IF(_xlfn.XLOOKUP($A411&amp;$B411,Prod!$K$4:$K$500&amp;Prod!$A$4:$A$500,Prod!D$4:D$500)=0,0,EI_working!E411)</f>
        <v>0</v>
      </c>
    </row>
    <row r="412" spans="1:5" x14ac:dyDescent="0.45">
      <c r="A412" t="str">
        <f>A398</f>
        <v>Nepal</v>
      </c>
      <c r="B412" t="str">
        <f>EI_working!B412</f>
        <v>aipot</v>
      </c>
      <c r="C412" cm="1">
        <f t="array" aca="1" ref="C412" ca="1">IF(_xlfn.XLOOKUP($A412&amp;$B412,Prod!$K$4:$K$500&amp;Prod!$A$4:$A$500,Prod!B$4:B$500)=0,0,EI_working!C412)</f>
        <v>2.8923748823664327E-2</v>
      </c>
      <c r="D412" cm="1">
        <f t="array" aca="1" ref="D412" ca="1">IF(_xlfn.XLOOKUP($A412&amp;$B412,Prod!$K$4:$K$500&amp;Prod!$A$4:$A$500,Prod!C$4:C$500)=0,0,EI_working!D412)</f>
        <v>2.4931732686274587E-2</v>
      </c>
      <c r="E412" cm="1">
        <f t="array" aca="1" ref="E412" ca="1">IF(_xlfn.XLOOKUP($A412&amp;$B412,Prod!$K$4:$K$500&amp;Prod!$A$4:$A$500,Prod!D$4:D$500)=0,0,EI_working!E412)</f>
        <v>2.3094915445144332E-2</v>
      </c>
    </row>
    <row r="413" spans="1:5" x14ac:dyDescent="0.45">
      <c r="A413" t="str">
        <f>A398</f>
        <v>Nepal</v>
      </c>
      <c r="B413" t="str">
        <f>EI_working!B413</f>
        <v>aspot</v>
      </c>
      <c r="C413" cm="1">
        <f t="array" ref="C413">IF(_xlfn.XLOOKUP($A413&amp;$B413,Prod!$K$4:$K$500&amp;Prod!$A$4:$A$500,Prod!B$4:B$500)=0,0,EI_working!C413)</f>
        <v>0</v>
      </c>
      <c r="D413" cm="1">
        <f t="array" ref="D413">IF(_xlfn.XLOOKUP($A413&amp;$B413,Prod!$K$4:$K$500&amp;Prod!$A$4:$A$500,Prod!C$4:C$500)=0,0,EI_working!D413)</f>
        <v>0</v>
      </c>
      <c r="E413" cm="1">
        <f t="array" ref="E413">IF(_xlfn.XLOOKUP($A413&amp;$B413,Prod!$K$4:$K$500&amp;Prod!$A$4:$A$500,Prod!D$4:D$500)=0,0,EI_working!E413)</f>
        <v>0</v>
      </c>
    </row>
    <row r="414" spans="1:5" x14ac:dyDescent="0.45">
      <c r="A414" t="str">
        <f>A398</f>
        <v>Nepal</v>
      </c>
      <c r="B414" t="str">
        <f>EI_working!B414</f>
        <v>aroot</v>
      </c>
      <c r="C414" cm="1">
        <f t="array" aca="1" ref="C414" ca="1">IF(_xlfn.XLOOKUP($A414&amp;$B414,Prod!$K$4:$K$500&amp;Prod!$A$4:$A$500,Prod!B$4:B$500)=0,0,EI_working!C414)</f>
        <v>2.703741737864274E-2</v>
      </c>
      <c r="D414" cm="1">
        <f t="array" aca="1" ref="D414" ca="1">IF(_xlfn.XLOOKUP($A414&amp;$B414,Prod!$K$4:$K$500&amp;Prod!$A$4:$A$500,Prod!C$4:C$500)=0,0,EI_working!D414)</f>
        <v>2.3305750119778416E-2</v>
      </c>
      <c r="E414" cm="1">
        <f t="array" aca="1" ref="E414" ca="1">IF(_xlfn.XLOOKUP($A414&amp;$B414,Prod!$K$4:$K$500&amp;Prod!$A$4:$A$500,Prod!D$4:D$500)=0,0,EI_working!E414)</f>
        <v>2.1588725307417529E-2</v>
      </c>
    </row>
    <row r="415" spans="1:5" x14ac:dyDescent="0.45">
      <c r="A415" t="str">
        <f>A398</f>
        <v>Nepal</v>
      </c>
      <c r="B415" t="str">
        <f>EI_working!B415</f>
        <v>aleaf</v>
      </c>
      <c r="C415" cm="1">
        <f t="array" aca="1" ref="C415" ca="1">IF(_xlfn.XLOOKUP($A415&amp;$B415,Prod!$K$4:$K$500&amp;Prod!$A$4:$A$500,Prod!B$4:B$500)=0,0,EI_working!C415)</f>
        <v>4.8542592344330809E-2</v>
      </c>
      <c r="D415" cm="1">
        <f t="array" aca="1" ref="D415" ca="1">IF(_xlfn.XLOOKUP($A415&amp;$B415,Prod!$K$4:$K$500&amp;Prod!$A$4:$A$500,Prod!C$4:C$500)=0,0,EI_working!D415)</f>
        <v>4.1842810335756792E-2</v>
      </c>
      <c r="E415" cm="1">
        <f t="array" aca="1" ref="E415" ca="1">IF(_xlfn.XLOOKUP($A415&amp;$B415,Prod!$K$4:$K$500&amp;Prod!$A$4:$A$500,Prod!D$4:D$500)=0,0,EI_working!E415)</f>
        <v>3.8760088552670574E-2</v>
      </c>
    </row>
    <row r="416" spans="1:5" x14ac:dyDescent="0.45">
      <c r="A416" t="str">
        <f>A398</f>
        <v>Nepal</v>
      </c>
      <c r="B416" t="str">
        <f>EI_working!B416</f>
        <v>avege</v>
      </c>
      <c r="C416" cm="1">
        <f t="array" aca="1" ref="C416" ca="1">IF(_xlfn.XLOOKUP($A416&amp;$B416,Prod!$K$4:$K$500&amp;Prod!$A$4:$A$500,Prod!B$4:B$500)=0,0,EI_working!C416)</f>
        <v>4.8542592344330809E-2</v>
      </c>
      <c r="D416" cm="1">
        <f t="array" aca="1" ref="D416" ca="1">IF(_xlfn.XLOOKUP($A416&amp;$B416,Prod!$K$4:$K$500&amp;Prod!$A$4:$A$500,Prod!C$4:C$500)=0,0,EI_working!D416)</f>
        <v>4.1842810335756792E-2</v>
      </c>
      <c r="E416" cm="1">
        <f t="array" aca="1" ref="E416" ca="1">IF(_xlfn.XLOOKUP($A416&amp;$B416,Prod!$K$4:$K$500&amp;Prod!$A$4:$A$500,Prod!D$4:D$500)=0,0,EI_working!E416)</f>
        <v>3.8760088552670574E-2</v>
      </c>
    </row>
    <row r="417" spans="1:5" x14ac:dyDescent="0.45">
      <c r="A417" t="str">
        <f>A398</f>
        <v>Nepal</v>
      </c>
      <c r="B417" t="str">
        <f>EI_working!B417</f>
        <v>asugr</v>
      </c>
      <c r="C417" cm="1">
        <f t="array" ref="C417">IF(_xlfn.XLOOKUP($A417&amp;$B417,Prod!$K$4:$K$500&amp;Prod!$A$4:$A$500,Prod!B$4:B$500)=0,0,EI_working!C417)</f>
        <v>5.9049999999999997E-3</v>
      </c>
      <c r="D417" cm="1">
        <f t="array" ref="D417">IF(_xlfn.XLOOKUP($A417&amp;$B417,Prod!$K$4:$K$500&amp;Prod!$A$4:$A$500,Prod!C$4:C$500)=0,0,EI_working!D417)</f>
        <v>5.0899999999999999E-3</v>
      </c>
      <c r="E417" cm="1">
        <f t="array" ref="E417">IF(_xlfn.XLOOKUP($A417&amp;$B417,Prod!$K$4:$K$500&amp;Prod!$A$4:$A$500,Prod!D$4:D$500)=0,0,EI_working!E417)</f>
        <v>4.7149999999999996E-3</v>
      </c>
    </row>
    <row r="418" spans="1:5" x14ac:dyDescent="0.45">
      <c r="A418" t="str">
        <f>A398</f>
        <v>Nepal</v>
      </c>
      <c r="B418" t="str">
        <f>EI_working!B418</f>
        <v>atoba</v>
      </c>
      <c r="C418" cm="1">
        <f t="array" aca="1" ref="C418" ca="1">IF(_xlfn.XLOOKUP($A418&amp;$B418,Prod!$K$4:$K$500&amp;Prod!$A$4:$A$500,Prod!B$4:B$500)=0,0,EI_working!C418)</f>
        <v>4.8542592344330809E-2</v>
      </c>
      <c r="D418" cm="1">
        <f t="array" aca="1" ref="D418" ca="1">IF(_xlfn.XLOOKUP($A418&amp;$B418,Prod!$K$4:$K$500&amp;Prod!$A$4:$A$500,Prod!C$4:C$500)=0,0,EI_working!D418)</f>
        <v>4.1842810335756792E-2</v>
      </c>
      <c r="E418" cm="1">
        <f t="array" aca="1" ref="E418" ca="1">IF(_xlfn.XLOOKUP($A418&amp;$B418,Prod!$K$4:$K$500&amp;Prod!$A$4:$A$500,Prod!D$4:D$500)=0,0,EI_working!E418)</f>
        <v>3.8760088552670574E-2</v>
      </c>
    </row>
    <row r="419" spans="1:5" x14ac:dyDescent="0.45">
      <c r="A419" t="str">
        <f>A398</f>
        <v>Nepal</v>
      </c>
      <c r="B419" t="str">
        <f>EI_working!B419</f>
        <v>acott</v>
      </c>
      <c r="C419" cm="1">
        <f t="array" aca="1" ref="C419" ca="1">IF(_xlfn.XLOOKUP($A419&amp;$B419,Prod!$K$4:$K$500&amp;Prod!$A$4:$A$500,Prod!B$4:B$500)=0,0,EI_working!C419)</f>
        <v>4.8542592344330809E-2</v>
      </c>
      <c r="D419" cm="1">
        <f t="array" aca="1" ref="D419" ca="1">IF(_xlfn.XLOOKUP($A419&amp;$B419,Prod!$K$4:$K$500&amp;Prod!$A$4:$A$500,Prod!C$4:C$500)=0,0,EI_working!D419)</f>
        <v>4.1842810335756792E-2</v>
      </c>
      <c r="E419" cm="1">
        <f t="array" aca="1" ref="E419" ca="1">IF(_xlfn.XLOOKUP($A419&amp;$B419,Prod!$K$4:$K$500&amp;Prod!$A$4:$A$500,Prod!D$4:D$500)=0,0,EI_working!E419)</f>
        <v>3.8760088552670574E-2</v>
      </c>
    </row>
    <row r="420" spans="1:5" x14ac:dyDescent="0.45">
      <c r="A420" t="str">
        <f>A398</f>
        <v>Nepal</v>
      </c>
      <c r="B420" t="str">
        <f>EI_working!B420</f>
        <v>anuts</v>
      </c>
      <c r="C420" cm="1">
        <f t="array" aca="1" ref="C420" ca="1">IF(_xlfn.XLOOKUP($A420&amp;$B420,Prod!$K$4:$K$500&amp;Prod!$A$4:$A$500,Prod!B$4:B$500)=0,0,EI_working!C420)</f>
        <v>2.703741737864274E-2</v>
      </c>
      <c r="D420" cm="1">
        <f t="array" aca="1" ref="D420" ca="1">IF(_xlfn.XLOOKUP($A420&amp;$B420,Prod!$K$4:$K$500&amp;Prod!$A$4:$A$500,Prod!C$4:C$500)=0,0,EI_working!D420)</f>
        <v>2.3305750119778416E-2</v>
      </c>
      <c r="E420" cm="1">
        <f t="array" aca="1" ref="E420" ca="1">IF(_xlfn.XLOOKUP($A420&amp;$B420,Prod!$K$4:$K$500&amp;Prod!$A$4:$A$500,Prod!D$4:D$500)=0,0,EI_working!E420)</f>
        <v>2.1588725307417529E-2</v>
      </c>
    </row>
    <row r="421" spans="1:5" x14ac:dyDescent="0.45">
      <c r="A421" t="str">
        <f>A398</f>
        <v>Nepal</v>
      </c>
      <c r="B421" t="str">
        <f>EI_working!B421</f>
        <v>abana</v>
      </c>
      <c r="C421" cm="1">
        <f t="array" aca="1" ref="C421" ca="1">IF(_xlfn.XLOOKUP($A421&amp;$B421,Prod!$K$4:$K$500&amp;Prod!$A$4:$A$500,Prod!B$4:B$500)=0,0,EI_working!C421)</f>
        <v>5.407483475728548E-2</v>
      </c>
      <c r="D421" cm="1">
        <f t="array" aca="1" ref="D421" ca="1">IF(_xlfn.XLOOKUP($A421&amp;$B421,Prod!$K$4:$K$500&amp;Prod!$A$4:$A$500,Prod!C$4:C$500)=0,0,EI_working!D421)</f>
        <v>4.6611500239556833E-2</v>
      </c>
      <c r="E421" cm="1">
        <f t="array" aca="1" ref="E421" ca="1">IF(_xlfn.XLOOKUP($A421&amp;$B421,Prod!$K$4:$K$500&amp;Prod!$A$4:$A$500,Prod!D$4:D$500)=0,0,EI_working!E421)</f>
        <v>4.3177450614835057E-2</v>
      </c>
    </row>
    <row r="422" spans="1:5" x14ac:dyDescent="0.45">
      <c r="A422" t="str">
        <f>A398</f>
        <v>Nepal</v>
      </c>
      <c r="B422" t="str">
        <f>EI_working!B422</f>
        <v>aplan</v>
      </c>
      <c r="C422" cm="1">
        <f t="array" ref="C422">IF(_xlfn.XLOOKUP($A422&amp;$B422,Prod!$K$4:$K$500&amp;Prod!$A$4:$A$500,Prod!B$4:B$500)=0,0,EI_working!C422)</f>
        <v>0</v>
      </c>
      <c r="D422" cm="1">
        <f t="array" ref="D422">IF(_xlfn.XLOOKUP($A422&amp;$B422,Prod!$K$4:$K$500&amp;Prod!$A$4:$A$500,Prod!C$4:C$500)=0,0,EI_working!D422)</f>
        <v>0</v>
      </c>
      <c r="E422" cm="1">
        <f t="array" ref="E422">IF(_xlfn.XLOOKUP($A422&amp;$B422,Prod!$K$4:$K$500&amp;Prod!$A$4:$A$500,Prod!D$4:D$500)=0,0,EI_working!E422)</f>
        <v>0</v>
      </c>
    </row>
    <row r="423" spans="1:5" x14ac:dyDescent="0.45">
      <c r="A423" t="str">
        <f>A398</f>
        <v>Nepal</v>
      </c>
      <c r="B423" t="str">
        <f>EI_working!B423</f>
        <v>afrui</v>
      </c>
      <c r="C423" cm="1">
        <f t="array" aca="1" ref="C423" ca="1">IF(_xlfn.XLOOKUP($A423&amp;$B423,Prod!$K$4:$K$500&amp;Prod!$A$4:$A$500,Prod!B$4:B$500)=0,0,EI_working!C423)</f>
        <v>5.6209737836395997E-2</v>
      </c>
      <c r="D423" cm="1">
        <f t="array" aca="1" ref="D423" ca="1">IF(_xlfn.XLOOKUP($A423&amp;$B423,Prod!$K$4:$K$500&amp;Prod!$A$4:$A$500,Prod!C$4:C$500)=0,0,EI_working!D423)</f>
        <v>4.8451746924175379E-2</v>
      </c>
      <c r="E423" cm="1">
        <f t="array" aca="1" ref="E423" ca="1">IF(_xlfn.XLOOKUP($A423&amp;$B423,Prod!$K$4:$K$500&amp;Prod!$A$4:$A$500,Prod!D$4:D$500)=0,0,EI_working!E423)</f>
        <v>4.4882119203828466E-2</v>
      </c>
    </row>
    <row r="424" spans="1:5" x14ac:dyDescent="0.45">
      <c r="A424" t="str">
        <f>A398</f>
        <v>Nepal</v>
      </c>
      <c r="B424" t="str">
        <f>EI_working!B424</f>
        <v>ateal</v>
      </c>
      <c r="C424" cm="1">
        <f t="array" aca="1" ref="C424" ca="1">IF(_xlfn.XLOOKUP($A424&amp;$B424,Prod!$K$4:$K$500&amp;Prod!$A$4:$A$500,Prod!B$4:B$500)=0,0,EI_working!C424)</f>
        <v>5.407483475728548E-2</v>
      </c>
      <c r="D424" cm="1">
        <f t="array" aca="1" ref="D424" ca="1">IF(_xlfn.XLOOKUP($A424&amp;$B424,Prod!$K$4:$K$500&amp;Prod!$A$4:$A$500,Prod!C$4:C$500)=0,0,EI_working!D424)</f>
        <v>4.6611500239556833E-2</v>
      </c>
      <c r="E424" cm="1">
        <f t="array" aca="1" ref="E424" ca="1">IF(_xlfn.XLOOKUP($A424&amp;$B424,Prod!$K$4:$K$500&amp;Prod!$A$4:$A$500,Prod!D$4:D$500)=0,0,EI_working!E424)</f>
        <v>4.3177450614835057E-2</v>
      </c>
    </row>
    <row r="425" spans="1:5" x14ac:dyDescent="0.45">
      <c r="A425" t="str">
        <f>A398</f>
        <v>Nepal</v>
      </c>
      <c r="B425" t="str">
        <f>EI_working!B425</f>
        <v>acoff</v>
      </c>
      <c r="C425" cm="1">
        <f t="array" aca="1" ref="C425" ca="1">IF(_xlfn.XLOOKUP($A425&amp;$B425,Prod!$K$4:$K$500&amp;Prod!$A$4:$A$500,Prod!B$4:B$500)=0,0,EI_working!C425)</f>
        <v>1.7939012042155289</v>
      </c>
      <c r="D425" cm="1">
        <f t="array" aca="1" ref="D425" ca="1">IF(_xlfn.XLOOKUP($A425&amp;$B425,Prod!$K$4:$K$500&amp;Prod!$A$4:$A$500,Prod!C$4:C$500)=0,0,EI_working!D425)</f>
        <v>1.5463094207378563</v>
      </c>
      <c r="E425" cm="1">
        <f t="array" aca="1" ref="E425" ca="1">IF(_xlfn.XLOOKUP($A425&amp;$B425,Prod!$K$4:$K$500&amp;Prod!$A$4:$A$500,Prod!D$4:D$500)=0,0,EI_working!E425)</f>
        <v>1.4323868209781911</v>
      </c>
    </row>
    <row r="426" spans="1:5" x14ac:dyDescent="0.45">
      <c r="A426" t="str">
        <f>A398</f>
        <v>Nepal</v>
      </c>
      <c r="B426" t="str">
        <f>EI_working!B426</f>
        <v>acoco</v>
      </c>
      <c r="C426" cm="1">
        <f t="array" ref="C426">IF(_xlfn.XLOOKUP($A426&amp;$B426,Prod!$K$4:$K$500&amp;Prod!$A$4:$A$500,Prod!B$4:B$500)=0,0,EI_working!C426)</f>
        <v>0</v>
      </c>
      <c r="D426" cm="1">
        <f t="array" ref="D426">IF(_xlfn.XLOOKUP($A426&amp;$B426,Prod!$K$4:$K$500&amp;Prod!$A$4:$A$500,Prod!C$4:C$500)=0,0,EI_working!D426)</f>
        <v>0</v>
      </c>
      <c r="E426" cm="1">
        <f t="array" ref="E426">IF(_xlfn.XLOOKUP($A426&amp;$B426,Prod!$K$4:$K$500&amp;Prod!$A$4:$A$500,Prod!D$4:D$500)=0,0,EI_working!E426)</f>
        <v>0</v>
      </c>
    </row>
    <row r="427" spans="1:5" x14ac:dyDescent="0.45">
      <c r="A427" t="str">
        <f>A398</f>
        <v>Nepal</v>
      </c>
      <c r="B427" t="str">
        <f>EI_working!B427</f>
        <v>aflwr</v>
      </c>
      <c r="C427" cm="1">
        <f t="array" ref="C427">IF(_xlfn.XLOOKUP($A427&amp;$B427,Prod!$K$4:$K$500&amp;Prod!$A$4:$A$500,Prod!B$4:B$500)=0,0,EI_working!C427)</f>
        <v>0</v>
      </c>
      <c r="D427" cm="1">
        <f t="array" ref="D427">IF(_xlfn.XLOOKUP($A427&amp;$B427,Prod!$K$4:$K$500&amp;Prod!$A$4:$A$500,Prod!C$4:C$500)=0,0,EI_working!D427)</f>
        <v>0</v>
      </c>
      <c r="E427" cm="1">
        <f t="array" ref="E427">IF(_xlfn.XLOOKUP($A427&amp;$B427,Prod!$K$4:$K$500&amp;Prod!$A$4:$A$500,Prod!D$4:D$500)=0,0,EI_working!E427)</f>
        <v>0</v>
      </c>
    </row>
    <row r="428" spans="1:5" x14ac:dyDescent="0.45">
      <c r="A428" t="str">
        <f>A398</f>
        <v>Nepal</v>
      </c>
      <c r="B428" t="str">
        <f>EI_working!B428</f>
        <v>arubb</v>
      </c>
      <c r="C428" cm="1">
        <f t="array" ref="C428">IF(_xlfn.XLOOKUP($A428&amp;$B428,Prod!$K$4:$K$500&amp;Prod!$A$4:$A$500,Prod!B$4:B$500)=0,0,EI_working!C428)</f>
        <v>0</v>
      </c>
      <c r="D428" cm="1">
        <f t="array" ref="D428">IF(_xlfn.XLOOKUP($A428&amp;$B428,Prod!$K$4:$K$500&amp;Prod!$A$4:$A$500,Prod!C$4:C$500)=0,0,EI_working!D428)</f>
        <v>0</v>
      </c>
      <c r="E428" cm="1">
        <f t="array" ref="E428">IF(_xlfn.XLOOKUP($A428&amp;$B428,Prod!$K$4:$K$500&amp;Prod!$A$4:$A$500,Prod!D$4:D$500)=0,0,EI_working!E428)</f>
        <v>0</v>
      </c>
    </row>
    <row r="429" spans="1:5" x14ac:dyDescent="0.45">
      <c r="A429" t="str">
        <f>A398</f>
        <v>Nepal</v>
      </c>
      <c r="B429" t="str">
        <f>EI_working!B429</f>
        <v>aocrp</v>
      </c>
      <c r="C429" cm="1">
        <f t="array" aca="1" ref="C429" ca="1">IF(_xlfn.XLOOKUP($A429&amp;$B429,Prod!$K$4:$K$500&amp;Prod!$A$4:$A$500,Prod!B$4:B$500)=0,0,EI_working!C429)</f>
        <v>0.38648401624309769</v>
      </c>
      <c r="D429" cm="1">
        <f t="array" aca="1" ref="D429" ca="1">IF(_xlfn.XLOOKUP($A429&amp;$B429,Prod!$K$4:$K$500&amp;Prod!$A$4:$A$500,Prod!C$4:C$500)=0,0,EI_working!D429)</f>
        <v>0.33314202246864816</v>
      </c>
      <c r="E429" cm="1">
        <f t="array" aca="1" ref="E429" ca="1">IF(_xlfn.XLOOKUP($A429&amp;$B429,Prod!$K$4:$K$500&amp;Prod!$A$4:$A$500,Prod!D$4:D$500)=0,0,EI_working!E429)</f>
        <v>0.30859816030249038</v>
      </c>
    </row>
    <row r="430" spans="1:5" x14ac:dyDescent="0.45">
      <c r="A430" t="str">
        <f>A398</f>
        <v>Nepal</v>
      </c>
      <c r="B430" t="str">
        <f>EI_working!B430</f>
        <v>acatt</v>
      </c>
      <c r="C430" cm="1">
        <f t="array" ref="C430">IF(_xlfn.XLOOKUP($A430&amp;$B430,Prod!$K$4:$K$500&amp;Prod!$A$4:$A$500,Prod!B$4:B$500)=0,0,EI_working!C430)</f>
        <v>55.530050000000017</v>
      </c>
      <c r="D430" cm="1">
        <f t="array" ref="D430">IF(_xlfn.XLOOKUP($A430&amp;$B430,Prod!$K$4:$K$500&amp;Prod!$A$4:$A$500,Prod!C$4:C$500)=0,0,EI_working!D430)</f>
        <v>59.358217982188371</v>
      </c>
      <c r="E430" cm="1">
        <f t="array" ref="E430">IF(_xlfn.XLOOKUP($A430&amp;$B430,Prod!$K$4:$K$500&amp;Prod!$A$4:$A$500,Prod!D$4:D$500)=0,0,EI_working!E430)</f>
        <v>81.475362840743784</v>
      </c>
    </row>
    <row r="431" spans="1:5" x14ac:dyDescent="0.45">
      <c r="A431" t="str">
        <f>A398</f>
        <v>Nepal</v>
      </c>
      <c r="B431" t="str">
        <f>EI_working!B431</f>
        <v>amilk</v>
      </c>
      <c r="C431" cm="1">
        <f t="array" ref="C431">IF(_xlfn.XLOOKUP($A431&amp;$B431,Prod!$K$4:$K$500&amp;Prod!$A$4:$A$500,Prod!B$4:B$500)=0,0,EI_working!C431)</f>
        <v>4.3017562742476532</v>
      </c>
      <c r="D431" cm="1">
        <f t="array" ref="D431">IF(_xlfn.XLOOKUP($A431&amp;$B431,Prod!$K$4:$K$500&amp;Prod!$A$4:$A$500,Prod!C$4:C$500)=0,0,EI_working!D431)</f>
        <v>3.9609977137620396</v>
      </c>
      <c r="E431" cm="1">
        <f t="array" ref="E431">IF(_xlfn.XLOOKUP($A431&amp;$B431,Prod!$K$4:$K$500&amp;Prod!$A$4:$A$500,Prod!D$4:D$500)=0,0,EI_working!E431)</f>
        <v>2.2599962529055628</v>
      </c>
    </row>
    <row r="432" spans="1:5" x14ac:dyDescent="0.45">
      <c r="A432" t="str">
        <f>A398</f>
        <v>Nepal</v>
      </c>
      <c r="B432" t="str">
        <f>EI_working!B432</f>
        <v>apoul</v>
      </c>
      <c r="C432" cm="1">
        <f t="array" ref="C432">IF(_xlfn.XLOOKUP($A432&amp;$B432,Prod!$K$4:$K$500&amp;Prod!$A$4:$A$500,Prod!B$4:B$500)=0,0,EI_working!C432)</f>
        <v>3.5297999999999998</v>
      </c>
      <c r="D432" cm="1">
        <f t="array" ref="D432">IF(_xlfn.XLOOKUP($A432&amp;$B432,Prod!$K$4:$K$500&amp;Prod!$A$4:$A$500,Prod!C$4:C$500)=0,0,EI_working!D432)</f>
        <v>3.8534999999999999</v>
      </c>
      <c r="E432" cm="1">
        <f t="array" ref="E432">IF(_xlfn.XLOOKUP($A432&amp;$B432,Prod!$K$4:$K$500&amp;Prod!$A$4:$A$500,Prod!D$4:D$500)=0,0,EI_working!E432)</f>
        <v>0.95389999999999986</v>
      </c>
    </row>
    <row r="433" spans="1:5" x14ac:dyDescent="0.45">
      <c r="A433" t="str">
        <f>A398</f>
        <v>Nepal</v>
      </c>
      <c r="B433" t="str">
        <f>EI_working!B433</f>
        <v>aeggs</v>
      </c>
      <c r="C433" cm="1">
        <f t="array" ref="C433">IF(_xlfn.XLOOKUP($A433&amp;$B433,Prod!$K$4:$K$500&amp;Prod!$A$4:$A$500,Prod!B$4:B$500)=0,0,EI_working!C433)</f>
        <v>1.2797000000000001</v>
      </c>
      <c r="D433" cm="1">
        <f t="array" ref="D433">IF(_xlfn.XLOOKUP($A433&amp;$B433,Prod!$K$4:$K$500&amp;Prod!$A$4:$A$500,Prod!C$4:C$500)=0,0,EI_working!D433)</f>
        <v>1.1619999999999999</v>
      </c>
      <c r="E433" cm="1">
        <f t="array" ref="E433">IF(_xlfn.XLOOKUP($A433&amp;$B433,Prod!$K$4:$K$500&amp;Prod!$A$4:$A$500,Prod!D$4:D$500)=0,0,EI_working!E433)</f>
        <v>0.77880000000000005</v>
      </c>
    </row>
    <row r="434" spans="1:5" x14ac:dyDescent="0.45">
      <c r="A434" t="str">
        <f>A398</f>
        <v>Nepal</v>
      </c>
      <c r="B434" t="str">
        <f>EI_working!B434</f>
        <v>asmlr</v>
      </c>
      <c r="C434" cm="1">
        <f t="array" ref="C434">IF(_xlfn.XLOOKUP($A434&amp;$B434,Prod!$K$4:$K$500&amp;Prod!$A$4:$A$500,Prod!B$4:B$500)=0,0,EI_working!C434)</f>
        <v>30.725642621370309</v>
      </c>
      <c r="D434" cm="1">
        <f t="array" ref="D434">IF(_xlfn.XLOOKUP($A434&amp;$B434,Prod!$K$4:$K$500&amp;Prod!$A$4:$A$500,Prod!C$4:C$500)=0,0,EI_working!D434)</f>
        <v>32.215521284153994</v>
      </c>
      <c r="E434" cm="1">
        <f t="array" ref="E434">IF(_xlfn.XLOOKUP($A434&amp;$B434,Prod!$K$4:$K$500&amp;Prod!$A$4:$A$500,Prod!D$4:D$500)=0,0,EI_working!E434)</f>
        <v>34.429419000150268</v>
      </c>
    </row>
    <row r="435" spans="1:5" x14ac:dyDescent="0.45">
      <c r="A435" t="str">
        <f>A398</f>
        <v>Nepal</v>
      </c>
      <c r="B435" t="str">
        <f>EI_working!B435</f>
        <v>aoliv</v>
      </c>
      <c r="C435" cm="1">
        <f t="array" aca="1" ref="C435" ca="1">IF(_xlfn.XLOOKUP($A435&amp;$B435,Prod!$K$4:$K$500&amp;Prod!$A$4:$A$500,Prod!B$4:B$500)=0,0,EI_working!C435)</f>
        <v>9.5224738335616443</v>
      </c>
      <c r="D435" cm="1">
        <f t="array" aca="1" ref="D435" ca="1">IF(_xlfn.XLOOKUP($A435&amp;$B435,Prod!$K$4:$K$500&amp;Prod!$A$4:$A$500,Prod!C$4:C$500)=0,0,EI_working!D435)</f>
        <v>9.9842161885180172</v>
      </c>
      <c r="E435" cm="1">
        <f t="array" aca="1" ref="E435" ca="1">IF(_xlfn.XLOOKUP($A435&amp;$B435,Prod!$K$4:$K$500&amp;Prod!$A$4:$A$500,Prod!D$4:D$500)=0,0,EI_working!E435)</f>
        <v>10.670346120137205</v>
      </c>
    </row>
    <row r="443" spans="1:5" x14ac:dyDescent="0.45">
      <c r="A443" s="5" t="s">
        <v>432</v>
      </c>
    </row>
    <row r="447" spans="1:5" x14ac:dyDescent="0.45">
      <c r="B447" t="str">
        <f>EI_working!B447</f>
        <v>N95</v>
      </c>
      <c r="C447">
        <f>EI_working!C447</f>
        <v>2000</v>
      </c>
      <c r="D447">
        <f>EI_working!D447</f>
        <v>2010</v>
      </c>
      <c r="E447">
        <f>EI_working!E447</f>
        <v>2022</v>
      </c>
    </row>
    <row r="448" spans="1:5" x14ac:dyDescent="0.45">
      <c r="A448" t="s">
        <v>432</v>
      </c>
      <c r="B448" t="str">
        <f>EI_working!B448</f>
        <v>amaiz</v>
      </c>
      <c r="C448" cm="1">
        <f t="array" ref="C448">IF(_xlfn.XLOOKUP($A448&amp;$B448,Prod!$K$4:$K$500&amp;Prod!$A$4:$A$500,Prod!B$4:B$500)=0,0,EI_working!C448)</f>
        <v>0.26690000000000003</v>
      </c>
      <c r="D448" cm="1">
        <f t="array" ref="D448">IF(_xlfn.XLOOKUP($A448&amp;$B448,Prod!$K$4:$K$500&amp;Prod!$A$4:$A$500,Prod!C$4:C$500)=0,0,EI_working!D448)</f>
        <v>0.22550000000000001</v>
      </c>
      <c r="E448" cm="1">
        <f t="array" ref="E448">IF(_xlfn.XLOOKUP($A448&amp;$B448,Prod!$K$4:$K$500&amp;Prod!$A$4:$A$500,Prod!D$4:D$500)=0,0,EI_working!E448)</f>
        <v>0.22209999999999999</v>
      </c>
    </row>
    <row r="449" spans="1:5" x14ac:dyDescent="0.45">
      <c r="A449" t="str">
        <f>A443</f>
        <v>Philippines</v>
      </c>
      <c r="B449" t="str">
        <f>EI_working!B449</f>
        <v>asorg</v>
      </c>
      <c r="C449" cm="1">
        <f t="array" ref="C449">IF(_xlfn.XLOOKUP($A449&amp;$B449,Prod!$K$4:$K$500&amp;Prod!$A$4:$A$500,Prod!B$4:B$500)=0,0,EI_working!C449)</f>
        <v>0</v>
      </c>
      <c r="D449" cm="1">
        <f t="array" ref="D449">IF(_xlfn.XLOOKUP($A449&amp;$B449,Prod!$K$4:$K$500&amp;Prod!$A$4:$A$500,Prod!C$4:C$500)=0,0,EI_working!D449)</f>
        <v>0</v>
      </c>
      <c r="E449" cm="1">
        <f t="array" ref="E449">IF(_xlfn.XLOOKUP($A449&amp;$B449,Prod!$K$4:$K$500&amp;Prod!$A$4:$A$500,Prod!D$4:D$500)=0,0,EI_working!E449)</f>
        <v>0</v>
      </c>
    </row>
    <row r="450" spans="1:5" x14ac:dyDescent="0.45">
      <c r="A450" t="str">
        <f>A443</f>
        <v>Philippines</v>
      </c>
      <c r="B450" t="str">
        <f>EI_working!B450</f>
        <v>arice</v>
      </c>
      <c r="C450" cm="1">
        <f t="array" ref="C450">IF(_xlfn.XLOOKUP($A450&amp;$B450,Prod!$K$4:$K$500&amp;Prod!$A$4:$A$500,Prod!B$4:B$500)=0,0,EI_working!C450)</f>
        <v>2.9054000000000002</v>
      </c>
      <c r="D450" cm="1">
        <f t="array" ref="D450">IF(_xlfn.XLOOKUP($A450&amp;$B450,Prod!$K$4:$K$500&amp;Prod!$A$4:$A$500,Prod!C$4:C$500)=0,0,EI_working!D450)</f>
        <v>2.4769000000000001</v>
      </c>
      <c r="E450" cm="1">
        <f t="array" ref="E450">IF(_xlfn.XLOOKUP($A450&amp;$B450,Prod!$K$4:$K$500&amp;Prod!$A$4:$A$500,Prod!D$4:D$500)=0,0,EI_working!E450)</f>
        <v>2.2038000000000002</v>
      </c>
    </row>
    <row r="451" spans="1:5" x14ac:dyDescent="0.45">
      <c r="A451" t="str">
        <f>A443</f>
        <v>Philippines</v>
      </c>
      <c r="B451" t="str">
        <f>EI_working!B451</f>
        <v>awhea</v>
      </c>
      <c r="C451" cm="1">
        <f t="array" ref="C451">IF(_xlfn.XLOOKUP($A451&amp;$B451,Prod!$K$4:$K$500&amp;Prod!$A$4:$A$500,Prod!B$4:B$500)=0,0,EI_working!C451)</f>
        <v>0</v>
      </c>
      <c r="D451" cm="1">
        <f t="array" ref="D451">IF(_xlfn.XLOOKUP($A451&amp;$B451,Prod!$K$4:$K$500&amp;Prod!$A$4:$A$500,Prod!C$4:C$500)=0,0,EI_working!D451)</f>
        <v>0</v>
      </c>
      <c r="E451" cm="1">
        <f t="array" ref="E451">IF(_xlfn.XLOOKUP($A451&amp;$B451,Prod!$K$4:$K$500&amp;Prod!$A$4:$A$500,Prod!D$4:D$500)=0,0,EI_working!E451)</f>
        <v>0</v>
      </c>
    </row>
    <row r="452" spans="1:5" x14ac:dyDescent="0.45">
      <c r="A452" t="str">
        <f>A443</f>
        <v>Philippines</v>
      </c>
      <c r="B452" t="str">
        <f>EI_working!B452</f>
        <v>aocer</v>
      </c>
      <c r="C452" cm="1">
        <f t="array" ref="C452">IF(_xlfn.XLOOKUP($A452&amp;$B452,Prod!$K$4:$K$500&amp;Prod!$A$4:$A$500,Prod!B$4:B$500)=0,0,EI_working!C452)</f>
        <v>0</v>
      </c>
      <c r="D452" cm="1">
        <f t="array" ref="D452">IF(_xlfn.XLOOKUP($A452&amp;$B452,Prod!$K$4:$K$500&amp;Prod!$A$4:$A$500,Prod!C$4:C$500)=0,0,EI_working!D452)</f>
        <v>0</v>
      </c>
      <c r="E452" cm="1">
        <f t="array" ref="E452">IF(_xlfn.XLOOKUP($A452&amp;$B452,Prod!$K$4:$K$500&amp;Prod!$A$4:$A$500,Prod!D$4:D$500)=0,0,EI_working!E452)</f>
        <v>0</v>
      </c>
    </row>
    <row r="453" spans="1:5" x14ac:dyDescent="0.45">
      <c r="A453" t="str">
        <f>A443</f>
        <v>Philippines</v>
      </c>
      <c r="B453" t="str">
        <f>EI_working!B453</f>
        <v>apuls</v>
      </c>
      <c r="C453" cm="1">
        <f t="array" aca="1" ref="C453" ca="1">IF(_xlfn.XLOOKUP($A453&amp;$B453,Prod!$K$4:$K$500&amp;Prod!$A$4:$A$500,Prod!B$4:B$500)=0,0,EI_working!C453)</f>
        <v>0.2328159480462626</v>
      </c>
      <c r="D453" cm="1">
        <f t="array" aca="1" ref="D453" ca="1">IF(_xlfn.XLOOKUP($A453&amp;$B453,Prod!$K$4:$K$500&amp;Prod!$A$4:$A$500,Prod!C$4:C$500)=0,0,EI_working!D453)</f>
        <v>0.19670287105444817</v>
      </c>
      <c r="E453" cm="1">
        <f t="array" aca="1" ref="E453" ca="1">IF(_xlfn.XLOOKUP($A453&amp;$B453,Prod!$K$4:$K$500&amp;Prod!$A$4:$A$500,Prod!D$4:D$500)=0,0,EI_working!E453)</f>
        <v>0.19373706279908173</v>
      </c>
    </row>
    <row r="454" spans="1:5" x14ac:dyDescent="0.45">
      <c r="A454" t="str">
        <f>A443</f>
        <v>Philippines</v>
      </c>
      <c r="B454" t="str">
        <f>EI_working!B454</f>
        <v>agnut</v>
      </c>
      <c r="C454" cm="1">
        <f t="array" aca="1" ref="C454" ca="1">IF(_xlfn.XLOOKUP($A454&amp;$B454,Prod!$K$4:$K$500&amp;Prod!$A$4:$A$500,Prod!B$4:B$500)=0,0,EI_working!C454)</f>
        <v>0.44988140240771057</v>
      </c>
      <c r="D454" cm="1">
        <f t="array" aca="1" ref="D454" ca="1">IF(_xlfn.XLOOKUP($A454&amp;$B454,Prod!$K$4:$K$500&amp;Prod!$A$4:$A$500,Prod!C$4:C$500)=0,0,EI_working!D454)</f>
        <v>0.38009837483304132</v>
      </c>
      <c r="E454" cm="1">
        <f t="array" aca="1" ref="E454" ca="1">IF(_xlfn.XLOOKUP($A454&amp;$B454,Prod!$K$4:$K$500&amp;Prod!$A$4:$A$500,Prod!D$4:D$500)=0,0,EI_working!E454)</f>
        <v>0.37436740155396214</v>
      </c>
    </row>
    <row r="455" spans="1:5" x14ac:dyDescent="0.45">
      <c r="A455" t="str">
        <f>A443</f>
        <v>Philippines</v>
      </c>
      <c r="B455" t="str">
        <f>EI_working!B455</f>
        <v>apalm</v>
      </c>
      <c r="C455" cm="1">
        <f t="array" ref="C455">IF(_xlfn.XLOOKUP($A455&amp;$B455,Prod!$K$4:$K$500&amp;Prod!$A$4:$A$500,Prod!B$4:B$500)=0,0,EI_working!C455)</f>
        <v>1.05</v>
      </c>
      <c r="D455" cm="1">
        <f t="array" ref="D455">IF(_xlfn.XLOOKUP($A455&amp;$B455,Prod!$K$4:$K$500&amp;Prod!$A$4:$A$500,Prod!C$4:C$500)=0,0,EI_working!D455)</f>
        <v>1.05</v>
      </c>
      <c r="E455" cm="1">
        <f t="array" ref="E455">IF(_xlfn.XLOOKUP($A455&amp;$B455,Prod!$K$4:$K$500&amp;Prod!$A$4:$A$500,Prod!D$4:D$500)=0,0,EI_working!E455)</f>
        <v>1.05</v>
      </c>
    </row>
    <row r="456" spans="1:5" x14ac:dyDescent="0.45">
      <c r="A456" t="str">
        <f>A443</f>
        <v>Philippines</v>
      </c>
      <c r="B456" t="str">
        <f>EI_working!B456</f>
        <v>asesa</v>
      </c>
      <c r="C456" cm="1">
        <f t="array" ref="C456">IF(_xlfn.XLOOKUP($A456&amp;$B456,Prod!$K$4:$K$500&amp;Prod!$A$4:$A$500,Prod!B$4:B$500)=0,0,EI_working!C456)</f>
        <v>0</v>
      </c>
      <c r="D456" cm="1">
        <f t="array" ref="D456">IF(_xlfn.XLOOKUP($A456&amp;$B456,Prod!$K$4:$K$500&amp;Prod!$A$4:$A$500,Prod!C$4:C$500)=0,0,EI_working!D456)</f>
        <v>0</v>
      </c>
      <c r="E456" cm="1">
        <f t="array" ref="E456">IF(_xlfn.XLOOKUP($A456&amp;$B456,Prod!$K$4:$K$500&amp;Prod!$A$4:$A$500,Prod!D$4:D$500)=0,0,EI_working!E456)</f>
        <v>0</v>
      </c>
    </row>
    <row r="457" spans="1:5" x14ac:dyDescent="0.45">
      <c r="A457" t="str">
        <f>A443</f>
        <v>Philippines</v>
      </c>
      <c r="B457" t="str">
        <f>EI_working!B457</f>
        <v>asoya</v>
      </c>
      <c r="C457" cm="1">
        <f t="array" ref="C457">IF(_xlfn.XLOOKUP($A457&amp;$B457,Prod!$K$4:$K$500&amp;Prod!$A$4:$A$500,Prod!B$4:B$500)=0,0,EI_working!C457)</f>
        <v>0</v>
      </c>
      <c r="D457" cm="1">
        <f t="array" ref="D457">IF(_xlfn.XLOOKUP($A457&amp;$B457,Prod!$K$4:$K$500&amp;Prod!$A$4:$A$500,Prod!C$4:C$500)=0,0,EI_working!D457)</f>
        <v>0</v>
      </c>
      <c r="E457" cm="1">
        <f t="array" ref="E457">IF(_xlfn.XLOOKUP($A457&amp;$B457,Prod!$K$4:$K$500&amp;Prod!$A$4:$A$500,Prod!D$4:D$500)=0,0,EI_working!E457)</f>
        <v>0</v>
      </c>
    </row>
    <row r="458" spans="1:5" x14ac:dyDescent="0.45">
      <c r="A458" t="str">
        <f>A443</f>
        <v>Philippines</v>
      </c>
      <c r="B458" t="str">
        <f>EI_working!B458</f>
        <v>aoils</v>
      </c>
      <c r="C458" cm="1">
        <f t="array" ref="C458">IF(_xlfn.XLOOKUP($A458&amp;$B458,Prod!$K$4:$K$500&amp;Prod!$A$4:$A$500,Prod!B$4:B$500)=0,0,EI_working!C458)</f>
        <v>0</v>
      </c>
      <c r="D458" cm="1">
        <f t="array" ref="D458">IF(_xlfn.XLOOKUP($A458&amp;$B458,Prod!$K$4:$K$500&amp;Prod!$A$4:$A$500,Prod!C$4:C$500)=0,0,EI_working!D458)</f>
        <v>0</v>
      </c>
      <c r="E458" cm="1">
        <f t="array" ref="E458">IF(_xlfn.XLOOKUP($A458&amp;$B458,Prod!$K$4:$K$500&amp;Prod!$A$4:$A$500,Prod!D$4:D$500)=0,0,EI_working!E458)</f>
        <v>0</v>
      </c>
    </row>
    <row r="459" spans="1:5" x14ac:dyDescent="0.45">
      <c r="A459" t="str">
        <f>A443</f>
        <v>Philippines</v>
      </c>
      <c r="B459" t="str">
        <f>EI_working!B459</f>
        <v>acass</v>
      </c>
      <c r="C459" cm="1">
        <f t="array" aca="1" ref="C459" ca="1">IF(_xlfn.XLOOKUP($A459&amp;$B459,Prod!$K$4:$K$500&amp;Prod!$A$4:$A$500,Prod!B$4:B$500)=0,0,EI_working!C459)</f>
        <v>6.4069797246918539E-2</v>
      </c>
      <c r="D459" cm="1">
        <f t="array" aca="1" ref="D459" ca="1">IF(_xlfn.XLOOKUP($A459&amp;$B459,Prod!$K$4:$K$500&amp;Prod!$A$4:$A$500,Prod!C$4:C$500)=0,0,EI_working!D459)</f>
        <v>5.4131657096965644E-2</v>
      </c>
      <c r="E459" cm="1">
        <f t="array" aca="1" ref="E459" ca="1">IF(_xlfn.XLOOKUP($A459&amp;$B459,Prod!$K$4:$K$500&amp;Prod!$A$4:$A$500,Prod!D$4:D$500)=0,0,EI_working!E459)</f>
        <v>5.3315481335858395E-2</v>
      </c>
    </row>
    <row r="460" spans="1:5" x14ac:dyDescent="0.45">
      <c r="A460" t="str">
        <f>A443</f>
        <v>Philippines</v>
      </c>
      <c r="B460" t="str">
        <f>EI_working!B460</f>
        <v>aipot</v>
      </c>
      <c r="C460" cm="1">
        <f t="array" aca="1" ref="C460" ca="1">IF(_xlfn.XLOOKUP($A460&amp;$B460,Prod!$K$4:$K$500&amp;Prod!$A$4:$A$500,Prod!B$4:B$500)=0,0,EI_working!C460)</f>
        <v>6.4069797246918539E-2</v>
      </c>
      <c r="D460" cm="1">
        <f t="array" aca="1" ref="D460" ca="1">IF(_xlfn.XLOOKUP($A460&amp;$B460,Prod!$K$4:$K$500&amp;Prod!$A$4:$A$500,Prod!C$4:C$500)=0,0,EI_working!D460)</f>
        <v>5.4131657096965644E-2</v>
      </c>
      <c r="E460" cm="1">
        <f t="array" aca="1" ref="E460" ca="1">IF(_xlfn.XLOOKUP($A460&amp;$B460,Prod!$K$4:$K$500&amp;Prod!$A$4:$A$500,Prod!D$4:D$500)=0,0,EI_working!E460)</f>
        <v>5.3315481335858395E-2</v>
      </c>
    </row>
    <row r="461" spans="1:5" x14ac:dyDescent="0.45">
      <c r="A461" t="str">
        <f>A443</f>
        <v>Philippines</v>
      </c>
      <c r="B461" t="str">
        <f>EI_working!B461</f>
        <v>aspot</v>
      </c>
      <c r="C461" cm="1">
        <f t="array" aca="1" ref="C461" ca="1">IF(_xlfn.XLOOKUP($A461&amp;$B461,Prod!$K$4:$K$500&amp;Prod!$A$4:$A$500,Prod!B$4:B$500)=0,0,EI_working!C461)</f>
        <v>6.4069797246918539E-2</v>
      </c>
      <c r="D461" cm="1">
        <f t="array" aca="1" ref="D461" ca="1">IF(_xlfn.XLOOKUP($A461&amp;$B461,Prod!$K$4:$K$500&amp;Prod!$A$4:$A$500,Prod!C$4:C$500)=0,0,EI_working!D461)</f>
        <v>5.4131657096965644E-2</v>
      </c>
      <c r="E461" cm="1">
        <f t="array" aca="1" ref="E461" ca="1">IF(_xlfn.XLOOKUP($A461&amp;$B461,Prod!$K$4:$K$500&amp;Prod!$A$4:$A$500,Prod!D$4:D$500)=0,0,EI_working!E461)</f>
        <v>5.3315481335858395E-2</v>
      </c>
    </row>
    <row r="462" spans="1:5" x14ac:dyDescent="0.45">
      <c r="A462" t="str">
        <f>A443</f>
        <v>Philippines</v>
      </c>
      <c r="B462" t="str">
        <f>EI_working!B462</f>
        <v>aroot</v>
      </c>
      <c r="C462" cm="1">
        <f t="array" aca="1" ref="C462" ca="1">IF(_xlfn.XLOOKUP($A462&amp;$B462,Prod!$K$4:$K$500&amp;Prod!$A$4:$A$500,Prod!B$4:B$500)=0,0,EI_working!C462)</f>
        <v>5.9891332209076019E-2</v>
      </c>
      <c r="D462" cm="1">
        <f t="array" aca="1" ref="D462" ca="1">IF(_xlfn.XLOOKUP($A462&amp;$B462,Prod!$K$4:$K$500&amp;Prod!$A$4:$A$500,Prod!C$4:C$500)=0,0,EI_working!D462)</f>
        <v>5.0601331634120054E-2</v>
      </c>
      <c r="E462" cm="1">
        <f t="array" aca="1" ref="E462" ca="1">IF(_xlfn.XLOOKUP($A462&amp;$B462,Prod!$K$4:$K$500&amp;Prod!$A$4:$A$500,Prod!D$4:D$500)=0,0,EI_working!E462)</f>
        <v>4.9838384726998058E-2</v>
      </c>
    </row>
    <row r="463" spans="1:5" x14ac:dyDescent="0.45">
      <c r="A463" t="str">
        <f>A443</f>
        <v>Philippines</v>
      </c>
      <c r="B463" t="str">
        <f>EI_working!B463</f>
        <v>avege</v>
      </c>
      <c r="C463" cm="1">
        <f t="array" aca="1" ref="C463" ca="1">IF(_xlfn.XLOOKUP($A463&amp;$B463,Prod!$K$4:$K$500&amp;Prod!$A$4:$A$500,Prod!B$4:B$500)=0,0,EI_working!C463)</f>
        <v>0.10752804099849311</v>
      </c>
      <c r="D463" cm="1">
        <f t="array" aca="1" ref="D463" ca="1">IF(_xlfn.XLOOKUP($A463&amp;$B463,Prod!$K$4:$K$500&amp;Prod!$A$4:$A$500,Prod!C$4:C$500)=0,0,EI_working!D463)</f>
        <v>9.0848906875834384E-2</v>
      </c>
      <c r="E463" cm="1">
        <f t="array" aca="1" ref="E463" ca="1">IF(_xlfn.XLOOKUP($A463&amp;$B463,Prod!$K$4:$K$500&amp;Prod!$A$4:$A$500,Prod!D$4:D$500)=0,0,EI_working!E463)</f>
        <v>8.9479122914070133E-2</v>
      </c>
    </row>
    <row r="464" spans="1:5" x14ac:dyDescent="0.45">
      <c r="A464" t="str">
        <f>A443</f>
        <v>Philippines</v>
      </c>
      <c r="B464" t="str">
        <f>EI_working!B464</f>
        <v>asugr</v>
      </c>
      <c r="C464" cm="1">
        <f t="array" ref="C464">IF(_xlfn.XLOOKUP($A464&amp;$B464,Prod!$K$4:$K$500&amp;Prod!$A$4:$A$500,Prod!B$4:B$500)=0,0,EI_working!C464)</f>
        <v>1.3345000000000001E-2</v>
      </c>
      <c r="D464" cm="1">
        <f t="array" ref="D464">IF(_xlfn.XLOOKUP($A464&amp;$B464,Prod!$K$4:$K$500&amp;Prod!$A$4:$A$500,Prod!C$4:C$500)=0,0,EI_working!D464)</f>
        <v>1.1275E-2</v>
      </c>
      <c r="E464" cm="1">
        <f t="array" ref="E464">IF(_xlfn.XLOOKUP($A464&amp;$B464,Prod!$K$4:$K$500&amp;Prod!$A$4:$A$500,Prod!D$4:D$500)=0,0,EI_working!E464)</f>
        <v>1.1105E-2</v>
      </c>
    </row>
    <row r="465" spans="1:5" x14ac:dyDescent="0.45">
      <c r="A465" t="str">
        <f>A443</f>
        <v>Philippines</v>
      </c>
      <c r="B465" t="str">
        <f>EI_working!B465</f>
        <v>atoba</v>
      </c>
      <c r="C465" cm="1">
        <f t="array" aca="1" ref="C465" ca="1">IF(_xlfn.XLOOKUP($A465&amp;$B465,Prod!$K$4:$K$500&amp;Prod!$A$4:$A$500,Prod!B$4:B$500)=0,0,EI_working!C465)</f>
        <v>0.10752804099849311</v>
      </c>
      <c r="D465" cm="1">
        <f t="array" aca="1" ref="D465" ca="1">IF(_xlfn.XLOOKUP($A465&amp;$B465,Prod!$K$4:$K$500&amp;Prod!$A$4:$A$500,Prod!C$4:C$500)=0,0,EI_working!D465)</f>
        <v>9.0848906875834384E-2</v>
      </c>
      <c r="E465" cm="1">
        <f t="array" aca="1" ref="E465" ca="1">IF(_xlfn.XLOOKUP($A465&amp;$B465,Prod!$K$4:$K$500&amp;Prod!$A$4:$A$500,Prod!D$4:D$500)=0,0,EI_working!E465)</f>
        <v>8.9479122914070133E-2</v>
      </c>
    </row>
    <row r="466" spans="1:5" x14ac:dyDescent="0.45">
      <c r="A466" t="str">
        <f>A443</f>
        <v>Philippines</v>
      </c>
      <c r="B466" t="str">
        <f>EI_working!B466</f>
        <v>acott</v>
      </c>
      <c r="C466" cm="1">
        <f t="array" aca="1" ref="C466" ca="1">IF(_xlfn.XLOOKUP($A466&amp;$B466,Prod!$K$4:$K$500&amp;Prod!$A$4:$A$500,Prod!B$4:B$500)=0,0,EI_working!C466)</f>
        <v>0.10752804099849311</v>
      </c>
      <c r="D466" cm="1">
        <f t="array" aca="1" ref="D466" ca="1">IF(_xlfn.XLOOKUP($A466&amp;$B466,Prod!$K$4:$K$500&amp;Prod!$A$4:$A$500,Prod!C$4:C$500)=0,0,EI_working!D466)</f>
        <v>9.0848906875834384E-2</v>
      </c>
      <c r="E466" cm="1">
        <f t="array" aca="1" ref="E466" ca="1">IF(_xlfn.XLOOKUP($A466&amp;$B466,Prod!$K$4:$K$500&amp;Prod!$A$4:$A$500,Prod!D$4:D$500)=0,0,EI_working!E466)</f>
        <v>8.9479122914070133E-2</v>
      </c>
    </row>
    <row r="467" spans="1:5" x14ac:dyDescent="0.45">
      <c r="A467" t="str">
        <f>A443</f>
        <v>Philippines</v>
      </c>
      <c r="B467" t="str">
        <f>EI_working!B467</f>
        <v>anuts</v>
      </c>
      <c r="C467" cm="1">
        <f t="array" aca="1" ref="C467" ca="1">IF(_xlfn.XLOOKUP($A467&amp;$B467,Prod!$K$4:$K$500&amp;Prod!$A$4:$A$500,Prod!B$4:B$500)=0,0,EI_working!C467)</f>
        <v>5.9891332209076019E-2</v>
      </c>
      <c r="D467" cm="1">
        <f t="array" aca="1" ref="D467" ca="1">IF(_xlfn.XLOOKUP($A467&amp;$B467,Prod!$K$4:$K$500&amp;Prod!$A$4:$A$500,Prod!C$4:C$500)=0,0,EI_working!D467)</f>
        <v>5.0601331634120054E-2</v>
      </c>
      <c r="E467" cm="1">
        <f t="array" aca="1" ref="E467" ca="1">IF(_xlfn.XLOOKUP($A467&amp;$B467,Prod!$K$4:$K$500&amp;Prod!$A$4:$A$500,Prod!D$4:D$500)=0,0,EI_working!E467)</f>
        <v>4.9838384726998058E-2</v>
      </c>
    </row>
    <row r="468" spans="1:5" x14ac:dyDescent="0.45">
      <c r="A468" t="str">
        <f>A443</f>
        <v>Philippines</v>
      </c>
      <c r="B468" t="str">
        <f>EI_working!B468</f>
        <v>abana</v>
      </c>
      <c r="C468" cm="1">
        <f t="array" aca="1" ref="C468" ca="1">IF(_xlfn.XLOOKUP($A468&amp;$B468,Prod!$K$4:$K$500&amp;Prod!$A$4:$A$500,Prod!B$4:B$500)=0,0,EI_working!C468)</f>
        <v>0.11978266441815204</v>
      </c>
      <c r="D468" cm="1">
        <f t="array" aca="1" ref="D468" ca="1">IF(_xlfn.XLOOKUP($A468&amp;$B468,Prod!$K$4:$K$500&amp;Prod!$A$4:$A$500,Prod!C$4:C$500)=0,0,EI_working!D468)</f>
        <v>0.10120266326824011</v>
      </c>
      <c r="E468" cm="1">
        <f t="array" aca="1" ref="E468" ca="1">IF(_xlfn.XLOOKUP($A468&amp;$B468,Prod!$K$4:$K$500&amp;Prod!$A$4:$A$500,Prod!D$4:D$500)=0,0,EI_working!E468)</f>
        <v>9.9676769453996117E-2</v>
      </c>
    </row>
    <row r="469" spans="1:5" x14ac:dyDescent="0.45">
      <c r="A469" t="str">
        <f>A443</f>
        <v>Philippines</v>
      </c>
      <c r="B469" t="str">
        <f>EI_working!B469</f>
        <v>aplan</v>
      </c>
      <c r="C469" cm="1">
        <f t="array" ref="C469">IF(_xlfn.XLOOKUP($A469&amp;$B469,Prod!$K$4:$K$500&amp;Prod!$A$4:$A$500,Prod!B$4:B$500)=0,0,EI_working!C469)</f>
        <v>0</v>
      </c>
      <c r="D469" cm="1">
        <f t="array" ref="D469">IF(_xlfn.XLOOKUP($A469&amp;$B469,Prod!$K$4:$K$500&amp;Prod!$A$4:$A$500,Prod!C$4:C$500)=0,0,EI_working!D469)</f>
        <v>0</v>
      </c>
      <c r="E469" cm="1">
        <f t="array" aca="1" ref="E469" ca="1">IF(_xlfn.XLOOKUP($A469&amp;$B469,Prod!$K$4:$K$500&amp;Prod!$A$4:$A$500,Prod!D$4:D$500)=0,0,EI_working!E469)</f>
        <v>9.9676769453996117E-2</v>
      </c>
    </row>
    <row r="470" spans="1:5" x14ac:dyDescent="0.45">
      <c r="A470" t="str">
        <f>A443</f>
        <v>Philippines</v>
      </c>
      <c r="B470" t="str">
        <f>EI_working!B470</f>
        <v>afrui</v>
      </c>
      <c r="C470" cm="1">
        <f t="array" aca="1" ref="C470" ca="1">IF(_xlfn.XLOOKUP($A470&amp;$B470,Prod!$K$4:$K$500&amp;Prod!$A$4:$A$500,Prod!B$4:B$500)=0,0,EI_working!C470)</f>
        <v>0.12451174736844105</v>
      </c>
      <c r="D470" cm="1">
        <f t="array" aca="1" ref="D470" ca="1">IF(_xlfn.XLOOKUP($A470&amp;$B470,Prod!$K$4:$K$500&amp;Prod!$A$4:$A$500,Prod!C$4:C$500)=0,0,EI_working!D470)</f>
        <v>0.10519819794523587</v>
      </c>
      <c r="E470" cm="1">
        <f t="array" aca="1" ref="E470" ca="1">IF(_xlfn.XLOOKUP($A470&amp;$B470,Prod!$K$4:$K$500&amp;Prod!$A$4:$A$500,Prod!D$4:D$500)=0,0,EI_working!E470)</f>
        <v>0.10361206103608375</v>
      </c>
    </row>
    <row r="471" spans="1:5" x14ac:dyDescent="0.45">
      <c r="A471" t="str">
        <f>A443</f>
        <v>Philippines</v>
      </c>
      <c r="B471" t="str">
        <f>EI_working!B471</f>
        <v>ateal</v>
      </c>
      <c r="C471" cm="1">
        <f t="array" ref="C471">IF(_xlfn.XLOOKUP($A471&amp;$B471,Prod!$K$4:$K$500&amp;Prod!$A$4:$A$500,Prod!B$4:B$500)=0,0,EI_working!C471)</f>
        <v>0</v>
      </c>
      <c r="D471" cm="1">
        <f t="array" ref="D471">IF(_xlfn.XLOOKUP($A471&amp;$B471,Prod!$K$4:$K$500&amp;Prod!$A$4:$A$500,Prod!C$4:C$500)=0,0,EI_working!D471)</f>
        <v>0</v>
      </c>
      <c r="E471" cm="1">
        <f t="array" ref="E471">IF(_xlfn.XLOOKUP($A471&amp;$B471,Prod!$K$4:$K$500&amp;Prod!$A$4:$A$500,Prod!D$4:D$500)=0,0,EI_working!E471)</f>
        <v>0</v>
      </c>
    </row>
    <row r="472" spans="1:5" x14ac:dyDescent="0.45">
      <c r="A472" t="str">
        <f>A443</f>
        <v>Philippines</v>
      </c>
      <c r="B472" t="str">
        <f>EI_working!B472</f>
        <v>acoff</v>
      </c>
      <c r="C472" cm="1">
        <f t="array" aca="1" ref="C472" ca="1">IF(_xlfn.XLOOKUP($A472&amp;$B472,Prod!$K$4:$K$500&amp;Prod!$A$4:$A$500,Prod!B$4:B$500)=0,0,EI_working!C472)</f>
        <v>3.9737202509882303</v>
      </c>
      <c r="D472" cm="1">
        <f t="array" aca="1" ref="D472" ca="1">IF(_xlfn.XLOOKUP($A472&amp;$B472,Prod!$K$4:$K$500&amp;Prod!$A$4:$A$500,Prod!C$4:C$500)=0,0,EI_working!D472)</f>
        <v>3.3573395151661511</v>
      </c>
      <c r="E472" cm="1">
        <f t="array" aca="1" ref="E472" ca="1">IF(_xlfn.XLOOKUP($A472&amp;$B472,Prod!$K$4:$K$500&amp;Prod!$A$4:$A$500,Prod!D$4:D$500)=0,0,EI_working!E472)</f>
        <v>3.3067188750261733</v>
      </c>
    </row>
    <row r="473" spans="1:5" x14ac:dyDescent="0.45">
      <c r="A473" t="str">
        <f>A443</f>
        <v>Philippines</v>
      </c>
      <c r="B473" t="str">
        <f>EI_working!B473</f>
        <v>acoco</v>
      </c>
      <c r="C473" cm="1">
        <f t="array" ref="C473">IF(_xlfn.XLOOKUP($A473&amp;$B473,Prod!$K$4:$K$500&amp;Prod!$A$4:$A$500,Prod!B$4:B$500)=0,0,EI_working!C473)</f>
        <v>2.29</v>
      </c>
      <c r="D473" cm="1">
        <f t="array" ref="D473">IF(_xlfn.XLOOKUP($A473&amp;$B473,Prod!$K$4:$K$500&amp;Prod!$A$4:$A$500,Prod!C$4:C$500)=0,0,EI_working!D473)</f>
        <v>2.29</v>
      </c>
      <c r="E473" cm="1">
        <f t="array" ref="E473">IF(_xlfn.XLOOKUP($A473&amp;$B473,Prod!$K$4:$K$500&amp;Prod!$A$4:$A$500,Prod!D$4:D$500)=0,0,EI_working!E473)</f>
        <v>2.29</v>
      </c>
    </row>
    <row r="474" spans="1:5" x14ac:dyDescent="0.45">
      <c r="A474" t="str">
        <f>A443</f>
        <v>Philippines</v>
      </c>
      <c r="B474" t="str">
        <f>EI_working!B474</f>
        <v>aflwr</v>
      </c>
      <c r="C474" cm="1">
        <f t="array" ref="C474">IF(_xlfn.XLOOKUP($A474&amp;$B474,Prod!$K$4:$K$500&amp;Prod!$A$4:$A$500,Prod!B$4:B$500)=0,0,EI_working!C474)</f>
        <v>0</v>
      </c>
      <c r="D474" cm="1">
        <f t="array" ref="D474">IF(_xlfn.XLOOKUP($A474&amp;$B474,Prod!$K$4:$K$500&amp;Prod!$A$4:$A$500,Prod!C$4:C$500)=0,0,EI_working!D474)</f>
        <v>0</v>
      </c>
      <c r="E474" cm="1">
        <f t="array" ref="E474">IF(_xlfn.XLOOKUP($A474&amp;$B474,Prod!$K$4:$K$500&amp;Prod!$A$4:$A$500,Prod!D$4:D$500)=0,0,EI_working!E474)</f>
        <v>0</v>
      </c>
    </row>
    <row r="475" spans="1:5" x14ac:dyDescent="0.45">
      <c r="A475" t="str">
        <f>A443</f>
        <v>Philippines</v>
      </c>
      <c r="B475" t="str">
        <f>EI_working!B475</f>
        <v>arubb</v>
      </c>
      <c r="C475" cm="1">
        <f t="array" ref="C475">IF(_xlfn.XLOOKUP($A475&amp;$B475,Prod!$K$4:$K$500&amp;Prod!$A$4:$A$500,Prod!B$4:B$500)=0,0,EI_working!C475)</f>
        <v>0.81</v>
      </c>
      <c r="D475" cm="1">
        <f t="array" ref="D475">IF(_xlfn.XLOOKUP($A475&amp;$B475,Prod!$K$4:$K$500&amp;Prod!$A$4:$A$500,Prod!C$4:C$500)=0,0,EI_working!D475)</f>
        <v>0.81</v>
      </c>
      <c r="E475" cm="1">
        <f t="array" ref="E475">IF(_xlfn.XLOOKUP($A475&amp;$B475,Prod!$K$4:$K$500&amp;Prod!$A$4:$A$500,Prod!D$4:D$500)=0,0,EI_working!E475)</f>
        <v>0.81</v>
      </c>
    </row>
    <row r="476" spans="1:5" x14ac:dyDescent="0.45">
      <c r="A476" t="str">
        <f>A443</f>
        <v>Philippines</v>
      </c>
      <c r="B476" t="str">
        <f>EI_working!B476</f>
        <v>aocrp</v>
      </c>
      <c r="C476" cm="1">
        <f t="array" aca="1" ref="C476" ca="1">IF(_xlfn.XLOOKUP($A476&amp;$B476,Prod!$K$4:$K$500&amp;Prod!$A$4:$A$500,Prod!B$4:B$500)=0,0,EI_working!C476)</f>
        <v>0.85611145051884607</v>
      </c>
      <c r="D476" cm="1">
        <f t="array" aca="1" ref="D476" ca="1">IF(_xlfn.XLOOKUP($A476&amp;$B476,Prod!$K$4:$K$500&amp;Prod!$A$4:$A$500,Prod!C$4:C$500)=0,0,EI_working!D476)</f>
        <v>0.72331634354439778</v>
      </c>
      <c r="E476" cm="1">
        <f t="array" aca="1" ref="E476" ca="1">IF(_xlfn.XLOOKUP($A476&amp;$B476,Prod!$K$4:$K$500&amp;Prod!$A$4:$A$500,Prod!D$4:D$500)=0,0,EI_working!E476)</f>
        <v>0.71241046519383922</v>
      </c>
    </row>
    <row r="477" spans="1:5" x14ac:dyDescent="0.45">
      <c r="A477" t="str">
        <f>A443</f>
        <v>Philippines</v>
      </c>
      <c r="B477" t="str">
        <f>EI_working!B477</f>
        <v>acatt</v>
      </c>
      <c r="C477" cm="1">
        <f t="array" ref="C477">IF(_xlfn.XLOOKUP($A477&amp;$B477,Prod!$K$4:$K$500&amp;Prod!$A$4:$A$500,Prod!B$4:B$500)=0,0,EI_working!C477)</f>
        <v>21.441500000000001</v>
      </c>
      <c r="D477" cm="1">
        <f t="array" ref="D477">IF(_xlfn.XLOOKUP($A477&amp;$B477,Prod!$K$4:$K$500&amp;Prod!$A$4:$A$500,Prod!C$4:C$500)=0,0,EI_working!D477)</f>
        <v>21.704499999999999</v>
      </c>
      <c r="E477" cm="1">
        <f t="array" ref="E477">IF(_xlfn.XLOOKUP($A477&amp;$B477,Prod!$K$4:$K$500&amp;Prod!$A$4:$A$500,Prod!D$4:D$500)=0,0,EI_working!E477)</f>
        <v>35.8185</v>
      </c>
    </row>
    <row r="478" spans="1:5" x14ac:dyDescent="0.45">
      <c r="A478" t="str">
        <f>A443</f>
        <v>Philippines</v>
      </c>
      <c r="B478" t="str">
        <f>EI_working!B478</f>
        <v>amilk</v>
      </c>
      <c r="C478" cm="1">
        <f t="array" ref="C478">IF(_xlfn.XLOOKUP($A478&amp;$B478,Prod!$K$4:$K$500&amp;Prod!$A$4:$A$500,Prod!B$4:B$500)=0,0,EI_working!C478)</f>
        <v>1.2016</v>
      </c>
      <c r="D478" cm="1">
        <f t="array" ref="D478">IF(_xlfn.XLOOKUP($A478&amp;$B478,Prod!$K$4:$K$500&amp;Prod!$A$4:$A$500,Prod!C$4:C$500)=0,0,EI_working!D478)</f>
        <v>0.97600000000000009</v>
      </c>
      <c r="E478" cm="1">
        <f t="array" ref="E478">IF(_xlfn.XLOOKUP($A478&amp;$B478,Prod!$K$4:$K$500&amp;Prod!$A$4:$A$500,Prod!D$4:D$500)=0,0,EI_working!E478)</f>
        <v>0.49659999999999999</v>
      </c>
    </row>
    <row r="479" spans="1:5" x14ac:dyDescent="0.45">
      <c r="A479" t="str">
        <f>A443</f>
        <v>Philippines</v>
      </c>
      <c r="B479" t="str">
        <f>EI_working!B479</f>
        <v>apoul</v>
      </c>
      <c r="C479" cm="1">
        <f t="array" ref="C479">IF(_xlfn.XLOOKUP($A479&amp;$B479,Prod!$K$4:$K$500&amp;Prod!$A$4:$A$500,Prod!B$4:B$500)=0,0,EI_working!C479)</f>
        <v>0.46200000000000008</v>
      </c>
      <c r="D479" cm="1">
        <f t="array" ref="D479">IF(_xlfn.XLOOKUP($A479&amp;$B479,Prod!$K$4:$K$500&amp;Prod!$A$4:$A$500,Prod!C$4:C$500)=0,0,EI_working!D479)</f>
        <v>0.34699999999999998</v>
      </c>
      <c r="E479" cm="1">
        <f t="array" ref="E479">IF(_xlfn.XLOOKUP($A479&amp;$B479,Prod!$K$4:$K$500&amp;Prod!$A$4:$A$500,Prod!D$4:D$500)=0,0,EI_working!E479)</f>
        <v>0.1459</v>
      </c>
    </row>
    <row r="480" spans="1:5" x14ac:dyDescent="0.45">
      <c r="A480" t="str">
        <f>A443</f>
        <v>Philippines</v>
      </c>
      <c r="B480" t="str">
        <f>EI_working!B480</f>
        <v>aeggs</v>
      </c>
      <c r="C480" cm="1">
        <f t="array" ref="C480">IF(_xlfn.XLOOKUP($A480&amp;$B480,Prod!$K$4:$K$500&amp;Prod!$A$4:$A$500,Prod!B$4:B$500)=0,0,EI_working!C480)</f>
        <v>1.0522</v>
      </c>
      <c r="D480" cm="1">
        <f t="array" ref="D480">IF(_xlfn.XLOOKUP($A480&amp;$B480,Prod!$K$4:$K$500&amp;Prod!$A$4:$A$500,Prod!C$4:C$500)=0,0,EI_working!D480)</f>
        <v>1.0543</v>
      </c>
      <c r="E480" cm="1">
        <f t="array" ref="E480">IF(_xlfn.XLOOKUP($A480&amp;$B480,Prod!$K$4:$K$500&amp;Prod!$A$4:$A$500,Prod!D$4:D$500)=0,0,EI_working!E480)</f>
        <v>0.95489999999999997</v>
      </c>
    </row>
    <row r="481" spans="1:5" x14ac:dyDescent="0.45">
      <c r="A481" t="str">
        <f>A443</f>
        <v>Philippines</v>
      </c>
      <c r="B481" t="str">
        <f>EI_working!B481</f>
        <v>asmlr</v>
      </c>
      <c r="C481" cm="1">
        <f t="array" ref="C481">IF(_xlfn.XLOOKUP($A481&amp;$B481,Prod!$K$4:$K$500&amp;Prod!$A$4:$A$500,Prod!B$4:B$500)=0,0,EI_working!C481)</f>
        <v>40.934787294321907</v>
      </c>
      <c r="D481" cm="1">
        <f t="array" ref="D481">IF(_xlfn.XLOOKUP($A481&amp;$B481,Prod!$K$4:$K$500&amp;Prod!$A$4:$A$500,Prod!C$4:C$500)=0,0,EI_working!D481)</f>
        <v>16.718951745856543</v>
      </c>
      <c r="E481" cm="1">
        <f t="array" ref="E481">IF(_xlfn.XLOOKUP($A481&amp;$B481,Prod!$K$4:$K$500&amp;Prod!$A$4:$A$500,Prod!D$4:D$500)=0,0,EI_working!E481)</f>
        <v>27.9589956243559</v>
      </c>
    </row>
    <row r="482" spans="1:5" x14ac:dyDescent="0.45">
      <c r="A482" t="str">
        <f>A443</f>
        <v>Philippines</v>
      </c>
      <c r="B482" t="str">
        <f>EI_working!B482</f>
        <v>aoliv</v>
      </c>
      <c r="C482" cm="1">
        <f t="array" aca="1" ref="C482" ca="1">IF(_xlfn.XLOOKUP($A482&amp;$B482,Prod!$K$4:$K$500&amp;Prod!$A$4:$A$500,Prod!B$4:B$500)=0,0,EI_working!C482)</f>
        <v>12.686486193179826</v>
      </c>
      <c r="D482" cm="1">
        <f t="array" aca="1" ref="D482" ca="1">IF(_xlfn.XLOOKUP($A482&amp;$B482,Prod!$K$4:$K$500&amp;Prod!$A$4:$A$500,Prod!C$4:C$500)=0,0,EI_working!D482)</f>
        <v>5.18152809646259</v>
      </c>
      <c r="E482" cm="1">
        <f t="array" aca="1" ref="E482" ca="1">IF(_xlfn.XLOOKUP($A482&amp;$B482,Prod!$K$4:$K$500&amp;Prod!$A$4:$A$500,Prod!D$4:D$500)=0,0,EI_working!E482)</f>
        <v>8.6650361564909648</v>
      </c>
    </row>
    <row r="483" spans="1:5" x14ac:dyDescent="0.45">
      <c r="A483" t="str">
        <f>A443</f>
        <v>Philippines</v>
      </c>
      <c r="B483" t="str">
        <f>EI_working!B483</f>
        <v>aaqua</v>
      </c>
      <c r="C483" cm="1">
        <f t="array" aca="1" ref="C483" ca="1">IF(_xlfn.XLOOKUP($A483&amp;$B483,Prod!$K$4:$K$500&amp;Prod!$A$4:$A$500,Prod!B$4:B$500)=0,0,EI_working!C483)</f>
        <v>13.63</v>
      </c>
      <c r="D483" cm="1">
        <f t="array" aca="1" ref="D483" ca="1">IF(_xlfn.XLOOKUP($A483&amp;$B483,Prod!$K$4:$K$500&amp;Prod!$A$4:$A$500,Prod!C$4:C$500)=0,0,EI_working!D483)</f>
        <v>13.63</v>
      </c>
      <c r="E483" cm="1">
        <f t="array" aca="1" ref="E483" ca="1">IF(_xlfn.XLOOKUP($A483&amp;$B483,Prod!$K$4:$K$500&amp;Prod!$A$4:$A$500,Prod!D$4:D$500)=0,0,EI_working!E483)</f>
        <v>13.63</v>
      </c>
    </row>
    <row r="490" spans="1:5" x14ac:dyDescent="0.45">
      <c r="A490" s="5" t="str">
        <f>EI_working!A490</f>
        <v>Rwanda</v>
      </c>
    </row>
    <row r="494" spans="1:5" x14ac:dyDescent="0.45">
      <c r="B494" t="str">
        <f>EI_working!B494</f>
        <v>N90</v>
      </c>
      <c r="C494">
        <f>EI_working!C494</f>
        <v>2000</v>
      </c>
      <c r="D494">
        <f>EI_working!D494</f>
        <v>2010</v>
      </c>
      <c r="E494">
        <f>EI_working!E494</f>
        <v>2022</v>
      </c>
    </row>
    <row r="495" spans="1:5" x14ac:dyDescent="0.45">
      <c r="A495" t="str">
        <f>A490</f>
        <v>Rwanda</v>
      </c>
      <c r="B495" t="str">
        <f>EI_working!B495</f>
        <v>amaiz</v>
      </c>
      <c r="C495" cm="1">
        <f t="array" ref="C495">IF(_xlfn.XLOOKUP($A495&amp;$B495,Prod!$K$4:$K$500&amp;Prod!$A$4:$A$500,Prod!B$4:B$500)=0,0,EI_working!C495)</f>
        <v>0.1234</v>
      </c>
      <c r="D495" cm="1">
        <f t="array" ref="D495">IF(_xlfn.XLOOKUP($A495&amp;$B495,Prod!$K$4:$K$500&amp;Prod!$A$4:$A$500,Prod!C$4:C$500)=0,0,EI_working!D495)</f>
        <v>8.3299999999999999E-2</v>
      </c>
      <c r="E495" cm="1">
        <f t="array" ref="E495">IF(_xlfn.XLOOKUP($A495&amp;$B495,Prod!$K$4:$K$500&amp;Prod!$A$4:$A$500,Prod!D$4:D$500)=0,0,EI_working!E495)</f>
        <v>0.18490000000000001</v>
      </c>
    </row>
    <row r="496" spans="1:5" x14ac:dyDescent="0.45">
      <c r="A496" t="str">
        <f>A490</f>
        <v>Rwanda</v>
      </c>
      <c r="B496" t="str">
        <f>EI_working!B496</f>
        <v>asorg</v>
      </c>
      <c r="C496" cm="1">
        <f t="array" ref="C496">IF(_xlfn.XLOOKUP($A496&amp;$B496,Prod!$K$4:$K$500&amp;Prod!$A$4:$A$500,Prod!B$4:B$500)=0,0,EI_working!C496)</f>
        <v>0.1234</v>
      </c>
      <c r="D496" cm="1">
        <f t="array" ref="D496">IF(_xlfn.XLOOKUP($A496&amp;$B496,Prod!$K$4:$K$500&amp;Prod!$A$4:$A$500,Prod!C$4:C$500)=0,0,EI_working!D496)</f>
        <v>8.3299999999999999E-2</v>
      </c>
      <c r="E496" cm="1">
        <f t="array" ref="E496">IF(_xlfn.XLOOKUP($A496&amp;$B496,Prod!$K$4:$K$500&amp;Prod!$A$4:$A$500,Prod!D$4:D$500)=0,0,EI_working!E496)</f>
        <v>0.18490000000000001</v>
      </c>
    </row>
    <row r="497" spans="1:5" x14ac:dyDescent="0.45">
      <c r="A497" t="str">
        <f>A490</f>
        <v>Rwanda</v>
      </c>
      <c r="B497" t="str">
        <f>EI_working!B497</f>
        <v>arice</v>
      </c>
      <c r="C497" cm="1">
        <f t="array" ref="C497">IF(_xlfn.XLOOKUP($A497&amp;$B497,Prod!$K$4:$K$500&amp;Prod!$A$4:$A$500,Prod!B$4:B$500)=0,0,EI_working!C497)</f>
        <v>0.73480000000000001</v>
      </c>
      <c r="D497" cm="1">
        <f t="array" ref="D497">IF(_xlfn.XLOOKUP($A497&amp;$B497,Prod!$K$4:$K$500&amp;Prod!$A$4:$A$500,Prod!C$4:C$500)=0,0,EI_working!D497)</f>
        <v>0.40529999999999999</v>
      </c>
      <c r="E497" cm="1">
        <f t="array" ref="E497">IF(_xlfn.XLOOKUP($A497&amp;$B497,Prod!$K$4:$K$500&amp;Prod!$A$4:$A$500,Prod!D$4:D$500)=0,0,EI_working!E497)</f>
        <v>0.50639999999999996</v>
      </c>
    </row>
    <row r="498" spans="1:5" x14ac:dyDescent="0.45">
      <c r="A498" t="str">
        <f>A490</f>
        <v>Rwanda</v>
      </c>
      <c r="B498" t="str">
        <f>EI_working!B498</f>
        <v>awhea</v>
      </c>
      <c r="C498" cm="1">
        <f t="array" ref="C498">IF(_xlfn.XLOOKUP($A498&amp;$B498,Prod!$K$4:$K$500&amp;Prod!$A$4:$A$500,Prod!B$4:B$500)=0,0,EI_working!C498)</f>
        <v>0.1234</v>
      </c>
      <c r="D498" cm="1">
        <f t="array" ref="D498">IF(_xlfn.XLOOKUP($A498&amp;$B498,Prod!$K$4:$K$500&amp;Prod!$A$4:$A$500,Prod!C$4:C$500)=0,0,EI_working!D498)</f>
        <v>8.3299999999999999E-2</v>
      </c>
      <c r="E498" cm="1">
        <f t="array" ref="E498">IF(_xlfn.XLOOKUP($A498&amp;$B498,Prod!$K$4:$K$500&amp;Prod!$A$4:$A$500,Prod!D$4:D$500)=0,0,EI_working!E498)</f>
        <v>0.18490000000000001</v>
      </c>
    </row>
    <row r="499" spans="1:5" x14ac:dyDescent="0.45">
      <c r="A499" t="str">
        <f>A490</f>
        <v>Rwanda</v>
      </c>
      <c r="B499" t="str">
        <f>EI_working!B499</f>
        <v>aocer</v>
      </c>
      <c r="C499" cm="1">
        <f t="array" ref="C499">IF(_xlfn.XLOOKUP($A499&amp;$B499,Prod!$K$4:$K$500&amp;Prod!$A$4:$A$500,Prod!B$4:B$500)=0,0,EI_working!C499)</f>
        <v>0</v>
      </c>
      <c r="D499" cm="1">
        <f t="array" ref="D499">IF(_xlfn.XLOOKUP($A499&amp;$B499,Prod!$K$4:$K$500&amp;Prod!$A$4:$A$500,Prod!C$4:C$500)=0,0,EI_working!D499)</f>
        <v>0</v>
      </c>
      <c r="E499" cm="1">
        <f t="array" ref="E499">IF(_xlfn.XLOOKUP($A499&amp;$B499,Prod!$K$4:$K$500&amp;Prod!$A$4:$A$500,Prod!D$4:D$500)=0,0,EI_working!E499)</f>
        <v>0</v>
      </c>
    </row>
    <row r="500" spans="1:5" x14ac:dyDescent="0.45">
      <c r="A500" t="str">
        <f>A490</f>
        <v>Rwanda</v>
      </c>
      <c r="B500" t="str">
        <f>EI_working!B500</f>
        <v>apuls</v>
      </c>
      <c r="C500" cm="1">
        <f t="array" aca="1" ref="C500" ca="1">IF(_xlfn.XLOOKUP($A500&amp;$B500,Prod!$K$4:$K$500&amp;Prod!$A$4:$A$500,Prod!B$4:B$500)=0,0,EI_working!C500)</f>
        <v>8.6002520941257973E-2</v>
      </c>
      <c r="D500" cm="1">
        <f t="array" aca="1" ref="D500" ca="1">IF(_xlfn.XLOOKUP($A500&amp;$B500,Prod!$K$4:$K$500&amp;Prod!$A$4:$A$500,Prod!C$4:C$500)=0,0,EI_working!D500)</f>
        <v>5.8055186340411583E-2</v>
      </c>
      <c r="E500" cm="1">
        <f t="array" aca="1" ref="E500" ca="1">IF(_xlfn.XLOOKUP($A500&amp;$B500,Prod!$K$4:$K$500&amp;Prod!$A$4:$A$500,Prod!D$4:D$500)=0,0,EI_working!E500)</f>
        <v>0.12886439320938897</v>
      </c>
    </row>
    <row r="501" spans="1:5" x14ac:dyDescent="0.45">
      <c r="A501" t="str">
        <f>A490</f>
        <v>Rwanda</v>
      </c>
      <c r="B501" t="str">
        <f>EI_working!B501</f>
        <v>agnut</v>
      </c>
      <c r="C501" cm="1">
        <f t="array" aca="1" ref="C501" ca="1">IF(_xlfn.XLOOKUP($A501&amp;$B501,Prod!$K$4:$K$500&amp;Prod!$A$4:$A$500,Prod!B$4:B$500)=0,0,EI_working!C501)</f>
        <v>0.1661867885612518</v>
      </c>
      <c r="D501" cm="1">
        <f t="array" aca="1" ref="D501" ca="1">IF(_xlfn.XLOOKUP($A501&amp;$B501,Prod!$K$4:$K$500&amp;Prod!$A$4:$A$500,Prod!C$4:C$500)=0,0,EI_working!D501)</f>
        <v>0.11218281594126642</v>
      </c>
      <c r="E501" cm="1">
        <f t="array" aca="1" ref="E501" ca="1">IF(_xlfn.XLOOKUP($A501&amp;$B501,Prod!$K$4:$K$500&amp;Prod!$A$4:$A$500,Prod!D$4:D$500)=0,0,EI_working!E501)</f>
        <v>0.24901083634501991</v>
      </c>
    </row>
    <row r="502" spans="1:5" x14ac:dyDescent="0.45">
      <c r="A502" t="str">
        <f>A490</f>
        <v>Rwanda</v>
      </c>
      <c r="B502" t="str">
        <f>EI_working!B502</f>
        <v>aoils</v>
      </c>
      <c r="C502" cm="1">
        <f t="array" aca="1" ref="C502" ca="1">IF(_xlfn.XLOOKUP($A502&amp;$B502,Prod!$K$4:$K$500&amp;Prod!$A$4:$A$500,Prod!B$4:B$500)=0,0,EI_working!C502)</f>
        <v>0.32351000073191255</v>
      </c>
      <c r="D502" cm="1">
        <f t="array" aca="1" ref="D502" ca="1">IF(_xlfn.XLOOKUP($A502&amp;$B502,Prod!$K$4:$K$500&amp;Prod!$A$4:$A$500,Prod!C$4:C$500)=0,0,EI_working!D502)</f>
        <v>0.21838235867883563</v>
      </c>
      <c r="E502" cm="1">
        <f t="array" aca="1" ref="E502" ca="1">IF(_xlfn.XLOOKUP($A502&amp;$B502,Prod!$K$4:$K$500&amp;Prod!$A$4:$A$500,Prod!D$4:D$500)=0,0,EI_working!E502)</f>
        <v>0.48474067370608293</v>
      </c>
    </row>
    <row r="503" spans="1:5" x14ac:dyDescent="0.45">
      <c r="A503" t="str">
        <f>A490</f>
        <v>Rwanda</v>
      </c>
      <c r="B503" t="str">
        <f>EI_working!B503</f>
        <v>acass</v>
      </c>
      <c r="C503" cm="1">
        <f t="array" aca="1" ref="C503" ca="1">IF(_xlfn.XLOOKUP($A503&amp;$B503,Prod!$K$4:$K$500&amp;Prod!$A$4:$A$500,Prod!B$4:B$500)=0,0,EI_working!C503)</f>
        <v>2.3667468339992517E-2</v>
      </c>
      <c r="D503" cm="1">
        <f t="array" aca="1" ref="D503" ca="1">IF(_xlfn.XLOOKUP($A503&amp;$B503,Prod!$K$4:$K$500&amp;Prod!$A$4:$A$500,Prod!C$4:C$500)=0,0,EI_working!D503)</f>
        <v>1.5976500103090572E-2</v>
      </c>
      <c r="E503" cm="1">
        <f t="array" aca="1" ref="E503" ca="1">IF(_xlfn.XLOOKUP($A503&amp;$B503,Prod!$K$4:$K$500&amp;Prod!$A$4:$A$500,Prod!D$4:D$500)=0,0,EI_working!E503)</f>
        <v>3.5462843566163832E-2</v>
      </c>
    </row>
    <row r="504" spans="1:5" x14ac:dyDescent="0.45">
      <c r="A504" t="str">
        <f>A490</f>
        <v>Rwanda</v>
      </c>
      <c r="B504" t="str">
        <f>EI_working!B504</f>
        <v>aipot</v>
      </c>
      <c r="C504" cm="1">
        <f t="array" aca="1" ref="C504" ca="1">IF(_xlfn.XLOOKUP($A504&amp;$B504,Prod!$K$4:$K$500&amp;Prod!$A$4:$A$500,Prod!B$4:B$500)=0,0,EI_working!C504)</f>
        <v>2.3667468339992517E-2</v>
      </c>
      <c r="D504" cm="1">
        <f t="array" aca="1" ref="D504" ca="1">IF(_xlfn.XLOOKUP($A504&amp;$B504,Prod!$K$4:$K$500&amp;Prod!$A$4:$A$500,Prod!C$4:C$500)=0,0,EI_working!D504)</f>
        <v>1.5976500103090572E-2</v>
      </c>
      <c r="E504" cm="1">
        <f t="array" aca="1" ref="E504" ca="1">IF(_xlfn.XLOOKUP($A504&amp;$B504,Prod!$K$4:$K$500&amp;Prod!$A$4:$A$500,Prod!D$4:D$500)=0,0,EI_working!E504)</f>
        <v>3.5462843566163832E-2</v>
      </c>
    </row>
    <row r="505" spans="1:5" x14ac:dyDescent="0.45">
      <c r="A505" t="str">
        <f>A490</f>
        <v>Rwanda</v>
      </c>
      <c r="B505" t="str">
        <f>EI_working!B505</f>
        <v>aspot</v>
      </c>
      <c r="C505" cm="1">
        <f t="array" aca="1" ref="C505" ca="1">IF(_xlfn.XLOOKUP($A505&amp;$B505,Prod!$K$4:$K$500&amp;Prod!$A$4:$A$500,Prod!B$4:B$500)=0,0,EI_working!C505)</f>
        <v>2.3667468339992517E-2</v>
      </c>
      <c r="D505" cm="1">
        <f t="array" aca="1" ref="D505" ca="1">IF(_xlfn.XLOOKUP($A505&amp;$B505,Prod!$K$4:$K$500&amp;Prod!$A$4:$A$500,Prod!C$4:C$500)=0,0,EI_working!D505)</f>
        <v>1.5976500103090572E-2</v>
      </c>
      <c r="E505" cm="1">
        <f t="array" aca="1" ref="E505" ca="1">IF(_xlfn.XLOOKUP($A505&amp;$B505,Prod!$K$4:$K$500&amp;Prod!$A$4:$A$500,Prod!D$4:D$500)=0,0,EI_working!E505)</f>
        <v>3.5462843566163832E-2</v>
      </c>
    </row>
    <row r="506" spans="1:5" x14ac:dyDescent="0.45">
      <c r="A506" t="str">
        <f>A490</f>
        <v>Rwanda</v>
      </c>
      <c r="B506" t="str">
        <f>EI_working!B506</f>
        <v>aroot</v>
      </c>
      <c r="C506" cm="1">
        <f t="array" aca="1" ref="C506" ca="1">IF(_xlfn.XLOOKUP($A506&amp;$B506,Prod!$K$4:$K$500&amp;Prod!$A$4:$A$500,Prod!B$4:B$500)=0,0,EI_working!C506)</f>
        <v>2.2123937796079962E-2</v>
      </c>
      <c r="D506" cm="1">
        <f t="array" aca="1" ref="D506" ca="1">IF(_xlfn.XLOOKUP($A506&amp;$B506,Prod!$K$4:$K$500&amp;Prod!$A$4:$A$500,Prod!C$4:C$500)=0,0,EI_working!D506)</f>
        <v>1.4934554444193362E-2</v>
      </c>
      <c r="E506" cm="1">
        <f t="array" aca="1" ref="E506" ca="1">IF(_xlfn.XLOOKUP($A506&amp;$B506,Prod!$K$4:$K$500&amp;Prod!$A$4:$A$500,Prod!D$4:D$500)=0,0,EI_working!E506)</f>
        <v>3.3150049420544454E-2</v>
      </c>
    </row>
    <row r="507" spans="1:5" x14ac:dyDescent="0.45">
      <c r="A507" t="str">
        <f>A490</f>
        <v>Rwanda</v>
      </c>
      <c r="B507" t="str">
        <f>EI_working!B507</f>
        <v>aleaf</v>
      </c>
      <c r="C507" cm="1">
        <f t="array" aca="1" ref="C507" ca="1">IF(_xlfn.XLOOKUP($A507&amp;$B507,Prod!$K$4:$K$500&amp;Prod!$A$4:$A$500,Prod!B$4:B$500)=0,0,EI_working!C507)</f>
        <v>3.9721001397669514E-2</v>
      </c>
      <c r="D507" cm="1">
        <f t="array" aca="1" ref="D507" ca="1">IF(_xlfn.XLOOKUP($A507&amp;$B507,Prod!$K$4:$K$500&amp;Prod!$A$4:$A$500,Prod!C$4:C$500)=0,0,EI_working!D507)</f>
        <v>2.6813285384326341E-2</v>
      </c>
      <c r="E507" cm="1">
        <f t="array" aca="1" ref="E507" ca="1">IF(_xlfn.XLOOKUP($A507&amp;$B507,Prod!$K$4:$K$500&amp;Prod!$A$4:$A$500,Prod!D$4:D$500)=0,0,EI_working!E507)</f>
        <v>5.9517124460527503E-2</v>
      </c>
    </row>
    <row r="508" spans="1:5" x14ac:dyDescent="0.45">
      <c r="A508" t="str">
        <f>A490</f>
        <v>Rwanda</v>
      </c>
      <c r="B508" t="str">
        <f>EI_working!B508</f>
        <v>avege</v>
      </c>
      <c r="C508" cm="1">
        <f t="array" aca="1" ref="C508" ca="1">IF(_xlfn.XLOOKUP($A508&amp;$B508,Prod!$K$4:$K$500&amp;Prod!$A$4:$A$500,Prod!B$4:B$500)=0,0,EI_working!C508)</f>
        <v>3.9721001397669514E-2</v>
      </c>
      <c r="D508" cm="1">
        <f t="array" aca="1" ref="D508" ca="1">IF(_xlfn.XLOOKUP($A508&amp;$B508,Prod!$K$4:$K$500&amp;Prod!$A$4:$A$500,Prod!C$4:C$500)=0,0,EI_working!D508)</f>
        <v>2.6813285384326341E-2</v>
      </c>
      <c r="E508" cm="1">
        <f t="array" aca="1" ref="E508" ca="1">IF(_xlfn.XLOOKUP($A508&amp;$B508,Prod!$K$4:$K$500&amp;Prod!$A$4:$A$500,Prod!D$4:D$500)=0,0,EI_working!E508)</f>
        <v>5.9517124460527503E-2</v>
      </c>
    </row>
    <row r="509" spans="1:5" x14ac:dyDescent="0.45">
      <c r="A509" t="str">
        <f>A490</f>
        <v>Rwanda</v>
      </c>
      <c r="B509" t="str">
        <f>EI_working!B509</f>
        <v>asugr</v>
      </c>
      <c r="C509" cm="1">
        <f t="array" ref="C509">IF(_xlfn.XLOOKUP($A509&amp;$B509,Prod!$K$4:$K$500&amp;Prod!$A$4:$A$500,Prod!B$4:B$500)=0,0,EI_working!C509)</f>
        <v>6.1700000000000001E-3</v>
      </c>
      <c r="D509" cm="1">
        <f t="array" ref="D509">IF(_xlfn.XLOOKUP($A509&amp;$B509,Prod!$K$4:$K$500&amp;Prod!$A$4:$A$500,Prod!C$4:C$500)=0,0,EI_working!D509)</f>
        <v>4.1650000000000003E-3</v>
      </c>
      <c r="E509" cm="1">
        <f t="array" ref="E509">IF(_xlfn.XLOOKUP($A509&amp;$B509,Prod!$K$4:$K$500&amp;Prod!$A$4:$A$500,Prod!D$4:D$500)=0,0,EI_working!E509)</f>
        <v>9.2449999999999997E-3</v>
      </c>
    </row>
    <row r="510" spans="1:5" x14ac:dyDescent="0.45">
      <c r="A510" t="str">
        <f>A490</f>
        <v>Rwanda</v>
      </c>
      <c r="B510" t="str">
        <f>EI_working!B510</f>
        <v>atoba</v>
      </c>
      <c r="C510" cm="1">
        <f t="array" aca="1" ref="C510" ca="1">IF(_xlfn.XLOOKUP($A510&amp;$B510,Prod!$K$4:$K$500&amp;Prod!$A$4:$A$500,Prod!B$4:B$500)=0,0,EI_working!C510)</f>
        <v>3.9721001397669514E-2</v>
      </c>
      <c r="D510" cm="1">
        <f t="array" aca="1" ref="D510" ca="1">IF(_xlfn.XLOOKUP($A510&amp;$B510,Prod!$K$4:$K$500&amp;Prod!$A$4:$A$500,Prod!C$4:C$500)=0,0,EI_working!D510)</f>
        <v>2.6813285384326341E-2</v>
      </c>
      <c r="E510" cm="1">
        <f t="array" aca="1" ref="E510" ca="1">IF(_xlfn.XLOOKUP($A510&amp;$B510,Prod!$K$4:$K$500&amp;Prod!$A$4:$A$500,Prod!D$4:D$500)=0,0,EI_working!E510)</f>
        <v>5.9517124460527503E-2</v>
      </c>
    </row>
    <row r="511" spans="1:5" x14ac:dyDescent="0.45">
      <c r="A511" t="str">
        <f>A490</f>
        <v>Rwanda</v>
      </c>
      <c r="B511" t="str">
        <f>EI_working!B511</f>
        <v>acott</v>
      </c>
      <c r="C511" cm="1">
        <f t="array" ref="C511">IF(_xlfn.XLOOKUP($A511&amp;$B511,Prod!$K$4:$K$500&amp;Prod!$A$4:$A$500,Prod!B$4:B$500)=0,0,EI_working!C511)</f>
        <v>0</v>
      </c>
      <c r="D511" cm="1">
        <f t="array" ref="D511">IF(_xlfn.XLOOKUP($A511&amp;$B511,Prod!$K$4:$K$500&amp;Prod!$A$4:$A$500,Prod!C$4:C$500)=0,0,EI_working!D511)</f>
        <v>0</v>
      </c>
      <c r="E511" cm="1">
        <f t="array" ref="E511">IF(_xlfn.XLOOKUP($A511&amp;$B511,Prod!$K$4:$K$500&amp;Prod!$A$4:$A$500,Prod!D$4:D$500)=0,0,EI_working!E511)</f>
        <v>0</v>
      </c>
    </row>
    <row r="512" spans="1:5" x14ac:dyDescent="0.45">
      <c r="A512" t="str">
        <f>A490</f>
        <v>Rwanda</v>
      </c>
      <c r="B512" t="str">
        <f>EI_working!B512</f>
        <v>anuts</v>
      </c>
      <c r="C512" cm="1">
        <f t="array" ref="C512">IF(_xlfn.XLOOKUP($A512&amp;$B512,Prod!$K$4:$K$500&amp;Prod!$A$4:$A$500,Prod!B$4:B$500)=0,0,EI_working!C512)</f>
        <v>0</v>
      </c>
      <c r="D512" cm="1">
        <f t="array" ref="D512">IF(_xlfn.XLOOKUP($A512&amp;$B512,Prod!$K$4:$K$500&amp;Prod!$A$4:$A$500,Prod!C$4:C$500)=0,0,EI_working!D512)</f>
        <v>0</v>
      </c>
      <c r="E512" cm="1">
        <f t="array" ref="E512">IF(_xlfn.XLOOKUP($A512&amp;$B512,Prod!$K$4:$K$500&amp;Prod!$A$4:$A$500,Prod!D$4:D$500)=0,0,EI_working!E512)</f>
        <v>0</v>
      </c>
    </row>
    <row r="513" spans="1:5" x14ac:dyDescent="0.45">
      <c r="A513" t="str">
        <f>A490</f>
        <v>Rwanda</v>
      </c>
      <c r="B513" t="str">
        <f>EI_working!B513</f>
        <v>abana</v>
      </c>
      <c r="C513" cm="1">
        <f t="array" aca="1" ref="C513" ca="1">IF(_xlfn.XLOOKUP($A513&amp;$B513,Prod!$K$4:$K$500&amp;Prod!$A$4:$A$500,Prod!B$4:B$500)=0,0,EI_working!C513)</f>
        <v>4.4247875592159924E-2</v>
      </c>
      <c r="D513" cm="1">
        <f t="array" aca="1" ref="D513" ca="1">IF(_xlfn.XLOOKUP($A513&amp;$B513,Prod!$K$4:$K$500&amp;Prod!$A$4:$A$500,Prod!C$4:C$500)=0,0,EI_working!D513)</f>
        <v>2.9869108888386724E-2</v>
      </c>
      <c r="E513" cm="1">
        <f t="array" aca="1" ref="E513" ca="1">IF(_xlfn.XLOOKUP($A513&amp;$B513,Prod!$K$4:$K$500&amp;Prod!$A$4:$A$500,Prod!D$4:D$500)=0,0,EI_working!E513)</f>
        <v>6.6300098841088909E-2</v>
      </c>
    </row>
    <row r="514" spans="1:5" x14ac:dyDescent="0.45">
      <c r="A514" t="str">
        <f>A490</f>
        <v>Rwanda</v>
      </c>
      <c r="B514" t="str">
        <f>EI_working!B514</f>
        <v>aplan</v>
      </c>
      <c r="C514" cm="1">
        <f t="array" ref="C514">IF(_xlfn.XLOOKUP($A514&amp;$B514,Prod!$K$4:$K$500&amp;Prod!$A$4:$A$500,Prod!B$4:B$500)=0,0,EI_working!C514)</f>
        <v>0</v>
      </c>
      <c r="D514" cm="1">
        <f t="array" ref="D514">IF(_xlfn.XLOOKUP($A514&amp;$B514,Prod!$K$4:$K$500&amp;Prod!$A$4:$A$500,Prod!C$4:C$500)=0,0,EI_working!D514)</f>
        <v>0</v>
      </c>
      <c r="E514" cm="1">
        <f t="array" aca="1" ref="E514" ca="1">IF(_xlfn.XLOOKUP($A514&amp;$B514,Prod!$K$4:$K$500&amp;Prod!$A$4:$A$500,Prod!D$4:D$500)=0,0,EI_working!E514)</f>
        <v>6.6300098841088909E-2</v>
      </c>
    </row>
    <row r="515" spans="1:5" x14ac:dyDescent="0.45">
      <c r="A515" t="str">
        <f>A490</f>
        <v>Rwanda</v>
      </c>
      <c r="B515" t="str">
        <f>EI_working!B515</f>
        <v>afrui</v>
      </c>
      <c r="C515" cm="1">
        <f t="array" aca="1" ref="C515" ca="1">IF(_xlfn.XLOOKUP($A515&amp;$B515,Prod!$K$4:$K$500&amp;Prod!$A$4:$A$500,Prod!B$4:B$500)=0,0,EI_working!C515)</f>
        <v>4.5994805125459594E-2</v>
      </c>
      <c r="D515" cm="1">
        <f t="array" aca="1" ref="D515" ca="1">IF(_xlfn.XLOOKUP($A515&amp;$B515,Prod!$K$4:$K$500&amp;Prod!$A$4:$A$500,Prod!C$4:C$500)=0,0,EI_working!D515)</f>
        <v>3.1048357106570373E-2</v>
      </c>
      <c r="E515" cm="1">
        <f t="array" aca="1" ref="E515" ca="1">IF(_xlfn.XLOOKUP($A515&amp;$B515,Prod!$K$4:$K$500&amp;Prod!$A$4:$A$500,Prod!D$4:D$500)=0,0,EI_working!E515)</f>
        <v>6.8917661812783457E-2</v>
      </c>
    </row>
    <row r="516" spans="1:5" x14ac:dyDescent="0.45">
      <c r="A516" t="str">
        <f>A490</f>
        <v>Rwanda</v>
      </c>
      <c r="B516" t="str">
        <f>EI_working!B516</f>
        <v>ateal</v>
      </c>
      <c r="C516" cm="1">
        <f t="array" aca="1" ref="C516" ca="1">IF(_xlfn.XLOOKUP($A516&amp;$B516,Prod!$K$4:$K$500&amp;Prod!$A$4:$A$500,Prod!B$4:B$500)=0,0,EI_working!C516)</f>
        <v>4.4247875592159924E-2</v>
      </c>
      <c r="D516" cm="1">
        <f t="array" aca="1" ref="D516" ca="1">IF(_xlfn.XLOOKUP($A516&amp;$B516,Prod!$K$4:$K$500&amp;Prod!$A$4:$A$500,Prod!C$4:C$500)=0,0,EI_working!D516)</f>
        <v>2.9869108888386724E-2</v>
      </c>
      <c r="E516" cm="1">
        <f t="array" aca="1" ref="E516" ca="1">IF(_xlfn.XLOOKUP($A516&amp;$B516,Prod!$K$4:$K$500&amp;Prod!$A$4:$A$500,Prod!D$4:D$500)=0,0,EI_working!E516)</f>
        <v>6.6300098841088909E-2</v>
      </c>
    </row>
    <row r="517" spans="1:5" x14ac:dyDescent="0.45">
      <c r="A517" t="str">
        <f>A490</f>
        <v>Rwanda</v>
      </c>
      <c r="B517" t="str">
        <f>EI_working!B517</f>
        <v>acoff</v>
      </c>
      <c r="C517" cm="1">
        <f t="array" aca="1" ref="C517" ca="1">IF(_xlfn.XLOOKUP($A517&amp;$B517,Prod!$K$4:$K$500&amp;Prod!$A$4:$A$500,Prod!B$4:B$500)=0,0,EI_working!C517)</f>
        <v>1.4678975472608404</v>
      </c>
      <c r="D517" cm="1">
        <f t="array" aca="1" ref="D517" ca="1">IF(_xlfn.XLOOKUP($A517&amp;$B517,Prod!$K$4:$K$500&amp;Prod!$A$4:$A$500,Prod!C$4:C$500)=0,0,EI_working!D517)</f>
        <v>0.99089032161124813</v>
      </c>
      <c r="E517" cm="1">
        <f t="array" aca="1" ref="E517" ca="1">IF(_xlfn.XLOOKUP($A517&amp;$B517,Prod!$K$4:$K$500&amp;Prod!$A$4:$A$500,Prod!D$4:D$500)=0,0,EI_working!E517)</f>
        <v>2.199467232484031</v>
      </c>
    </row>
    <row r="518" spans="1:5" x14ac:dyDescent="0.45">
      <c r="A518" t="str">
        <f>A490</f>
        <v>Rwanda</v>
      </c>
      <c r="B518" t="str">
        <f>EI_working!B518</f>
        <v>acoco</v>
      </c>
      <c r="C518" cm="1">
        <f t="array" ref="C518">IF(_xlfn.XLOOKUP($A518&amp;$B518,Prod!$K$4:$K$500&amp;Prod!$A$4:$A$500,Prod!B$4:B$500)=0,0,EI_working!C518)</f>
        <v>0</v>
      </c>
      <c r="D518" cm="1">
        <f t="array" ref="D518">IF(_xlfn.XLOOKUP($A518&amp;$B518,Prod!$K$4:$K$500&amp;Prod!$A$4:$A$500,Prod!C$4:C$500)=0,0,EI_working!D518)</f>
        <v>0</v>
      </c>
      <c r="E518" cm="1">
        <f t="array" ref="E518">IF(_xlfn.XLOOKUP($A518&amp;$B518,Prod!$K$4:$K$500&amp;Prod!$A$4:$A$500,Prod!D$4:D$500)=0,0,EI_working!E518)</f>
        <v>0</v>
      </c>
    </row>
    <row r="519" spans="1:5" x14ac:dyDescent="0.45">
      <c r="A519" t="str">
        <f>A490</f>
        <v>Rwanda</v>
      </c>
      <c r="B519" t="str">
        <f>EI_working!B519</f>
        <v>aflwr</v>
      </c>
      <c r="C519" cm="1">
        <f t="array" ref="C519">IF(_xlfn.XLOOKUP($A519&amp;$B519,Prod!$K$4:$K$500&amp;Prod!$A$4:$A$500,Prod!B$4:B$500)=0,0,EI_working!C519)</f>
        <v>0</v>
      </c>
      <c r="D519" cm="1">
        <f t="array" ref="D519">IF(_xlfn.XLOOKUP($A519&amp;$B519,Prod!$K$4:$K$500&amp;Prod!$A$4:$A$500,Prod!C$4:C$500)=0,0,EI_working!D519)</f>
        <v>0</v>
      </c>
      <c r="E519" cm="1">
        <f t="array" ref="E519">IF(_xlfn.XLOOKUP($A519&amp;$B519,Prod!$K$4:$K$500&amp;Prod!$A$4:$A$500,Prod!D$4:D$500)=0,0,EI_working!E519)</f>
        <v>0</v>
      </c>
    </row>
    <row r="520" spans="1:5" x14ac:dyDescent="0.45">
      <c r="A520" t="str">
        <f>A490</f>
        <v>Rwanda</v>
      </c>
      <c r="B520" t="str">
        <f>EI_working!B520</f>
        <v>arubb</v>
      </c>
      <c r="C520" cm="1">
        <f t="array" ref="C520">IF(_xlfn.XLOOKUP($A520&amp;$B520,Prod!$K$4:$K$500&amp;Prod!$A$4:$A$500,Prod!B$4:B$500)=0,0,EI_working!C520)</f>
        <v>0</v>
      </c>
      <c r="D520" cm="1">
        <f t="array" ref="D520">IF(_xlfn.XLOOKUP($A520&amp;$B520,Prod!$K$4:$K$500&amp;Prod!$A$4:$A$500,Prod!C$4:C$500)=0,0,EI_working!D520)</f>
        <v>0</v>
      </c>
      <c r="E520" cm="1">
        <f t="array" ref="E520">IF(_xlfn.XLOOKUP($A520&amp;$B520,Prod!$K$4:$K$500&amp;Prod!$A$4:$A$500,Prod!D$4:D$500)=0,0,EI_working!E520)</f>
        <v>0</v>
      </c>
    </row>
    <row r="521" spans="1:5" x14ac:dyDescent="0.45">
      <c r="A521" t="str">
        <f>A490</f>
        <v>Rwanda</v>
      </c>
      <c r="B521" t="str">
        <f>EI_working!B521</f>
        <v>aocrp</v>
      </c>
      <c r="C521" cm="1">
        <f t="array" aca="1" ref="C521" ca="1">IF(_xlfn.XLOOKUP($A521&amp;$B521,Prod!$K$4:$K$500&amp;Prod!$A$4:$A$500,Prod!B$4:B$500)=0,0,EI_working!C521)</f>
        <v>0.31624870877259365</v>
      </c>
      <c r="D521" cm="1">
        <f t="array" aca="1" ref="D521" ca="1">IF(_xlfn.XLOOKUP($A521&amp;$B521,Prod!$K$4:$K$500&amp;Prod!$A$4:$A$500,Prod!C$4:C$500)=0,0,EI_working!D521)</f>
        <v>0.21348069238863088</v>
      </c>
      <c r="E521" cm="1">
        <f t="array" aca="1" ref="E521" ca="1">IF(_xlfn.XLOOKUP($A521&amp;$B521,Prod!$K$4:$K$500&amp;Prod!$A$4:$A$500,Prod!D$4:D$500)=0,0,EI_working!E521)</f>
        <v>0.47386050447368372</v>
      </c>
    </row>
    <row r="522" spans="1:5" x14ac:dyDescent="0.45">
      <c r="A522" t="str">
        <f>A490</f>
        <v>Rwanda</v>
      </c>
      <c r="B522" t="str">
        <f>EI_working!B522</f>
        <v>acatt</v>
      </c>
      <c r="C522" cm="1">
        <f t="array" ref="C522">IF(_xlfn.XLOOKUP($A522&amp;$B522,Prod!$K$4:$K$500&amp;Prod!$A$4:$A$500,Prod!B$4:B$500)=0,0,EI_working!C522)</f>
        <v>36.951999999999998</v>
      </c>
      <c r="D522" cm="1">
        <f t="array" ref="D522">IF(_xlfn.XLOOKUP($A522&amp;$B522,Prod!$K$4:$K$500&amp;Prod!$A$4:$A$500,Prod!C$4:C$500)=0,0,EI_working!D522)</f>
        <v>43.449300000000001</v>
      </c>
      <c r="E522" cm="1">
        <f t="array" ref="E522">IF(_xlfn.XLOOKUP($A522&amp;$B522,Prod!$K$4:$K$500&amp;Prod!$A$4:$A$500,Prod!D$4:D$500)=0,0,EI_working!E522)</f>
        <v>34.549900000000001</v>
      </c>
    </row>
    <row r="523" spans="1:5" x14ac:dyDescent="0.45">
      <c r="A523" t="str">
        <f>A490</f>
        <v>Rwanda</v>
      </c>
      <c r="B523" t="str">
        <f>EI_working!B523</f>
        <v>amilk</v>
      </c>
      <c r="C523" cm="1">
        <f t="array" ref="C523">IF(_xlfn.XLOOKUP($A523&amp;$B523,Prod!$K$4:$K$500&amp;Prod!$A$4:$A$500,Prod!B$4:B$500)=0,0,EI_working!C523)</f>
        <v>3.0082656068473708</v>
      </c>
      <c r="D523" cm="1">
        <f t="array" ref="D523">IF(_xlfn.XLOOKUP($A523&amp;$B523,Prod!$K$4:$K$500&amp;Prod!$A$4:$A$500,Prod!C$4:C$500)=0,0,EI_working!D523)</f>
        <v>3.2012360938640034</v>
      </c>
      <c r="E523" cm="1">
        <f t="array" ref="E523">IF(_xlfn.XLOOKUP($A523&amp;$B523,Prod!$K$4:$K$500&amp;Prod!$A$4:$A$500,Prod!D$4:D$500)=0,0,EI_working!E523)</f>
        <v>3.2152145772776839</v>
      </c>
    </row>
    <row r="524" spans="1:5" x14ac:dyDescent="0.45">
      <c r="A524" t="str">
        <f>A490</f>
        <v>Rwanda</v>
      </c>
      <c r="B524" t="str">
        <f>EI_working!B524</f>
        <v>apoul</v>
      </c>
      <c r="C524" cm="1">
        <f t="array" ref="C524">IF(_xlfn.XLOOKUP($A524&amp;$B524,Prod!$K$4:$K$500&amp;Prod!$A$4:$A$500,Prod!B$4:B$500)=0,0,EI_working!C524)</f>
        <v>1.5226</v>
      </c>
      <c r="D524" cm="1">
        <f t="array" ref="D524">IF(_xlfn.XLOOKUP($A524&amp;$B524,Prod!$K$4:$K$500&amp;Prod!$A$4:$A$500,Prod!C$4:C$500)=0,0,EI_working!D524)</f>
        <v>0.75929999999999997</v>
      </c>
      <c r="E524" cm="1">
        <f t="array" ref="E524">IF(_xlfn.XLOOKUP($A524&amp;$B524,Prod!$K$4:$K$500&amp;Prod!$A$4:$A$500,Prod!D$4:D$500)=0,0,EI_working!E524)</f>
        <v>0.55300000000000005</v>
      </c>
    </row>
    <row r="525" spans="1:5" x14ac:dyDescent="0.45">
      <c r="A525" t="str">
        <f>A490</f>
        <v>Rwanda</v>
      </c>
      <c r="B525" t="str">
        <f>EI_working!B525</f>
        <v>aeggs</v>
      </c>
      <c r="C525" cm="1">
        <f t="array" ref="C525">IF(_xlfn.XLOOKUP($A525&amp;$B525,Prod!$K$4:$K$500&amp;Prod!$A$4:$A$500,Prod!B$4:B$500)=0,0,EI_working!C525)</f>
        <v>1.9267999999999998</v>
      </c>
      <c r="D525" cm="1">
        <f t="array" ref="D525">IF(_xlfn.XLOOKUP($A525&amp;$B525,Prod!$K$4:$K$500&amp;Prod!$A$4:$A$500,Prod!C$4:C$500)=0,0,EI_working!D525)</f>
        <v>1.8616999999999999</v>
      </c>
      <c r="E525" cm="1">
        <f t="array" ref="E525">IF(_xlfn.XLOOKUP($A525&amp;$B525,Prod!$K$4:$K$500&amp;Prod!$A$4:$A$500,Prod!D$4:D$500)=0,0,EI_working!E525)</f>
        <v>1.0108999999999999</v>
      </c>
    </row>
    <row r="526" spans="1:5" x14ac:dyDescent="0.45">
      <c r="A526" t="str">
        <f>A490</f>
        <v>Rwanda</v>
      </c>
      <c r="B526" t="str">
        <f>EI_working!B526</f>
        <v>asmlr</v>
      </c>
      <c r="C526" cm="1">
        <f t="array" ref="C526">IF(_xlfn.XLOOKUP($A526&amp;$B526,Prod!$K$4:$K$500&amp;Prod!$A$4:$A$500,Prod!B$4:B$500)=0,0,EI_working!C526)</f>
        <v>37.258010169893765</v>
      </c>
      <c r="D526" cm="1">
        <f t="array" ref="D526">IF(_xlfn.XLOOKUP($A526&amp;$B526,Prod!$K$4:$K$500&amp;Prod!$A$4:$A$500,Prod!C$4:C$500)=0,0,EI_working!D526)</f>
        <v>25.395597158127028</v>
      </c>
      <c r="E526" cm="1">
        <f t="array" ref="E526">IF(_xlfn.XLOOKUP($A526&amp;$B526,Prod!$K$4:$K$500&amp;Prod!$A$4:$A$500,Prod!D$4:D$500)=0,0,EI_working!E526)</f>
        <v>18.305550318452752</v>
      </c>
    </row>
    <row r="527" spans="1:5" x14ac:dyDescent="0.45">
      <c r="A527" t="str">
        <f>A490</f>
        <v>Rwanda</v>
      </c>
      <c r="B527" t="str">
        <f>EI_working!B527</f>
        <v>aoliv</v>
      </c>
      <c r="C527" cm="1">
        <f t="array" aca="1" ref="C527" ca="1">IF(_xlfn.XLOOKUP($A527&amp;$B527,Prod!$K$4:$K$500&amp;Prod!$A$4:$A$500,Prod!B$4:B$500)=0,0,EI_working!C527)</f>
        <v>11.546981500286815</v>
      </c>
      <c r="D527" cm="1">
        <f t="array" aca="1" ref="D527" ca="1">IF(_xlfn.XLOOKUP($A527&amp;$B527,Prod!$K$4:$K$500&amp;Prod!$A$4:$A$500,Prod!C$4:C$500)=0,0,EI_working!D527)</f>
        <v>7.8705891494598124</v>
      </c>
      <c r="E527" cm="1">
        <f t="array" aca="1" ref="E527" ca="1">IF(_xlfn.XLOOKUP($A527&amp;$B527,Prod!$K$4:$K$500&amp;Prod!$A$4:$A$500,Prod!D$4:D$500)=0,0,EI_working!E527)</f>
        <v>5.6732458313230971</v>
      </c>
    </row>
    <row r="535" spans="1:5" x14ac:dyDescent="0.45">
      <c r="A535" s="5" t="str">
        <f>EI_working!A535</f>
        <v>Tanzania</v>
      </c>
    </row>
    <row r="539" spans="1:5" x14ac:dyDescent="0.45">
      <c r="B539" t="str">
        <f>EI_working!B539</f>
        <v>N90</v>
      </c>
      <c r="C539">
        <f>EI_working!C539</f>
        <v>2000</v>
      </c>
      <c r="D539">
        <f>EI_working!D539</f>
        <v>2010</v>
      </c>
      <c r="E539">
        <f>EI_working!E539</f>
        <v>2022</v>
      </c>
    </row>
    <row r="540" spans="1:5" x14ac:dyDescent="0.45">
      <c r="A540" t="str">
        <f>A535</f>
        <v>Tanzania</v>
      </c>
      <c r="B540" t="str">
        <f>EI_working!B540</f>
        <v>amaiz</v>
      </c>
      <c r="C540" cm="1">
        <f t="array" ref="C540">IF(_xlfn.XLOOKUP($A540&amp;$B540,Prod!$K$4:$K$500&amp;Prod!$A$4:$A$500,Prod!B$4:B$500)=0,0,EI_working!C540)</f>
        <v>0.1096</v>
      </c>
      <c r="D540" cm="1">
        <f t="array" ref="D540">IF(_xlfn.XLOOKUP($A540&amp;$B540,Prod!$K$4:$K$500&amp;Prod!$A$4:$A$500,Prod!C$4:C$500)=0,0,EI_working!D540)</f>
        <v>0.13619999999999999</v>
      </c>
      <c r="E540" cm="1">
        <f t="array" ref="E540">IF(_xlfn.XLOOKUP($A540&amp;$B540,Prod!$K$4:$K$500&amp;Prod!$A$4:$A$500,Prod!D$4:D$500)=0,0,EI_working!E540)</f>
        <v>0.17799999999999999</v>
      </c>
    </row>
    <row r="541" spans="1:5" x14ac:dyDescent="0.45">
      <c r="A541" t="str">
        <f>A535</f>
        <v>Tanzania</v>
      </c>
      <c r="B541" t="str">
        <f>EI_working!B541</f>
        <v>asorg</v>
      </c>
      <c r="C541" cm="1">
        <f t="array" ref="C541">IF(_xlfn.XLOOKUP($A541&amp;$B541,Prod!$K$4:$K$500&amp;Prod!$A$4:$A$500,Prod!B$4:B$500)=0,0,EI_working!C541)</f>
        <v>0.1096</v>
      </c>
      <c r="D541" cm="1">
        <f t="array" ref="D541">IF(_xlfn.XLOOKUP($A541&amp;$B541,Prod!$K$4:$K$500&amp;Prod!$A$4:$A$500,Prod!C$4:C$500)=0,0,EI_working!D541)</f>
        <v>0.13619999999999999</v>
      </c>
      <c r="E541" cm="1">
        <f t="array" ref="E541">IF(_xlfn.XLOOKUP($A541&amp;$B541,Prod!$K$4:$K$500&amp;Prod!$A$4:$A$500,Prod!D$4:D$500)=0,0,EI_working!E541)</f>
        <v>0.17799999999999999</v>
      </c>
    </row>
    <row r="542" spans="1:5" x14ac:dyDescent="0.45">
      <c r="A542" t="str">
        <f>A535</f>
        <v>Tanzania</v>
      </c>
      <c r="B542" t="str">
        <f>EI_working!B542</f>
        <v>arice</v>
      </c>
      <c r="C542" cm="1">
        <f t="array" ref="C542">IF(_xlfn.XLOOKUP($A542&amp;$B542,Prod!$K$4:$K$500&amp;Prod!$A$4:$A$500,Prod!B$4:B$500)=0,0,EI_working!C542)</f>
        <v>2.1966000000000001</v>
      </c>
      <c r="D542" cm="1">
        <f t="array" ref="D542">IF(_xlfn.XLOOKUP($A542&amp;$B542,Prod!$K$4:$K$500&amp;Prod!$A$4:$A$500,Prod!C$4:C$500)=0,0,EI_working!D542)</f>
        <v>1.7868999999999999</v>
      </c>
      <c r="E542" cm="1">
        <f t="array" ref="E542">IF(_xlfn.XLOOKUP($A542&amp;$B542,Prod!$K$4:$K$500&amp;Prod!$A$4:$A$500,Prod!D$4:D$500)=0,0,EI_working!E542)</f>
        <v>1.4927999999999999</v>
      </c>
    </row>
    <row r="543" spans="1:5" x14ac:dyDescent="0.45">
      <c r="A543" t="str">
        <f>A535</f>
        <v>Tanzania</v>
      </c>
      <c r="B543" t="str">
        <f>EI_working!B543</f>
        <v>awhea</v>
      </c>
      <c r="C543" cm="1">
        <f t="array" ref="C543">IF(_xlfn.XLOOKUP($A543&amp;$B543,Prod!$K$4:$K$500&amp;Prod!$A$4:$A$500,Prod!B$4:B$500)=0,0,EI_working!C543)</f>
        <v>0.1096</v>
      </c>
      <c r="D543" cm="1">
        <f t="array" ref="D543">IF(_xlfn.XLOOKUP($A543&amp;$B543,Prod!$K$4:$K$500&amp;Prod!$A$4:$A$500,Prod!C$4:C$500)=0,0,EI_working!D543)</f>
        <v>0.13619999999999999</v>
      </c>
      <c r="E543" cm="1">
        <f t="array" ref="E543">IF(_xlfn.XLOOKUP($A543&amp;$B543,Prod!$K$4:$K$500&amp;Prod!$A$4:$A$500,Prod!D$4:D$500)=0,0,EI_working!E543)</f>
        <v>0.17799999999999999</v>
      </c>
    </row>
    <row r="544" spans="1:5" x14ac:dyDescent="0.45">
      <c r="A544" t="str">
        <f>A535</f>
        <v>Tanzania</v>
      </c>
      <c r="B544" t="str">
        <f>EI_working!B544</f>
        <v>aocer</v>
      </c>
      <c r="C544" cm="1">
        <f t="array" ref="C544">IF(_xlfn.XLOOKUP($A544&amp;$B544,Prod!$K$4:$K$500&amp;Prod!$A$4:$A$500,Prod!B$4:B$500)=0,0,EI_working!C544)</f>
        <v>0.1096</v>
      </c>
      <c r="D544" cm="1">
        <f t="array" ref="D544">IF(_xlfn.XLOOKUP($A544&amp;$B544,Prod!$K$4:$K$500&amp;Prod!$A$4:$A$500,Prod!C$4:C$500)=0,0,EI_working!D544)</f>
        <v>0.13619999999999999</v>
      </c>
      <c r="E544" cm="1">
        <f t="array" ref="E544">IF(_xlfn.XLOOKUP($A544&amp;$B544,Prod!$K$4:$K$500&amp;Prod!$A$4:$A$500,Prod!D$4:D$500)=0,0,EI_working!E544)</f>
        <v>0.17799999999999999</v>
      </c>
    </row>
    <row r="545" spans="1:5" x14ac:dyDescent="0.45">
      <c r="A545" t="str">
        <f>A535</f>
        <v>Tanzania</v>
      </c>
      <c r="B545" t="str">
        <f>EI_working!B545</f>
        <v>apuls</v>
      </c>
      <c r="C545" cm="1">
        <f t="array" aca="1" ref="C545" ca="1">IF(_xlfn.XLOOKUP($A545&amp;$B545,Prod!$K$4:$K$500&amp;Prod!$A$4:$A$500,Prod!B$4:B$500)=0,0,EI_working!C545)</f>
        <v>0.14061876773348542</v>
      </c>
      <c r="D545" cm="1">
        <f t="array" aca="1" ref="D545" ca="1">IF(_xlfn.XLOOKUP($A545&amp;$B545,Prod!$K$4:$K$500&amp;Prod!$A$4:$A$500,Prod!C$4:C$500)=0,0,EI_working!D545)</f>
        <v>0.17474704530383861</v>
      </c>
      <c r="E545" cm="1">
        <f t="array" aca="1" ref="E545" ca="1">IF(_xlfn.XLOOKUP($A545&amp;$B545,Prod!$K$4:$K$500&amp;Prod!$A$4:$A$500,Prod!D$4:D$500)=0,0,EI_working!E545)</f>
        <v>0.22837719577153651</v>
      </c>
    </row>
    <row r="546" spans="1:5" x14ac:dyDescent="0.45">
      <c r="A546" t="str">
        <f>A535</f>
        <v>Tanzania</v>
      </c>
      <c r="B546" t="str">
        <f>EI_working!B546</f>
        <v>agnut</v>
      </c>
      <c r="C546" cm="1">
        <f t="array" aca="1" ref="C546" ca="1">IF(_xlfn.XLOOKUP($A546&amp;$B546,Prod!$K$4:$K$500&amp;Prod!$A$4:$A$500,Prod!B$4:B$500)=0,0,EI_working!C546)</f>
        <v>0.27172437697530005</v>
      </c>
      <c r="D546" cm="1">
        <f t="array" aca="1" ref="D546" ca="1">IF(_xlfn.XLOOKUP($A546&amp;$B546,Prod!$K$4:$K$500&amp;Prod!$A$4:$A$500,Prod!C$4:C$500)=0,0,EI_working!D546)</f>
        <v>0.33767208160616663</v>
      </c>
      <c r="E546" cm="1">
        <f t="array" aca="1" ref="E546" ca="1">IF(_xlfn.XLOOKUP($A546&amp;$B546,Prod!$K$4:$K$500&amp;Prod!$A$4:$A$500,Prod!D$4:D$500)=0,0,EI_working!E546)</f>
        <v>0.44130418888324274</v>
      </c>
    </row>
    <row r="547" spans="1:5" x14ac:dyDescent="0.45">
      <c r="A547" t="str">
        <f>A535</f>
        <v>Tanzania</v>
      </c>
      <c r="B547" t="str">
        <f>EI_working!B547</f>
        <v>aoils</v>
      </c>
      <c r="C547" cm="1">
        <f t="array" aca="1" ref="C547" ca="1">IF(_xlfn.XLOOKUP($A547&amp;$B547,Prod!$K$4:$K$500&amp;Prod!$A$4:$A$500,Prod!B$4:B$500)=0,0,EI_working!C547)</f>
        <v>0.52895632772732881</v>
      </c>
      <c r="D547" cm="1">
        <f t="array" aca="1" ref="D547" ca="1">IF(_xlfn.XLOOKUP($A547&amp;$B547,Prod!$K$4:$K$500&amp;Prod!$A$4:$A$500,Prod!C$4:C$500)=0,0,EI_working!D547)</f>
        <v>0.65733441456626074</v>
      </c>
      <c r="E547" cm="1">
        <f t="array" aca="1" ref="E547" ca="1">IF(_xlfn.XLOOKUP($A547&amp;$B547,Prod!$K$4:$K$500&amp;Prod!$A$4:$A$500,Prod!D$4:D$500)=0,0,EI_working!E547)</f>
        <v>0.8590714081702967</v>
      </c>
    </row>
    <row r="548" spans="1:5" x14ac:dyDescent="0.45">
      <c r="A548" t="str">
        <f>A535</f>
        <v>Tanzania</v>
      </c>
      <c r="B548" t="str">
        <f>EI_working!B548</f>
        <v>acass</v>
      </c>
      <c r="C548" cm="1">
        <f t="array" aca="1" ref="C548" ca="1">IF(_xlfn.XLOOKUP($A548&amp;$B548,Prod!$K$4:$K$500&amp;Prod!$A$4:$A$500,Prod!B$4:B$500)=0,0,EI_working!C548)</f>
        <v>3.8697589290600014E-2</v>
      </c>
      <c r="D548" cm="1">
        <f t="array" aca="1" ref="D548" ca="1">IF(_xlfn.XLOOKUP($A548&amp;$B548,Prod!$K$4:$K$500&amp;Prod!$A$4:$A$500,Prod!C$4:C$500)=0,0,EI_working!D548)</f>
        <v>4.8089522457844175E-2</v>
      </c>
      <c r="E548" cm="1">
        <f t="array" aca="1" ref="E548" ca="1">IF(_xlfn.XLOOKUP($A548&amp;$B548,Prod!$K$4:$K$500&amp;Prod!$A$4:$A$500,Prod!D$4:D$500)=0,0,EI_working!E548)</f>
        <v>6.284827457779929E-2</v>
      </c>
    </row>
    <row r="549" spans="1:5" x14ac:dyDescent="0.45">
      <c r="A549" t="str">
        <f>A535</f>
        <v>Tanzania</v>
      </c>
      <c r="B549" t="str">
        <f>EI_working!B549</f>
        <v>aipot</v>
      </c>
      <c r="C549" cm="1">
        <f t="array" aca="1" ref="C549" ca="1">IF(_xlfn.XLOOKUP($A549&amp;$B549,Prod!$K$4:$K$500&amp;Prod!$A$4:$A$500,Prod!B$4:B$500)=0,0,EI_working!C549)</f>
        <v>3.8697589290600014E-2</v>
      </c>
      <c r="D549" cm="1">
        <f t="array" aca="1" ref="D549" ca="1">IF(_xlfn.XLOOKUP($A549&amp;$B549,Prod!$K$4:$K$500&amp;Prod!$A$4:$A$500,Prod!C$4:C$500)=0,0,EI_working!D549)</f>
        <v>4.8089522457844175E-2</v>
      </c>
      <c r="E549" cm="1">
        <f t="array" aca="1" ref="E549" ca="1">IF(_xlfn.XLOOKUP($A549&amp;$B549,Prod!$K$4:$K$500&amp;Prod!$A$4:$A$500,Prod!D$4:D$500)=0,0,EI_working!E549)</f>
        <v>6.284827457779929E-2</v>
      </c>
    </row>
    <row r="550" spans="1:5" x14ac:dyDescent="0.45">
      <c r="A550" t="str">
        <f>A535</f>
        <v>Tanzania</v>
      </c>
      <c r="B550" t="str">
        <f>EI_working!B550</f>
        <v>aspot</v>
      </c>
      <c r="C550" cm="1">
        <f t="array" aca="1" ref="C550" ca="1">IF(_xlfn.XLOOKUP($A550&amp;$B550,Prod!$K$4:$K$500&amp;Prod!$A$4:$A$500,Prod!B$4:B$500)=0,0,EI_working!C550)</f>
        <v>3.8697589290600014E-2</v>
      </c>
      <c r="D550" cm="1">
        <f t="array" aca="1" ref="D550" ca="1">IF(_xlfn.XLOOKUP($A550&amp;$B550,Prod!$K$4:$K$500&amp;Prod!$A$4:$A$500,Prod!C$4:C$500)=0,0,EI_working!D550)</f>
        <v>4.8089522457844175E-2</v>
      </c>
      <c r="E550" cm="1">
        <f t="array" aca="1" ref="E550" ca="1">IF(_xlfn.XLOOKUP($A550&amp;$B550,Prod!$K$4:$K$500&amp;Prod!$A$4:$A$500,Prod!D$4:D$500)=0,0,EI_working!E550)</f>
        <v>6.284827457779929E-2</v>
      </c>
    </row>
    <row r="551" spans="1:5" x14ac:dyDescent="0.45">
      <c r="A551" t="str">
        <f>A535</f>
        <v>Tanzania</v>
      </c>
      <c r="B551" t="str">
        <f>EI_working!B551</f>
        <v>aroot</v>
      </c>
      <c r="C551" cm="1">
        <f t="array" aca="1" ref="C551" ca="1">IF(_xlfn.XLOOKUP($A551&amp;$B551,Prod!$K$4:$K$500&amp;Prod!$A$4:$A$500,Prod!B$4:B$500)=0,0,EI_working!C551)</f>
        <v>3.6173833467300007E-2</v>
      </c>
      <c r="D551" cm="1">
        <f t="array" aca="1" ref="D551" ca="1">IF(_xlfn.XLOOKUP($A551&amp;$B551,Prod!$K$4:$K$500&amp;Prod!$A$4:$A$500,Prod!C$4:C$500)=0,0,EI_working!D551)</f>
        <v>4.4953249254071716E-2</v>
      </c>
      <c r="E551" cm="1">
        <f t="array" aca="1" ref="E551" ca="1">IF(_xlfn.XLOOKUP($A551&amp;$B551,Prod!$K$4:$K$500&amp;Prod!$A$4:$A$500,Prod!D$4:D$500)=0,0,EI_working!E551)</f>
        <v>5.874947406185585E-2</v>
      </c>
    </row>
    <row r="552" spans="1:5" x14ac:dyDescent="0.45">
      <c r="A552" t="str">
        <f>A535</f>
        <v>Tanzania</v>
      </c>
      <c r="B552" t="str">
        <f>EI_working!B552</f>
        <v>aleaf</v>
      </c>
      <c r="C552" cm="1">
        <f t="array" aca="1" ref="C552" ca="1">IF(_xlfn.XLOOKUP($A552&amp;$B552,Prod!$K$4:$K$500&amp;Prod!$A$4:$A$500,Prod!B$4:B$500)=0,0,EI_working!C552)</f>
        <v>6.4945983077582078E-2</v>
      </c>
      <c r="D552" cm="1">
        <f t="array" aca="1" ref="D552" ca="1">IF(_xlfn.XLOOKUP($A552&amp;$B552,Prod!$K$4:$K$500&amp;Prod!$A$4:$A$500,Prod!C$4:C$500)=0,0,EI_working!D552)</f>
        <v>8.0708420576338299E-2</v>
      </c>
      <c r="E552" cm="1">
        <f t="array" aca="1" ref="E552" ca="1">IF(_xlfn.XLOOKUP($A552&amp;$B552,Prod!$K$4:$K$500&amp;Prod!$A$4:$A$500,Prod!D$4:D$500)=0,0,EI_working!E552)</f>
        <v>0.10547796521724097</v>
      </c>
    </row>
    <row r="553" spans="1:5" x14ac:dyDescent="0.45">
      <c r="A553" t="str">
        <f>A535</f>
        <v>Tanzania</v>
      </c>
      <c r="B553" t="str">
        <f>EI_working!B553</f>
        <v>avege</v>
      </c>
      <c r="C553" cm="1">
        <f t="array" aca="1" ref="C553" ca="1">IF(_xlfn.XLOOKUP($A553&amp;$B553,Prod!$K$4:$K$500&amp;Prod!$A$4:$A$500,Prod!B$4:B$500)=0,0,EI_working!C553)</f>
        <v>6.4945983077582078E-2</v>
      </c>
      <c r="D553" cm="1">
        <f t="array" aca="1" ref="D553" ca="1">IF(_xlfn.XLOOKUP($A553&amp;$B553,Prod!$K$4:$K$500&amp;Prod!$A$4:$A$500,Prod!C$4:C$500)=0,0,EI_working!D553)</f>
        <v>8.0708420576338299E-2</v>
      </c>
      <c r="E553" cm="1">
        <f t="array" aca="1" ref="E553" ca="1">IF(_xlfn.XLOOKUP($A553&amp;$B553,Prod!$K$4:$K$500&amp;Prod!$A$4:$A$500,Prod!D$4:D$500)=0,0,EI_working!E553)</f>
        <v>0.10547796521724097</v>
      </c>
    </row>
    <row r="554" spans="1:5" x14ac:dyDescent="0.45">
      <c r="A554" t="str">
        <f>A535</f>
        <v>Tanzania</v>
      </c>
      <c r="B554" t="str">
        <f>EI_working!B554</f>
        <v>asugr</v>
      </c>
      <c r="C554" cm="1">
        <f t="array" ref="C554">IF(_xlfn.XLOOKUP($A554&amp;$B554,Prod!$K$4:$K$500&amp;Prod!$A$4:$A$500,Prod!B$4:B$500)=0,0,EI_working!C554)</f>
        <v>5.4800000000000005E-3</v>
      </c>
      <c r="D554" cm="1">
        <f t="array" ref="D554">IF(_xlfn.XLOOKUP($A554&amp;$B554,Prod!$K$4:$K$500&amp;Prod!$A$4:$A$500,Prod!C$4:C$500)=0,0,EI_working!D554)</f>
        <v>6.8099999999999992E-3</v>
      </c>
      <c r="E554" cm="1">
        <f t="array" ref="E554">IF(_xlfn.XLOOKUP($A554&amp;$B554,Prod!$K$4:$K$500&amp;Prod!$A$4:$A$500,Prod!D$4:D$500)=0,0,EI_working!E554)</f>
        <v>8.8999999999999999E-3</v>
      </c>
    </row>
    <row r="555" spans="1:5" x14ac:dyDescent="0.45">
      <c r="A555" t="str">
        <f>A535</f>
        <v>Tanzania</v>
      </c>
      <c r="B555" t="str">
        <f>EI_working!B555</f>
        <v>atoba</v>
      </c>
      <c r="C555" cm="1">
        <f t="array" aca="1" ref="C555" ca="1">IF(_xlfn.XLOOKUP($A555&amp;$B555,Prod!$K$4:$K$500&amp;Prod!$A$4:$A$500,Prod!B$4:B$500)=0,0,EI_working!C555)</f>
        <v>6.4945983077582078E-2</v>
      </c>
      <c r="D555" cm="1">
        <f t="array" aca="1" ref="D555" ca="1">IF(_xlfn.XLOOKUP($A555&amp;$B555,Prod!$K$4:$K$500&amp;Prod!$A$4:$A$500,Prod!C$4:C$500)=0,0,EI_working!D555)</f>
        <v>8.0708420576338299E-2</v>
      </c>
      <c r="E555" cm="1">
        <f t="array" aca="1" ref="E555" ca="1">IF(_xlfn.XLOOKUP($A555&amp;$B555,Prod!$K$4:$K$500&amp;Prod!$A$4:$A$500,Prod!D$4:D$500)=0,0,EI_working!E555)</f>
        <v>0.10547796521724097</v>
      </c>
    </row>
    <row r="556" spans="1:5" x14ac:dyDescent="0.45">
      <c r="A556" t="str">
        <f>A535</f>
        <v>Tanzania</v>
      </c>
      <c r="B556" t="str">
        <f>EI_working!B556</f>
        <v>acott</v>
      </c>
      <c r="C556" cm="1">
        <f t="array" aca="1" ref="C556" ca="1">IF(_xlfn.XLOOKUP($A556&amp;$B556,Prod!$K$4:$K$500&amp;Prod!$A$4:$A$500,Prod!B$4:B$500)=0,0,EI_working!C556)</f>
        <v>6.4945983077582078E-2</v>
      </c>
      <c r="D556" cm="1">
        <f t="array" aca="1" ref="D556" ca="1">IF(_xlfn.XLOOKUP($A556&amp;$B556,Prod!$K$4:$K$500&amp;Prod!$A$4:$A$500,Prod!C$4:C$500)=0,0,EI_working!D556)</f>
        <v>8.0708420576338299E-2</v>
      </c>
      <c r="E556" cm="1">
        <f t="array" aca="1" ref="E556" ca="1">IF(_xlfn.XLOOKUP($A556&amp;$B556,Prod!$K$4:$K$500&amp;Prod!$A$4:$A$500,Prod!D$4:D$500)=0,0,EI_working!E556)</f>
        <v>0.10547796521724097</v>
      </c>
    </row>
    <row r="557" spans="1:5" x14ac:dyDescent="0.45">
      <c r="A557" t="str">
        <f>A535</f>
        <v>Tanzania</v>
      </c>
      <c r="B557" t="str">
        <f>EI_working!B557</f>
        <v>anuts</v>
      </c>
      <c r="C557" cm="1">
        <f t="array" aca="1" ref="C557" ca="1">IF(_xlfn.XLOOKUP($A557&amp;$B557,Prod!$K$4:$K$500&amp;Prod!$A$4:$A$500,Prod!B$4:B$500)=0,0,EI_working!C557)</f>
        <v>3.6173833467300007E-2</v>
      </c>
      <c r="D557" cm="1">
        <f t="array" aca="1" ref="D557" ca="1">IF(_xlfn.XLOOKUP($A557&amp;$B557,Prod!$K$4:$K$500&amp;Prod!$A$4:$A$500,Prod!C$4:C$500)=0,0,EI_working!D557)</f>
        <v>4.4953249254071716E-2</v>
      </c>
      <c r="E557" cm="1">
        <f t="array" aca="1" ref="E557" ca="1">IF(_xlfn.XLOOKUP($A557&amp;$B557,Prod!$K$4:$K$500&amp;Prod!$A$4:$A$500,Prod!D$4:D$500)=0,0,EI_working!E557)</f>
        <v>5.874947406185585E-2</v>
      </c>
    </row>
    <row r="558" spans="1:5" x14ac:dyDescent="0.45">
      <c r="A558" t="str">
        <f>A535</f>
        <v>Tanzania</v>
      </c>
      <c r="B558" t="str">
        <f>EI_working!B558</f>
        <v>abana</v>
      </c>
      <c r="C558" cm="1">
        <f t="array" aca="1" ref="C558" ca="1">IF(_xlfn.XLOOKUP($A558&amp;$B558,Prod!$K$4:$K$500&amp;Prod!$A$4:$A$500,Prod!B$4:B$500)=0,0,EI_working!C558)</f>
        <v>7.2347666934600013E-2</v>
      </c>
      <c r="D558" cm="1">
        <f t="array" aca="1" ref="D558" ca="1">IF(_xlfn.XLOOKUP($A558&amp;$B558,Prod!$K$4:$K$500&amp;Prod!$A$4:$A$500,Prod!C$4:C$500)=0,0,EI_working!D558)</f>
        <v>8.9906498508143431E-2</v>
      </c>
      <c r="E558" cm="1">
        <f t="array" aca="1" ref="E558" ca="1">IF(_xlfn.XLOOKUP($A558&amp;$B558,Prod!$K$4:$K$500&amp;Prod!$A$4:$A$500,Prod!D$4:D$500)=0,0,EI_working!E558)</f>
        <v>0.1174989481237117</v>
      </c>
    </row>
    <row r="559" spans="1:5" x14ac:dyDescent="0.45">
      <c r="A559" t="str">
        <f>A535</f>
        <v>Tanzania</v>
      </c>
      <c r="B559" t="str">
        <f>EI_working!B559</f>
        <v>aplan</v>
      </c>
      <c r="C559" cm="1">
        <f t="array" aca="1" ref="C559" ca="1">IF(_xlfn.XLOOKUP($A559&amp;$B559,Prod!$K$4:$K$500&amp;Prod!$A$4:$A$500,Prod!B$4:B$500)=0,0,EI_working!C559)</f>
        <v>7.2347666934600013E-2</v>
      </c>
      <c r="D559" cm="1">
        <f t="array" aca="1" ref="D559" ca="1">IF(_xlfn.XLOOKUP($A559&amp;$B559,Prod!$K$4:$K$500&amp;Prod!$A$4:$A$500,Prod!C$4:C$500)=0,0,EI_working!D559)</f>
        <v>8.9906498508143431E-2</v>
      </c>
      <c r="E559" cm="1">
        <f t="array" aca="1" ref="E559" ca="1">IF(_xlfn.XLOOKUP($A559&amp;$B559,Prod!$K$4:$K$500&amp;Prod!$A$4:$A$500,Prod!D$4:D$500)=0,0,EI_working!E559)</f>
        <v>0.1174989481237117</v>
      </c>
    </row>
    <row r="560" spans="1:5" x14ac:dyDescent="0.45">
      <c r="A560" t="str">
        <f>A535</f>
        <v>Tanzania</v>
      </c>
      <c r="B560" t="str">
        <f>EI_working!B560</f>
        <v>afrui</v>
      </c>
      <c r="C560" cm="1">
        <f t="array" aca="1" ref="C560" ca="1">IF(_xlfn.XLOOKUP($A560&amp;$B560,Prod!$K$4:$K$500&amp;Prod!$A$4:$A$500,Prod!B$4:B$500)=0,0,EI_working!C560)</f>
        <v>7.5203991093488548E-2</v>
      </c>
      <c r="D560" cm="1">
        <f t="array" aca="1" ref="D560" ca="1">IF(_xlfn.XLOOKUP($A560&amp;$B560,Prod!$K$4:$K$500&amp;Prod!$A$4:$A$500,Prod!C$4:C$500)=0,0,EI_working!D560)</f>
        <v>9.3456054625302362E-2</v>
      </c>
      <c r="E560" cm="1">
        <f t="array" aca="1" ref="E560" ca="1">IF(_xlfn.XLOOKUP($A560&amp;$B560,Prod!$K$4:$K$500&amp;Prod!$A$4:$A$500,Prod!D$4:D$500)=0,0,EI_working!E560)</f>
        <v>0.1221378687467241</v>
      </c>
    </row>
    <row r="561" spans="1:5" x14ac:dyDescent="0.45">
      <c r="A561" t="str">
        <f>A535</f>
        <v>Tanzania</v>
      </c>
      <c r="B561" t="str">
        <f>EI_working!B561</f>
        <v>ateal</v>
      </c>
      <c r="C561" cm="1">
        <f t="array" aca="1" ref="C561" ca="1">IF(_xlfn.XLOOKUP($A561&amp;$B561,Prod!$K$4:$K$500&amp;Prod!$A$4:$A$500,Prod!B$4:B$500)=0,0,EI_working!C561)</f>
        <v>7.2347666934600013E-2</v>
      </c>
      <c r="D561" cm="1">
        <f t="array" aca="1" ref="D561" ca="1">IF(_xlfn.XLOOKUP($A561&amp;$B561,Prod!$K$4:$K$500&amp;Prod!$A$4:$A$500,Prod!C$4:C$500)=0,0,EI_working!D561)</f>
        <v>8.9906498508143431E-2</v>
      </c>
      <c r="E561" cm="1">
        <f t="array" aca="1" ref="E561" ca="1">IF(_xlfn.XLOOKUP($A561&amp;$B561,Prod!$K$4:$K$500&amp;Prod!$A$4:$A$500,Prod!D$4:D$500)=0,0,EI_working!E561)</f>
        <v>0.1174989481237117</v>
      </c>
    </row>
    <row r="562" spans="1:5" x14ac:dyDescent="0.45">
      <c r="A562" t="str">
        <f>A535</f>
        <v>Tanzania</v>
      </c>
      <c r="B562" t="str">
        <f>EI_working!B562</f>
        <v>acoff</v>
      </c>
      <c r="C562" cm="1">
        <f t="array" aca="1" ref="C562" ca="1">IF(_xlfn.XLOOKUP($A562&amp;$B562,Prod!$K$4:$K$500&amp;Prod!$A$4:$A$500,Prod!B$4:B$500)=0,0,EI_working!C562)</f>
        <v>2.4000917879583006</v>
      </c>
      <c r="D562" cm="1">
        <f t="array" aca="1" ref="D562" ca="1">IF(_xlfn.XLOOKUP($A562&amp;$B562,Prod!$K$4:$K$500&amp;Prod!$A$4:$A$500,Prod!C$4:C$500)=0,0,EI_working!D562)</f>
        <v>2.9825958167875957</v>
      </c>
      <c r="E562" cm="1">
        <f t="array" aca="1" ref="E562" ca="1">IF(_xlfn.XLOOKUP($A562&amp;$B562,Prod!$K$4:$K$500&amp;Prod!$A$4:$A$500,Prod!D$4:D$500)=0,0,EI_working!E562)</f>
        <v>3.8979592906622034</v>
      </c>
    </row>
    <row r="563" spans="1:5" x14ac:dyDescent="0.45">
      <c r="A563" t="str">
        <f>A535</f>
        <v>Tanzania</v>
      </c>
      <c r="B563" t="str">
        <f>EI_working!B563</f>
        <v>acoco</v>
      </c>
      <c r="C563" cm="1">
        <f t="array" ref="C563">IF(_xlfn.XLOOKUP($A563&amp;$B563,Prod!$K$4:$K$500&amp;Prod!$A$4:$A$500,Prod!B$4:B$500)=0,0,EI_working!C563)</f>
        <v>2.29</v>
      </c>
      <c r="D563" cm="1">
        <f t="array" ref="D563">IF(_xlfn.XLOOKUP($A563&amp;$B563,Prod!$K$4:$K$500&amp;Prod!$A$4:$A$500,Prod!C$4:C$500)=0,0,EI_working!D563)</f>
        <v>2.29</v>
      </c>
      <c r="E563" cm="1">
        <f t="array" ref="E563">IF(_xlfn.XLOOKUP($A563&amp;$B563,Prod!$K$4:$K$500&amp;Prod!$A$4:$A$500,Prod!D$4:D$500)=0,0,EI_working!E563)</f>
        <v>2.29</v>
      </c>
    </row>
    <row r="564" spans="1:5" x14ac:dyDescent="0.45">
      <c r="A564" t="str">
        <f>A535</f>
        <v>Tanzania</v>
      </c>
      <c r="B564" t="str">
        <f>EI_working!B564</f>
        <v>aflwr</v>
      </c>
      <c r="C564" cm="1">
        <f t="array" ref="C564">IF(_xlfn.XLOOKUP($A564&amp;$B564,Prod!$K$4:$K$500&amp;Prod!$A$4:$A$500,Prod!B$4:B$500)=0,0,EI_working!C564)</f>
        <v>0</v>
      </c>
      <c r="D564" cm="1">
        <f t="array" ref="D564">IF(_xlfn.XLOOKUP($A564&amp;$B564,Prod!$K$4:$K$500&amp;Prod!$A$4:$A$500,Prod!C$4:C$500)=0,0,EI_working!D564)</f>
        <v>0</v>
      </c>
      <c r="E564" cm="1">
        <f t="array" ref="E564">IF(_xlfn.XLOOKUP($A564&amp;$B564,Prod!$K$4:$K$500&amp;Prod!$A$4:$A$500,Prod!D$4:D$500)=0,0,EI_working!E564)</f>
        <v>0</v>
      </c>
    </row>
    <row r="565" spans="1:5" x14ac:dyDescent="0.45">
      <c r="A565" t="str">
        <f>A535</f>
        <v>Tanzania</v>
      </c>
      <c r="B565" t="str">
        <f>EI_working!B565</f>
        <v>arubb</v>
      </c>
      <c r="C565" cm="1">
        <f t="array" ref="C565">IF(_xlfn.XLOOKUP($A565&amp;$B565,Prod!$K$4:$K$500&amp;Prod!$A$4:$A$500,Prod!B$4:B$500)=0,0,EI_working!C565)</f>
        <v>0</v>
      </c>
      <c r="D565" cm="1">
        <f t="array" ref="D565">IF(_xlfn.XLOOKUP($A565&amp;$B565,Prod!$K$4:$K$500&amp;Prod!$A$4:$A$500,Prod!C$4:C$500)=0,0,EI_working!D565)</f>
        <v>0</v>
      </c>
      <c r="E565" cm="1">
        <f t="array" ref="E565">IF(_xlfn.XLOOKUP($A565&amp;$B565,Prod!$K$4:$K$500&amp;Prod!$A$4:$A$500,Prod!D$4:D$500)=0,0,EI_working!E565)</f>
        <v>0</v>
      </c>
    </row>
    <row r="566" spans="1:5" x14ac:dyDescent="0.45">
      <c r="A566" t="str">
        <f>A535</f>
        <v>Tanzania</v>
      </c>
      <c r="B566" t="str">
        <f>EI_working!B566</f>
        <v>aocrp</v>
      </c>
      <c r="C566" cm="1">
        <f t="array" aca="1" ref="C566" ca="1">IF(_xlfn.XLOOKUP($A566&amp;$B566,Prod!$K$4:$K$500&amp;Prod!$A$4:$A$500,Prod!B$4:B$500)=0,0,EI_working!C566)</f>
        <v>0.51708372310716999</v>
      </c>
      <c r="D566" cm="1">
        <f t="array" aca="1" ref="D566" ca="1">IF(_xlfn.XLOOKUP($A566&amp;$B566,Prod!$K$4:$K$500&amp;Prod!$A$4:$A$500,Prod!C$4:C$500)=0,0,EI_working!D566)</f>
        <v>0.64258032013865463</v>
      </c>
      <c r="E566" cm="1">
        <f t="array" aca="1" ref="E566" ca="1">IF(_xlfn.XLOOKUP($A566&amp;$B566,Prod!$K$4:$K$500&amp;Prod!$A$4:$A$500,Prod!D$4:D$500)=0,0,EI_working!E566)</f>
        <v>0.83978925833098772</v>
      </c>
    </row>
    <row r="567" spans="1:5" x14ac:dyDescent="0.45">
      <c r="A567" t="str">
        <f>A535</f>
        <v>Tanzania</v>
      </c>
      <c r="B567" t="str">
        <f>EI_working!B567</f>
        <v>acatt</v>
      </c>
      <c r="C567" cm="1">
        <f t="array" ref="C567">IF(_xlfn.XLOOKUP($A567&amp;$B567,Prod!$K$4:$K$500&amp;Prod!$A$4:$A$500,Prod!B$4:B$500)=0,0,EI_working!C567)</f>
        <v>90.928100000000001</v>
      </c>
      <c r="D567" cm="1">
        <f t="array" ref="D567">IF(_xlfn.XLOOKUP($A567&amp;$B567,Prod!$K$4:$K$500&amp;Prod!$A$4:$A$500,Prod!C$4:C$500)=0,0,EI_working!D567)</f>
        <v>60.490400000000001</v>
      </c>
      <c r="E567" cm="1">
        <f t="array" ref="E567">IF(_xlfn.XLOOKUP($A567&amp;$B567,Prod!$K$4:$K$500&amp;Prod!$A$4:$A$500,Prod!D$4:D$500)=0,0,EI_working!E567)</f>
        <v>54.5139</v>
      </c>
    </row>
    <row r="568" spans="1:5" x14ac:dyDescent="0.45">
      <c r="A568" t="str">
        <f>A535</f>
        <v>Tanzania</v>
      </c>
      <c r="B568" t="str">
        <f>EI_working!B568</f>
        <v>amilk</v>
      </c>
      <c r="C568" cm="1">
        <f t="array" ref="C568">IF(_xlfn.XLOOKUP($A568&amp;$B568,Prod!$K$4:$K$500&amp;Prod!$A$4:$A$500,Prod!B$4:B$500)=0,0,EI_working!C568)</f>
        <v>7.474275621233847</v>
      </c>
      <c r="D568" cm="1">
        <f t="array" ref="D568">IF(_xlfn.XLOOKUP($A568&amp;$B568,Prod!$K$4:$K$500&amp;Prod!$A$4:$A$500,Prod!C$4:C$500)=0,0,EI_working!D568)</f>
        <v>6.9268782679815581</v>
      </c>
      <c r="E568" cm="1">
        <f t="array" ref="E568">IF(_xlfn.XLOOKUP($A568&amp;$B568,Prod!$K$4:$K$500&amp;Prod!$A$4:$A$500,Prod!D$4:D$500)=0,0,EI_working!E568)</f>
        <v>3.9610294279653981</v>
      </c>
    </row>
    <row r="569" spans="1:5" x14ac:dyDescent="0.45">
      <c r="A569" t="str">
        <f>A535</f>
        <v>Tanzania</v>
      </c>
      <c r="B569" t="str">
        <f>EI_working!B569</f>
        <v>apoul</v>
      </c>
      <c r="C569" cm="1">
        <f t="array" ref="C569">IF(_xlfn.XLOOKUP($A569&amp;$B569,Prod!$K$4:$K$500&amp;Prod!$A$4:$A$500,Prod!B$4:B$500)=0,0,EI_working!C569)</f>
        <v>1.4182999999999999</v>
      </c>
      <c r="D569" cm="1">
        <f t="array" ref="D569">IF(_xlfn.XLOOKUP($A569&amp;$B569,Prod!$K$4:$K$500&amp;Prod!$A$4:$A$500,Prod!C$4:C$500)=0,0,EI_working!D569)</f>
        <v>1.0396000000000001</v>
      </c>
      <c r="E569" cm="1">
        <f t="array" ref="E569">IF(_xlfn.XLOOKUP($A569&amp;$B569,Prod!$K$4:$K$500&amp;Prod!$A$4:$A$500,Prod!D$4:D$500)=0,0,EI_working!E569)</f>
        <v>0.41710000000000003</v>
      </c>
    </row>
    <row r="570" spans="1:5" x14ac:dyDescent="0.45">
      <c r="A570" t="str">
        <f>A535</f>
        <v>Tanzania</v>
      </c>
      <c r="B570" t="str">
        <f>EI_working!B570</f>
        <v>aeggs</v>
      </c>
      <c r="C570" cm="1">
        <f t="array" ref="C570">IF(_xlfn.XLOOKUP($A570&amp;$B570,Prod!$K$4:$K$500&amp;Prod!$A$4:$A$500,Prod!B$4:B$500)=0,0,EI_working!C570)</f>
        <v>0.86650000000000005</v>
      </c>
      <c r="D570" cm="1">
        <f t="array" ref="D570">IF(_xlfn.XLOOKUP($A570&amp;$B570,Prod!$K$4:$K$500&amp;Prod!$A$4:$A$500,Prod!C$4:C$500)=0,0,EI_working!D570)</f>
        <v>0.85899999999999987</v>
      </c>
      <c r="E570" cm="1">
        <f t="array" ref="E570">IF(_xlfn.XLOOKUP($A570&amp;$B570,Prod!$K$4:$K$500&amp;Prod!$A$4:$A$500,Prod!D$4:D$500)=0,0,EI_working!E570)</f>
        <v>0.77969999999999995</v>
      </c>
    </row>
    <row r="571" spans="1:5" x14ac:dyDescent="0.45">
      <c r="A571" t="str">
        <f>A535</f>
        <v>Tanzania</v>
      </c>
      <c r="B571" t="str">
        <f>EI_working!B571</f>
        <v>asmlr</v>
      </c>
      <c r="C571" cm="1">
        <f t="array" ref="C571">IF(_xlfn.XLOOKUP($A571&amp;$B571,Prod!$K$4:$K$500&amp;Prod!$A$4:$A$500,Prod!B$4:B$500)=0,0,EI_working!C571)</f>
        <v>66.534288397574414</v>
      </c>
      <c r="D571" cm="1">
        <f t="array" ref="D571">IF(_xlfn.XLOOKUP($A571&amp;$B571,Prod!$K$4:$K$500&amp;Prod!$A$4:$A$500,Prod!C$4:C$500)=0,0,EI_working!D571)</f>
        <v>35.961382368216839</v>
      </c>
      <c r="E571" cm="1">
        <f t="array" ref="E571">IF(_xlfn.XLOOKUP($A571&amp;$B571,Prod!$K$4:$K$500&amp;Prod!$A$4:$A$500,Prod!D$4:D$500)=0,0,EI_working!E571)</f>
        <v>48.126211776786654</v>
      </c>
    </row>
    <row r="572" spans="1:5" x14ac:dyDescent="0.45">
      <c r="A572" t="str">
        <f>A535</f>
        <v>Tanzania</v>
      </c>
      <c r="B572" t="str">
        <f>EI_working!B572</f>
        <v>aoliv</v>
      </c>
      <c r="C572" cm="1">
        <f t="array" aca="1" ref="C572" ca="1">IF(_xlfn.XLOOKUP($A572&amp;$B572,Prod!$K$4:$K$500&amp;Prod!$A$4:$A$500,Prod!B$4:B$500)=0,0,EI_working!C572)</f>
        <v>20.620269138321781</v>
      </c>
      <c r="D572" cm="1">
        <f t="array" aca="1" ref="D572" ca="1">IF(_xlfn.XLOOKUP($A572&amp;$B572,Prod!$K$4:$K$500&amp;Prod!$A$4:$A$500,Prod!C$4:C$500)=0,0,EI_working!D572)</f>
        <v>11.145131343221282</v>
      </c>
      <c r="E572" cm="1">
        <f t="array" aca="1" ref="E572" ca="1">IF(_xlfn.XLOOKUP($A572&amp;$B572,Prod!$K$4:$K$500&amp;Prod!$A$4:$A$500,Prod!D$4:D$500)=0,0,EI_working!E572)</f>
        <v>14.915248413198482</v>
      </c>
    </row>
    <row r="580" spans="1:5" x14ac:dyDescent="0.45">
      <c r="A580" s="5" t="str">
        <f>EI_working!A580</f>
        <v>Uganda</v>
      </c>
    </row>
    <row r="584" spans="1:5" x14ac:dyDescent="0.45">
      <c r="B584" t="str">
        <f>EI_working!B584</f>
        <v>N90</v>
      </c>
      <c r="C584">
        <f>EI_working!C584</f>
        <v>2000</v>
      </c>
      <c r="D584">
        <f>EI_working!D584</f>
        <v>2010</v>
      </c>
      <c r="E584">
        <f>EI_working!E584</f>
        <v>2022</v>
      </c>
    </row>
    <row r="585" spans="1:5" x14ac:dyDescent="0.45">
      <c r="A585" t="str">
        <f>A580</f>
        <v>Uganda</v>
      </c>
      <c r="B585" t="str">
        <f>EI_working!B585</f>
        <v>amaiz</v>
      </c>
      <c r="C585" cm="1">
        <f t="array" ref="C585">IF(_xlfn.XLOOKUP($A585&amp;$B585,Prod!$K$4:$K$500&amp;Prod!$A$4:$A$500,Prod!B$4:B$500)=0,0,EI_working!C585)</f>
        <v>9.1200000000000003E-2</v>
      </c>
      <c r="D585" cm="1">
        <f t="array" ref="D585">IF(_xlfn.XLOOKUP($A585&amp;$B585,Prod!$K$4:$K$500&amp;Prod!$A$4:$A$500,Prod!C$4:C$500)=0,0,EI_working!D585)</f>
        <v>9.0200000000000002E-2</v>
      </c>
      <c r="E585" cm="1">
        <f t="array" ref="E585">IF(_xlfn.XLOOKUP($A585&amp;$B585,Prod!$K$4:$K$500&amp;Prod!$A$4:$A$500,Prod!D$4:D$500)=0,0,EI_working!E585)</f>
        <v>9.1899999999999996E-2</v>
      </c>
    </row>
    <row r="586" spans="1:5" x14ac:dyDescent="0.45">
      <c r="A586" t="str">
        <f>A580</f>
        <v>Uganda</v>
      </c>
      <c r="B586" t="str">
        <f>EI_working!B586</f>
        <v>asorg</v>
      </c>
      <c r="C586" cm="1">
        <f t="array" ref="C586">IF(_xlfn.XLOOKUP($A586&amp;$B586,Prod!$K$4:$K$500&amp;Prod!$A$4:$A$500,Prod!B$4:B$500)=0,0,EI_working!C586)</f>
        <v>9.1200000000000003E-2</v>
      </c>
      <c r="D586" cm="1">
        <f t="array" ref="D586">IF(_xlfn.XLOOKUP($A586&amp;$B586,Prod!$K$4:$K$500&amp;Prod!$A$4:$A$500,Prod!C$4:C$500)=0,0,EI_working!D586)</f>
        <v>9.0200000000000002E-2</v>
      </c>
      <c r="E586" cm="1">
        <f t="array" ref="E586">IF(_xlfn.XLOOKUP($A586&amp;$B586,Prod!$K$4:$K$500&amp;Prod!$A$4:$A$500,Prod!D$4:D$500)=0,0,EI_working!E586)</f>
        <v>9.1899999999999996E-2</v>
      </c>
    </row>
    <row r="587" spans="1:5" x14ac:dyDescent="0.45">
      <c r="A587" t="str">
        <f>A580</f>
        <v>Uganda</v>
      </c>
      <c r="B587" t="str">
        <f>EI_working!B587</f>
        <v>arice</v>
      </c>
      <c r="C587" cm="1">
        <f t="array" ref="C587">IF(_xlfn.XLOOKUP($A587&amp;$B587,Prod!$K$4:$K$500&amp;Prod!$A$4:$A$500,Prod!B$4:B$500)=0,0,EI_working!C587)</f>
        <v>1.2951999999999999</v>
      </c>
      <c r="D587" cm="1">
        <f t="array" ref="D587">IF(_xlfn.XLOOKUP($A587&amp;$B587,Prod!$K$4:$K$500&amp;Prod!$A$4:$A$500,Prod!C$4:C$500)=0,0,EI_working!D587)</f>
        <v>0.79900000000000004</v>
      </c>
      <c r="E587" cm="1">
        <f t="array" ref="E587">IF(_xlfn.XLOOKUP($A587&amp;$B587,Prod!$K$4:$K$500&amp;Prod!$A$4:$A$500,Prod!D$4:D$500)=0,0,EI_working!E587)</f>
        <v>0.71599999999999997</v>
      </c>
    </row>
    <row r="588" spans="1:5" x14ac:dyDescent="0.45">
      <c r="A588" t="str">
        <f>A580</f>
        <v>Uganda</v>
      </c>
      <c r="B588" t="str">
        <f>EI_working!B588</f>
        <v>awhea</v>
      </c>
      <c r="C588" cm="1">
        <f t="array" ref="C588">IF(_xlfn.XLOOKUP($A588&amp;$B588,Prod!$K$4:$K$500&amp;Prod!$A$4:$A$500,Prod!B$4:B$500)=0,0,EI_working!C588)</f>
        <v>9.1200000000000003E-2</v>
      </c>
      <c r="D588" cm="1">
        <f t="array" ref="D588">IF(_xlfn.XLOOKUP($A588&amp;$B588,Prod!$K$4:$K$500&amp;Prod!$A$4:$A$500,Prod!C$4:C$500)=0,0,EI_working!D588)</f>
        <v>9.0200000000000002E-2</v>
      </c>
      <c r="E588" cm="1">
        <f t="array" ref="E588">IF(_xlfn.XLOOKUP($A588&amp;$B588,Prod!$K$4:$K$500&amp;Prod!$A$4:$A$500,Prod!D$4:D$500)=0,0,EI_working!E588)</f>
        <v>9.1899999999999996E-2</v>
      </c>
    </row>
    <row r="589" spans="1:5" x14ac:dyDescent="0.45">
      <c r="A589" t="str">
        <f>A580</f>
        <v>Uganda</v>
      </c>
      <c r="B589" t="str">
        <f>EI_working!B589</f>
        <v>aocer</v>
      </c>
      <c r="C589" cm="1">
        <f t="array" ref="C589">IF(_xlfn.XLOOKUP($A589&amp;$B589,Prod!$K$4:$K$500&amp;Prod!$A$4:$A$500,Prod!B$4:B$500)=0,0,EI_working!C589)</f>
        <v>0</v>
      </c>
      <c r="D589" cm="1">
        <f t="array" ref="D589">IF(_xlfn.XLOOKUP($A589&amp;$B589,Prod!$K$4:$K$500&amp;Prod!$A$4:$A$500,Prod!C$4:C$500)=0,0,EI_working!D589)</f>
        <v>0</v>
      </c>
      <c r="E589" cm="1">
        <f t="array" ref="E589">IF(_xlfn.XLOOKUP($A589&amp;$B589,Prod!$K$4:$K$500&amp;Prod!$A$4:$A$500,Prod!D$4:D$500)=0,0,EI_working!E589)</f>
        <v>0</v>
      </c>
    </row>
    <row r="590" spans="1:5" x14ac:dyDescent="0.45">
      <c r="A590" t="str">
        <f>A580</f>
        <v>Uganda</v>
      </c>
      <c r="B590" t="str">
        <f>EI_working!B590</f>
        <v>apuls</v>
      </c>
      <c r="C590" cm="1">
        <f t="array" aca="1" ref="C590" ca="1">IF(_xlfn.XLOOKUP($A590&amp;$B590,Prod!$K$4:$K$500&amp;Prod!$A$4:$A$500,Prod!B$4:B$500)=0,0,EI_working!C590)</f>
        <v>9.3126379218505029E-2</v>
      </c>
      <c r="D590" cm="1">
        <f t="array" aca="1" ref="D590" ca="1">IF(_xlfn.XLOOKUP($A590&amp;$B590,Prod!$K$4:$K$500&amp;Prod!$A$4:$A$500,Prod!C$4:C$500)=0,0,EI_working!D590)</f>
        <v>9.210525663935476E-2</v>
      </c>
      <c r="E590" cm="1">
        <f t="array" aca="1" ref="E590" ca="1">IF(_xlfn.XLOOKUP($A590&amp;$B590,Prod!$K$4:$K$500&amp;Prod!$A$4:$A$500,Prod!D$4:D$500)=0,0,EI_working!E590)</f>
        <v>9.3841165023910211E-2</v>
      </c>
    </row>
    <row r="591" spans="1:5" x14ac:dyDescent="0.45">
      <c r="A591" t="str">
        <f>A580</f>
        <v>Uganda</v>
      </c>
      <c r="B591" t="str">
        <f>EI_working!B591</f>
        <v>agnut</v>
      </c>
      <c r="C591" cm="1">
        <f t="array" aca="1" ref="C591" ca="1">IF(_xlfn.XLOOKUP($A591&amp;$B591,Prod!$K$4:$K$500&amp;Prod!$A$4:$A$500,Prod!B$4:B$500)=0,0,EI_working!C591)</f>
        <v>0.17995256096308418</v>
      </c>
      <c r="D591" cm="1">
        <f t="array" aca="1" ref="D591" ca="1">IF(_xlfn.XLOOKUP($A591&amp;$B591,Prod!$K$4:$K$500&amp;Prod!$A$4:$A$500,Prod!C$4:C$500)=0,0,EI_working!D591)</f>
        <v>0.17797939691743636</v>
      </c>
      <c r="E591" cm="1">
        <f t="array" aca="1" ref="E591" ca="1">IF(_xlfn.XLOOKUP($A591&amp;$B591,Prod!$K$4:$K$500&amp;Prod!$A$4:$A$500,Prod!D$4:D$500)=0,0,EI_working!E591)</f>
        <v>0.1813337757950377</v>
      </c>
    </row>
    <row r="592" spans="1:5" x14ac:dyDescent="0.45">
      <c r="A592" t="str">
        <f>A580</f>
        <v>Uganda</v>
      </c>
      <c r="B592" t="str">
        <f>EI_working!B592</f>
        <v>aoils</v>
      </c>
      <c r="C592" cm="1">
        <f t="array" aca="1" ref="C592" ca="1">IF(_xlfn.XLOOKUP($A592&amp;$B592,Prod!$K$4:$K$500&amp;Prod!$A$4:$A$500,Prod!B$4:B$500)=0,0,EI_working!C592)</f>
        <v>0.35030734773131472</v>
      </c>
      <c r="D592" cm="1">
        <f t="array" aca="1" ref="D592" ca="1">IF(_xlfn.XLOOKUP($A592&amp;$B592,Prod!$K$4:$K$500&amp;Prod!$A$4:$A$500,Prod!C$4:C$500)=0,0,EI_working!D592)</f>
        <v>0.34646625839215556</v>
      </c>
      <c r="E592" cm="1">
        <f t="array" aca="1" ref="E592" ca="1">IF(_xlfn.XLOOKUP($A592&amp;$B592,Prod!$K$4:$K$500&amp;Prod!$A$4:$A$500,Prod!D$4:D$500)=0,0,EI_working!E592)</f>
        <v>0.35299611026872613</v>
      </c>
    </row>
    <row r="593" spans="1:5" x14ac:dyDescent="0.45">
      <c r="A593" t="str">
        <f>A580</f>
        <v>Uganda</v>
      </c>
      <c r="B593" t="str">
        <f>EI_working!B593</f>
        <v>acass</v>
      </c>
      <c r="C593" cm="1">
        <f t="array" aca="1" ref="C593" ca="1">IF(_xlfn.XLOOKUP($A593&amp;$B593,Prod!$K$4:$K$500&amp;Prod!$A$4:$A$500,Prod!B$4:B$500)=0,0,EI_working!C593)</f>
        <v>2.5627918898767411E-2</v>
      </c>
      <c r="D593" cm="1">
        <f t="array" aca="1" ref="D593" ca="1">IF(_xlfn.XLOOKUP($A593&amp;$B593,Prod!$K$4:$K$500&amp;Prod!$A$4:$A$500,Prod!C$4:C$500)=0,0,EI_working!D593)</f>
        <v>2.5346911016105488E-2</v>
      </c>
      <c r="E593" cm="1">
        <f t="array" aca="1" ref="E593" ca="1">IF(_xlfn.XLOOKUP($A593&amp;$B593,Prod!$K$4:$K$500&amp;Prod!$A$4:$A$500,Prod!D$4:D$500)=0,0,EI_working!E593)</f>
        <v>2.5824624416630759E-2</v>
      </c>
    </row>
    <row r="594" spans="1:5" x14ac:dyDescent="0.45">
      <c r="A594" t="str">
        <f>A580</f>
        <v>Uganda</v>
      </c>
      <c r="B594" t="str">
        <f>EI_working!B594</f>
        <v>aipot</v>
      </c>
      <c r="C594" cm="1">
        <f t="array" aca="1" ref="C594" ca="1">IF(_xlfn.XLOOKUP($A594&amp;$B594,Prod!$K$4:$K$500&amp;Prod!$A$4:$A$500,Prod!B$4:B$500)=0,0,EI_working!C594)</f>
        <v>2.5627918898767411E-2</v>
      </c>
      <c r="D594" cm="1">
        <f t="array" aca="1" ref="D594" ca="1">IF(_xlfn.XLOOKUP($A594&amp;$B594,Prod!$K$4:$K$500&amp;Prod!$A$4:$A$500,Prod!C$4:C$500)=0,0,EI_working!D594)</f>
        <v>2.5346911016105488E-2</v>
      </c>
      <c r="E594" cm="1">
        <f t="array" aca="1" ref="E594" ca="1">IF(_xlfn.XLOOKUP($A594&amp;$B594,Prod!$K$4:$K$500&amp;Prod!$A$4:$A$500,Prod!D$4:D$500)=0,0,EI_working!E594)</f>
        <v>2.5824624416630759E-2</v>
      </c>
    </row>
    <row r="595" spans="1:5" x14ac:dyDescent="0.45">
      <c r="A595" t="str">
        <f>A580</f>
        <v>Uganda</v>
      </c>
      <c r="B595" t="str">
        <f>EI_working!B595</f>
        <v>aspot</v>
      </c>
      <c r="C595" cm="1">
        <f t="array" aca="1" ref="C595" ca="1">IF(_xlfn.XLOOKUP($A595&amp;$B595,Prod!$K$4:$K$500&amp;Prod!$A$4:$A$500,Prod!B$4:B$500)=0,0,EI_working!C595)</f>
        <v>2.5627918898767411E-2</v>
      </c>
      <c r="D595" cm="1">
        <f t="array" aca="1" ref="D595" ca="1">IF(_xlfn.XLOOKUP($A595&amp;$B595,Prod!$K$4:$K$500&amp;Prod!$A$4:$A$500,Prod!C$4:C$500)=0,0,EI_working!D595)</f>
        <v>2.5346911016105488E-2</v>
      </c>
      <c r="E595" cm="1">
        <f t="array" aca="1" ref="E595" ca="1">IF(_xlfn.XLOOKUP($A595&amp;$B595,Prod!$K$4:$K$500&amp;Prod!$A$4:$A$500,Prod!D$4:D$500)=0,0,EI_working!E595)</f>
        <v>2.5824624416630759E-2</v>
      </c>
    </row>
    <row r="596" spans="1:5" x14ac:dyDescent="0.45">
      <c r="A596" t="str">
        <f>A580</f>
        <v>Uganda</v>
      </c>
      <c r="B596" t="str">
        <f>EI_working!B596</f>
        <v>aroot</v>
      </c>
      <c r="C596" cm="1">
        <f t="array" ref="C596">IF(_xlfn.XLOOKUP($A596&amp;$B596,Prod!$K$4:$K$500&amp;Prod!$A$4:$A$500,Prod!B$4:B$500)=0,0,EI_working!C596)</f>
        <v>0</v>
      </c>
      <c r="D596" cm="1">
        <f t="array" ref="D596">IF(_xlfn.XLOOKUP($A596&amp;$B596,Prod!$K$4:$K$500&amp;Prod!$A$4:$A$500,Prod!C$4:C$500)=0,0,EI_working!D596)</f>
        <v>0</v>
      </c>
      <c r="E596" cm="1">
        <f t="array" ref="E596">IF(_xlfn.XLOOKUP($A596&amp;$B596,Prod!$K$4:$K$500&amp;Prod!$A$4:$A$500,Prod!D$4:D$500)=0,0,EI_working!E596)</f>
        <v>0</v>
      </c>
    </row>
    <row r="597" spans="1:5" x14ac:dyDescent="0.45">
      <c r="A597" t="str">
        <f>A580</f>
        <v>Uganda</v>
      </c>
      <c r="B597" t="str">
        <f>EI_working!B597</f>
        <v>aleaf</v>
      </c>
      <c r="C597" cm="1">
        <f t="array" ref="C597">IF(_xlfn.XLOOKUP($A597&amp;$B597,Prod!$K$4:$K$500&amp;Prod!$A$4:$A$500,Prod!B$4:B$500)=0,0,EI_working!C597)</f>
        <v>0</v>
      </c>
      <c r="D597" cm="1">
        <f t="array" ref="D597">IF(_xlfn.XLOOKUP($A597&amp;$B597,Prod!$K$4:$K$500&amp;Prod!$A$4:$A$500,Prod!C$4:C$500)=0,0,EI_working!D597)</f>
        <v>0</v>
      </c>
      <c r="E597" cm="1">
        <f t="array" ref="E597">IF(_xlfn.XLOOKUP($A597&amp;$B597,Prod!$K$4:$K$500&amp;Prod!$A$4:$A$500,Prod!D$4:D$500)=0,0,EI_working!E597)</f>
        <v>0</v>
      </c>
    </row>
    <row r="598" spans="1:5" x14ac:dyDescent="0.45">
      <c r="A598" t="str">
        <f>A580</f>
        <v>Uganda</v>
      </c>
      <c r="B598" t="str">
        <f>EI_working!B598</f>
        <v>avege</v>
      </c>
      <c r="C598" cm="1">
        <f t="array" aca="1" ref="C598" ca="1">IF(_xlfn.XLOOKUP($A598&amp;$B598,Prod!$K$4:$K$500&amp;Prod!$A$4:$A$500,Prod!B$4:B$500)=0,0,EI_working!C598)</f>
        <v>4.3011216399397242E-2</v>
      </c>
      <c r="D598" cm="1">
        <f t="array" aca="1" ref="D598" ca="1">IF(_xlfn.XLOOKUP($A598&amp;$B598,Prod!$K$4:$K$500&amp;Prod!$A$4:$A$500,Prod!C$4:C$500)=0,0,EI_working!D598)</f>
        <v>4.2539602184491571E-2</v>
      </c>
      <c r="E598" cm="1">
        <f t="array" aca="1" ref="E598" ca="1">IF(_xlfn.XLOOKUP($A598&amp;$B598,Prod!$K$4:$K$500&amp;Prod!$A$4:$A$500,Prod!D$4:D$500)=0,0,EI_working!E598)</f>
        <v>4.3341346349831208E-2</v>
      </c>
    </row>
    <row r="599" spans="1:5" x14ac:dyDescent="0.45">
      <c r="A599" t="str">
        <f>A580</f>
        <v>Uganda</v>
      </c>
      <c r="B599" t="str">
        <f>EI_working!B599</f>
        <v>asugr</v>
      </c>
      <c r="C599" cm="1">
        <f t="array" ref="C599">IF(_xlfn.XLOOKUP($A599&amp;$B599,Prod!$K$4:$K$500&amp;Prod!$A$4:$A$500,Prod!B$4:B$500)=0,0,EI_working!C599)</f>
        <v>4.5599999999999998E-3</v>
      </c>
      <c r="D599" cm="1">
        <f t="array" ref="D599">IF(_xlfn.XLOOKUP($A599&amp;$B599,Prod!$K$4:$K$500&amp;Prod!$A$4:$A$500,Prod!C$4:C$500)=0,0,EI_working!D599)</f>
        <v>4.5100000000000001E-3</v>
      </c>
      <c r="E599" cm="1">
        <f t="array" ref="E599">IF(_xlfn.XLOOKUP($A599&amp;$B599,Prod!$K$4:$K$500&amp;Prod!$A$4:$A$500,Prod!D$4:D$500)=0,0,EI_working!E599)</f>
        <v>4.5950000000000001E-3</v>
      </c>
    </row>
    <row r="600" spans="1:5" x14ac:dyDescent="0.45">
      <c r="A600" t="str">
        <f>A580</f>
        <v>Uganda</v>
      </c>
      <c r="B600" t="str">
        <f>EI_working!B600</f>
        <v>atoba</v>
      </c>
      <c r="C600" cm="1">
        <f t="array" aca="1" ref="C600" ca="1">IF(_xlfn.XLOOKUP($A600&amp;$B600,Prod!$K$4:$K$500&amp;Prod!$A$4:$A$500,Prod!B$4:B$500)=0,0,EI_working!C600)</f>
        <v>4.3011216399397242E-2</v>
      </c>
      <c r="D600" cm="1">
        <f t="array" aca="1" ref="D600" ca="1">IF(_xlfn.XLOOKUP($A600&amp;$B600,Prod!$K$4:$K$500&amp;Prod!$A$4:$A$500,Prod!C$4:C$500)=0,0,EI_working!D600)</f>
        <v>4.2539602184491571E-2</v>
      </c>
      <c r="E600" cm="1">
        <f t="array" aca="1" ref="E600" ca="1">IF(_xlfn.XLOOKUP($A600&amp;$B600,Prod!$K$4:$K$500&amp;Prod!$A$4:$A$500,Prod!D$4:D$500)=0,0,EI_working!E600)</f>
        <v>4.3341346349831208E-2</v>
      </c>
    </row>
    <row r="601" spans="1:5" x14ac:dyDescent="0.45">
      <c r="A601" t="str">
        <f>A580</f>
        <v>Uganda</v>
      </c>
      <c r="B601" t="str">
        <f>EI_working!B601</f>
        <v>acott</v>
      </c>
      <c r="C601" cm="1">
        <f t="array" aca="1" ref="C601" ca="1">IF(_xlfn.XLOOKUP($A601&amp;$B601,Prod!$K$4:$K$500&amp;Prod!$A$4:$A$500,Prod!B$4:B$500)=0,0,EI_working!C601)</f>
        <v>4.3011216399397242E-2</v>
      </c>
      <c r="D601" cm="1">
        <f t="array" aca="1" ref="D601" ca="1">IF(_xlfn.XLOOKUP($A601&amp;$B601,Prod!$K$4:$K$500&amp;Prod!$A$4:$A$500,Prod!C$4:C$500)=0,0,EI_working!D601)</f>
        <v>4.2539602184491571E-2</v>
      </c>
      <c r="E601" cm="1">
        <f t="array" aca="1" ref="E601" ca="1">IF(_xlfn.XLOOKUP($A601&amp;$B601,Prod!$K$4:$K$500&amp;Prod!$A$4:$A$500,Prod!D$4:D$500)=0,0,EI_working!E601)</f>
        <v>4.3341346349831208E-2</v>
      </c>
    </row>
    <row r="602" spans="1:5" x14ac:dyDescent="0.45">
      <c r="A602" t="str">
        <f>A580</f>
        <v>Uganda</v>
      </c>
      <c r="B602" t="str">
        <f>EI_working!B602</f>
        <v>anuts</v>
      </c>
      <c r="C602" cm="1">
        <f t="array" ref="C602">IF(_xlfn.XLOOKUP($A602&amp;$B602,Prod!$K$4:$K$500&amp;Prod!$A$4:$A$500,Prod!B$4:B$500)=0,0,EI_working!C602)</f>
        <v>0</v>
      </c>
      <c r="D602" cm="1">
        <f t="array" ref="D602">IF(_xlfn.XLOOKUP($A602&amp;$B602,Prod!$K$4:$K$500&amp;Prod!$A$4:$A$500,Prod!C$4:C$500)=0,0,EI_working!D602)</f>
        <v>0</v>
      </c>
      <c r="E602" cm="1">
        <f t="array" ref="E602">IF(_xlfn.XLOOKUP($A602&amp;$B602,Prod!$K$4:$K$500&amp;Prod!$A$4:$A$500,Prod!D$4:D$500)=0,0,EI_working!E602)</f>
        <v>0</v>
      </c>
    </row>
    <row r="603" spans="1:5" x14ac:dyDescent="0.45">
      <c r="A603" t="str">
        <f>A580</f>
        <v>Uganda</v>
      </c>
      <c r="B603" t="str">
        <f>EI_working!B603</f>
        <v>abana</v>
      </c>
      <c r="C603" cm="1">
        <f t="array" ref="C603">IF(_xlfn.XLOOKUP($A603&amp;$B603,Prod!$K$4:$K$500&amp;Prod!$A$4:$A$500,Prod!B$4:B$500)=0,0,EI_working!C603)</f>
        <v>0</v>
      </c>
      <c r="D603" cm="1">
        <f t="array" ref="D603">IF(_xlfn.XLOOKUP($A603&amp;$B603,Prod!$K$4:$K$500&amp;Prod!$A$4:$A$500,Prod!C$4:C$500)=0,0,EI_working!D603)</f>
        <v>0</v>
      </c>
      <c r="E603" cm="1">
        <f t="array" ref="E603">IF(_xlfn.XLOOKUP($A603&amp;$B603,Prod!$K$4:$K$500&amp;Prod!$A$4:$A$500,Prod!D$4:D$500)=0,0,EI_working!E603)</f>
        <v>0</v>
      </c>
    </row>
    <row r="604" spans="1:5" x14ac:dyDescent="0.45">
      <c r="A604" t="str">
        <f>A580</f>
        <v>Uganda</v>
      </c>
      <c r="B604" t="str">
        <f>EI_working!B604</f>
        <v>aplan</v>
      </c>
      <c r="C604" cm="1">
        <f t="array" aca="1" ref="C604" ca="1">IF(_xlfn.XLOOKUP($A604&amp;$B604,Prod!$K$4:$K$500&amp;Prod!$A$4:$A$500,Prod!B$4:B$500)=0,0,EI_working!C604)</f>
        <v>4.7913065767260808E-2</v>
      </c>
      <c r="D604" cm="1">
        <f t="array" aca="1" ref="D604" ca="1">IF(_xlfn.XLOOKUP($A604&amp;$B604,Prod!$K$4:$K$500&amp;Prod!$A$4:$A$500,Prod!C$4:C$500)=0,0,EI_working!D604)</f>
        <v>4.7387703204023301E-2</v>
      </c>
      <c r="E604" cm="1">
        <f t="array" aca="1" ref="E604" ca="1">IF(_xlfn.XLOOKUP($A604&amp;$B604,Prod!$K$4:$K$500&amp;Prod!$A$4:$A$500,Prod!D$4:D$500)=0,0,EI_working!E604)</f>
        <v>4.8280819561527057E-2</v>
      </c>
    </row>
    <row r="605" spans="1:5" x14ac:dyDescent="0.45">
      <c r="A605" t="str">
        <f>A580</f>
        <v>Uganda</v>
      </c>
      <c r="B605" t="str">
        <f>EI_working!B605</f>
        <v>afrui</v>
      </c>
      <c r="C605" cm="1">
        <f t="array" aca="1" ref="C605" ca="1">IF(_xlfn.XLOOKUP($A605&amp;$B605,Prod!$K$4:$K$500&amp;Prod!$A$4:$A$500,Prod!B$4:B$500)=0,0,EI_working!C605)</f>
        <v>4.9804698947376415E-2</v>
      </c>
      <c r="D605" cm="1">
        <f t="array" aca="1" ref="D605" ca="1">IF(_xlfn.XLOOKUP($A605&amp;$B605,Prod!$K$4:$K$500&amp;Prod!$A$4:$A$500,Prod!C$4:C$500)=0,0,EI_working!D605)</f>
        <v>4.9258594792251677E-2</v>
      </c>
      <c r="E605" cm="1">
        <f t="array" aca="1" ref="E605" ca="1">IF(_xlfn.XLOOKUP($A605&amp;$B605,Prod!$K$4:$K$500&amp;Prod!$A$4:$A$500,Prod!D$4:D$500)=0,0,EI_working!E605)</f>
        <v>5.0186971855963727E-2</v>
      </c>
    </row>
    <row r="606" spans="1:5" x14ac:dyDescent="0.45">
      <c r="A606" t="str">
        <f>A580</f>
        <v>Uganda</v>
      </c>
      <c r="B606" t="str">
        <f>EI_working!B606</f>
        <v>ateal</v>
      </c>
      <c r="C606" cm="1">
        <f t="array" aca="1" ref="C606" ca="1">IF(_xlfn.XLOOKUP($A606&amp;$B606,Prod!$K$4:$K$500&amp;Prod!$A$4:$A$500,Prod!B$4:B$500)=0,0,EI_working!C606)</f>
        <v>4.7913065767260808E-2</v>
      </c>
      <c r="D606" cm="1">
        <f t="array" aca="1" ref="D606" ca="1">IF(_xlfn.XLOOKUP($A606&amp;$B606,Prod!$K$4:$K$500&amp;Prod!$A$4:$A$500,Prod!C$4:C$500)=0,0,EI_working!D606)</f>
        <v>4.7387703204023301E-2</v>
      </c>
      <c r="E606" cm="1">
        <f t="array" aca="1" ref="E606" ca="1">IF(_xlfn.XLOOKUP($A606&amp;$B606,Prod!$K$4:$K$500&amp;Prod!$A$4:$A$500,Prod!D$4:D$500)=0,0,EI_working!E606)</f>
        <v>4.8280819561527057E-2</v>
      </c>
    </row>
    <row r="607" spans="1:5" x14ac:dyDescent="0.45">
      <c r="A607" t="str">
        <f>A580</f>
        <v>Uganda</v>
      </c>
      <c r="B607" t="str">
        <f>EI_working!B607</f>
        <v>acoff</v>
      </c>
      <c r="C607" cm="1">
        <f t="array" aca="1" ref="C607" ca="1">IF(_xlfn.XLOOKUP($A607&amp;$B607,Prod!$K$4:$K$500&amp;Prod!$A$4:$A$500,Prod!B$4:B$500)=0,0,EI_working!C607)</f>
        <v>1.5894881003952919</v>
      </c>
      <c r="D607" cm="1">
        <f t="array" aca="1" ref="D607" ca="1">IF(_xlfn.XLOOKUP($A607&amp;$B607,Prod!$K$4:$K$500&amp;Prod!$A$4:$A$500,Prod!C$4:C$500)=0,0,EI_working!D607)</f>
        <v>1.5720595028032383</v>
      </c>
      <c r="E607" cm="1">
        <f t="array" aca="1" ref="E607" ca="1">IF(_xlfn.XLOOKUP($A607&amp;$B607,Prod!$K$4:$K$500&amp;Prod!$A$4:$A$500,Prod!D$4:D$500)=0,0,EI_working!E607)</f>
        <v>1.6016881187097292</v>
      </c>
    </row>
    <row r="608" spans="1:5" x14ac:dyDescent="0.45">
      <c r="A608" t="str">
        <f>A580</f>
        <v>Uganda</v>
      </c>
      <c r="B608" t="str">
        <f>EI_working!B608</f>
        <v>acoco</v>
      </c>
      <c r="C608" cm="1">
        <f t="array" ref="C608">IF(_xlfn.XLOOKUP($A608&amp;$B608,Prod!$K$4:$K$500&amp;Prod!$A$4:$A$500,Prod!B$4:B$500)=0,0,EI_working!C608)</f>
        <v>2.29</v>
      </c>
      <c r="D608" cm="1">
        <f t="array" ref="D608">IF(_xlfn.XLOOKUP($A608&amp;$B608,Prod!$K$4:$K$500&amp;Prod!$A$4:$A$500,Prod!C$4:C$500)=0,0,EI_working!D608)</f>
        <v>2.29</v>
      </c>
      <c r="E608" cm="1">
        <f t="array" ref="E608">IF(_xlfn.XLOOKUP($A608&amp;$B608,Prod!$K$4:$K$500&amp;Prod!$A$4:$A$500,Prod!D$4:D$500)=0,0,EI_working!E608)</f>
        <v>2.29</v>
      </c>
    </row>
    <row r="609" spans="1:5" x14ac:dyDescent="0.45">
      <c r="A609" t="str">
        <f>A580</f>
        <v>Uganda</v>
      </c>
      <c r="B609" t="str">
        <f>EI_working!B609</f>
        <v>aflwr</v>
      </c>
      <c r="C609" cm="1">
        <f t="array" ref="C609">IF(_xlfn.XLOOKUP($A609&amp;$B609,Prod!$K$4:$K$500&amp;Prod!$A$4:$A$500,Prod!B$4:B$500)=0,0,EI_working!C609)</f>
        <v>0</v>
      </c>
      <c r="D609" cm="1">
        <f t="array" ref="D609">IF(_xlfn.XLOOKUP($A609&amp;$B609,Prod!$K$4:$K$500&amp;Prod!$A$4:$A$500,Prod!C$4:C$500)=0,0,EI_working!D609)</f>
        <v>0</v>
      </c>
      <c r="E609" cm="1">
        <f t="array" ref="E609">IF(_xlfn.XLOOKUP($A609&amp;$B609,Prod!$K$4:$K$500&amp;Prod!$A$4:$A$500,Prod!D$4:D$500)=0,0,EI_working!E609)</f>
        <v>0</v>
      </c>
    </row>
    <row r="610" spans="1:5" x14ac:dyDescent="0.45">
      <c r="A610" t="str">
        <f>A580</f>
        <v>Uganda</v>
      </c>
      <c r="B610" t="str">
        <f>EI_working!B610</f>
        <v>arubb</v>
      </c>
      <c r="C610" cm="1">
        <f t="array" ref="C610">IF(_xlfn.XLOOKUP($A610&amp;$B610,Prod!$K$4:$K$500&amp;Prod!$A$4:$A$500,Prod!B$4:B$500)=0,0,EI_working!C610)</f>
        <v>0</v>
      </c>
      <c r="D610" cm="1">
        <f t="array" ref="D610">IF(_xlfn.XLOOKUP($A610&amp;$B610,Prod!$K$4:$K$500&amp;Prod!$A$4:$A$500,Prod!C$4:C$500)=0,0,EI_working!D610)</f>
        <v>0</v>
      </c>
      <c r="E610" cm="1">
        <f t="array" ref="E610">IF(_xlfn.XLOOKUP($A610&amp;$B610,Prod!$K$4:$K$500&amp;Prod!$A$4:$A$500,Prod!D$4:D$500)=0,0,EI_working!E610)</f>
        <v>0</v>
      </c>
    </row>
    <row r="611" spans="1:5" x14ac:dyDescent="0.45">
      <c r="A611" t="str">
        <f>A580</f>
        <v>Uganda</v>
      </c>
      <c r="B611" t="str">
        <f>EI_working!B611</f>
        <v>aocrp</v>
      </c>
      <c r="C611" cm="1">
        <f t="array" aca="1" ref="C611" ca="1">IF(_xlfn.XLOOKUP($A611&amp;$B611,Prod!$K$4:$K$500&amp;Prod!$A$4:$A$500,Prod!B$4:B$500)=0,0,EI_working!C611)</f>
        <v>0.34244458020753843</v>
      </c>
      <c r="D611" cm="1">
        <f t="array" aca="1" ref="D611" ca="1">IF(_xlfn.XLOOKUP($A611&amp;$B611,Prod!$K$4:$K$500&amp;Prod!$A$4:$A$500,Prod!C$4:C$500)=0,0,EI_working!D611)</f>
        <v>0.33868970542456101</v>
      </c>
      <c r="E611" cm="1">
        <f t="array" aca="1" ref="E611" ca="1">IF(_xlfn.XLOOKUP($A611&amp;$B611,Prod!$K$4:$K$500&amp;Prod!$A$4:$A$500,Prod!D$4:D$500)=0,0,EI_working!E611)</f>
        <v>0.34507299255562257</v>
      </c>
    </row>
    <row r="612" spans="1:5" x14ac:dyDescent="0.45">
      <c r="A612" t="str">
        <f>A580</f>
        <v>Uganda</v>
      </c>
      <c r="B612" t="str">
        <f>EI_working!B612</f>
        <v>acatt</v>
      </c>
      <c r="C612" cm="1">
        <f t="array" ref="C612">IF(_xlfn.XLOOKUP($A612&amp;$B612,Prod!$K$4:$K$500&amp;Prod!$A$4:$A$500,Prod!B$4:B$500)=0,0,EI_working!C612)</f>
        <v>55.661299999999997</v>
      </c>
      <c r="D612" cm="1">
        <f t="array" ref="D612">IF(_xlfn.XLOOKUP($A612&amp;$B612,Prod!$K$4:$K$500&amp;Prod!$A$4:$A$500,Prod!C$4:C$500)=0,0,EI_working!D612)</f>
        <v>57.698</v>
      </c>
      <c r="E612" cm="1">
        <f t="array" ref="E612">IF(_xlfn.XLOOKUP($A612&amp;$B612,Prod!$K$4:$K$500&amp;Prod!$A$4:$A$500,Prod!D$4:D$500)=0,0,EI_working!E612)</f>
        <v>68.98</v>
      </c>
    </row>
    <row r="613" spans="1:5" x14ac:dyDescent="0.45">
      <c r="A613" t="str">
        <f>A580</f>
        <v>Uganda</v>
      </c>
      <c r="B613" t="str">
        <f>EI_working!B613</f>
        <v>amilk</v>
      </c>
      <c r="C613" cm="1">
        <f t="array" ref="C613">IF(_xlfn.XLOOKUP($A613&amp;$B613,Prod!$K$4:$K$500&amp;Prod!$A$4:$A$500,Prod!B$4:B$500)=0,0,EI_working!C613)</f>
        <v>3.6964999999999999</v>
      </c>
      <c r="D613" cm="1">
        <f t="array" ref="D613">IF(_xlfn.XLOOKUP($A613&amp;$B613,Prod!$K$4:$K$500&amp;Prod!$A$4:$A$500,Prod!C$4:C$500)=0,0,EI_working!D613)</f>
        <v>4.1642000000000001</v>
      </c>
      <c r="E613" cm="1">
        <f t="array" ref="E613">IF(_xlfn.XLOOKUP($A613&amp;$B613,Prod!$K$4:$K$500&amp;Prod!$A$4:$A$500,Prod!D$4:D$500)=0,0,EI_working!E613)</f>
        <v>3.9636000000000005</v>
      </c>
    </row>
    <row r="614" spans="1:5" x14ac:dyDescent="0.45">
      <c r="A614" t="str">
        <f>A580</f>
        <v>Uganda</v>
      </c>
      <c r="B614" t="str">
        <f>EI_working!B614</f>
        <v>apoul</v>
      </c>
      <c r="C614" cm="1">
        <f t="array" ref="C614">IF(_xlfn.XLOOKUP($A614&amp;$B614,Prod!$K$4:$K$500&amp;Prod!$A$4:$A$500,Prod!B$4:B$500)=0,0,EI_working!C614)</f>
        <v>2.0602999999999998</v>
      </c>
      <c r="D614" cm="1">
        <f t="array" ref="D614">IF(_xlfn.XLOOKUP($A614&amp;$B614,Prod!$K$4:$K$500&amp;Prod!$A$4:$A$500,Prod!C$4:C$500)=0,0,EI_working!D614)</f>
        <v>1.6705000000000001</v>
      </c>
      <c r="E614" cm="1">
        <f t="array" ref="E614">IF(_xlfn.XLOOKUP($A614&amp;$B614,Prod!$K$4:$K$500&amp;Prod!$A$4:$A$500,Prod!D$4:D$500)=0,0,EI_working!E614)</f>
        <v>1.6161000000000001</v>
      </c>
    </row>
    <row r="615" spans="1:5" x14ac:dyDescent="0.45">
      <c r="A615" t="str">
        <f>A580</f>
        <v>Uganda</v>
      </c>
      <c r="B615" t="str">
        <f>EI_working!B615</f>
        <v>aeggs</v>
      </c>
      <c r="C615" cm="1">
        <f t="array" ref="C615">IF(_xlfn.XLOOKUP($A615&amp;$B615,Prod!$K$4:$K$500&amp;Prod!$A$4:$A$500,Prod!B$4:B$500)=0,0,EI_working!C615)</f>
        <v>1.2082999999999999</v>
      </c>
      <c r="D615" cm="1">
        <f t="array" ref="D615">IF(_xlfn.XLOOKUP($A615&amp;$B615,Prod!$K$4:$K$500&amp;Prod!$A$4:$A$500,Prod!C$4:C$500)=0,0,EI_working!D615)</f>
        <v>1.1482000000000001</v>
      </c>
      <c r="E615" cm="1">
        <f t="array" ref="E615">IF(_xlfn.XLOOKUP($A615&amp;$B615,Prod!$K$4:$K$500&amp;Prod!$A$4:$A$500,Prod!D$4:D$500)=0,0,EI_working!E615)</f>
        <v>1.0286</v>
      </c>
    </row>
    <row r="616" spans="1:5" x14ac:dyDescent="0.45">
      <c r="A616" t="str">
        <f>A580</f>
        <v>Uganda</v>
      </c>
      <c r="B616" t="str">
        <f>EI_working!B616</f>
        <v>asmlr</v>
      </c>
      <c r="C616" cm="1">
        <f t="array" ref="C616">IF(_xlfn.XLOOKUP($A616&amp;$B616,Prod!$K$4:$K$500&amp;Prod!$A$4:$A$500,Prod!B$4:B$500)=0,0,EI_working!C616)</f>
        <v>55.670478709138159</v>
      </c>
      <c r="D616" cm="1">
        <f t="array" ref="D616">IF(_xlfn.XLOOKUP($A616&amp;$B616,Prod!$K$4:$K$500&amp;Prod!$A$4:$A$500,Prod!C$4:C$500)=0,0,EI_working!D616)</f>
        <v>82.938034302902466</v>
      </c>
      <c r="E616" cm="1">
        <f t="array" ref="E616">IF(_xlfn.XLOOKUP($A616&amp;$B616,Prod!$K$4:$K$500&amp;Prod!$A$4:$A$500,Prod!D$4:D$500)=0,0,EI_working!E616)</f>
        <v>110.38896370182729</v>
      </c>
    </row>
    <row r="617" spans="1:5" x14ac:dyDescent="0.45">
      <c r="A617" t="str">
        <f>A580</f>
        <v>Uganda</v>
      </c>
      <c r="B617" t="str">
        <f>EI_working!B617</f>
        <v>aoliv</v>
      </c>
      <c r="C617" cm="1">
        <f t="array" aca="1" ref="C617" ca="1">IF(_xlfn.XLOOKUP($A617&amp;$B617,Prod!$K$4:$K$500&amp;Prod!$A$4:$A$500,Prod!B$4:B$500)=0,0,EI_working!C617)</f>
        <v>17.253363366301379</v>
      </c>
      <c r="D617" cm="1">
        <f t="array" aca="1" ref="D617" ca="1">IF(_xlfn.XLOOKUP($A617&amp;$B617,Prod!$K$4:$K$500&amp;Prod!$A$4:$A$500,Prod!C$4:C$500)=0,0,EI_working!D617)</f>
        <v>25.704108818447367</v>
      </c>
      <c r="E617" cm="1">
        <f t="array" aca="1" ref="E617" ca="1">IF(_xlfn.XLOOKUP($A617&amp;$B617,Prod!$K$4:$K$500&amp;Prod!$A$4:$A$500,Prod!D$4:D$500)=0,0,EI_working!E617)</f>
        <v>34.211685376875479</v>
      </c>
    </row>
    <row r="625" spans="1:5" x14ac:dyDescent="0.45">
      <c r="A625" s="5" t="str">
        <f>EI_working!A625</f>
        <v>Vietnam</v>
      </c>
    </row>
    <row r="629" spans="1:5" x14ac:dyDescent="0.45">
      <c r="B629" t="str">
        <f>EI_working!B629</f>
        <v>N90</v>
      </c>
      <c r="C629">
        <f>EI_working!C629</f>
        <v>2000</v>
      </c>
      <c r="D629">
        <f>EI_working!D629</f>
        <v>2010</v>
      </c>
      <c r="E629">
        <f>EI_working!E629</f>
        <v>2022</v>
      </c>
    </row>
    <row r="630" spans="1:5" x14ac:dyDescent="0.45">
      <c r="A630" t="str">
        <f>A625</f>
        <v>Vietnam</v>
      </c>
      <c r="B630" t="str">
        <f>EI_working!B630</f>
        <v>amaiz</v>
      </c>
      <c r="C630" cm="1">
        <f t="array" ref="C630">IF(_xlfn.XLOOKUP($A630&amp;$B630,Prod!$K$4:$K$500&amp;Prod!$A$4:$A$500,Prod!B$4:B$500)=0,0,EI_working!C630)</f>
        <v>0.29480000000000001</v>
      </c>
      <c r="D630" cm="1">
        <f t="array" ref="D630">IF(_xlfn.XLOOKUP($A630&amp;$B630,Prod!$K$4:$K$500&amp;Prod!$A$4:$A$500,Prod!C$4:C$500)=0,0,EI_working!D630)</f>
        <v>0.1497</v>
      </c>
      <c r="E630" cm="1">
        <f t="array" ref="E630">IF(_xlfn.XLOOKUP($A630&amp;$B630,Prod!$K$4:$K$500&amp;Prod!$A$4:$A$500,Prod!D$4:D$500)=0,0,EI_working!E630)</f>
        <v>0.19070000000000001</v>
      </c>
    </row>
    <row r="631" spans="1:5" x14ac:dyDescent="0.45">
      <c r="A631" t="str">
        <f>A625</f>
        <v>Vietnam</v>
      </c>
      <c r="B631" t="str">
        <f>EI_working!B631</f>
        <v>asorg</v>
      </c>
      <c r="C631" cm="1">
        <f t="array" ref="C631">IF(_xlfn.XLOOKUP($A631&amp;$B631,Prod!$K$4:$K$500&amp;Prod!$A$4:$A$500,Prod!B$4:B$500)=0,0,EI_working!C631)</f>
        <v>0</v>
      </c>
      <c r="D631" cm="1">
        <f t="array" ref="D631">IF(_xlfn.XLOOKUP($A631&amp;$B631,Prod!$K$4:$K$500&amp;Prod!$A$4:$A$500,Prod!C$4:C$500)=0,0,EI_working!D631)</f>
        <v>0</v>
      </c>
      <c r="E631" cm="1">
        <f t="array" ref="E631">IF(_xlfn.XLOOKUP($A631&amp;$B631,Prod!$K$4:$K$500&amp;Prod!$A$4:$A$500,Prod!D$4:D$500)=0,0,EI_working!E631)</f>
        <v>0</v>
      </c>
    </row>
    <row r="632" spans="1:5" x14ac:dyDescent="0.45">
      <c r="A632" t="str">
        <f>A625</f>
        <v>Vietnam</v>
      </c>
      <c r="B632" t="str">
        <f>EI_working!B632</f>
        <v>arice</v>
      </c>
      <c r="C632" cm="1">
        <f t="array" ref="C632">IF(_xlfn.XLOOKUP($A632&amp;$B632,Prod!$K$4:$K$500&amp;Prod!$A$4:$A$500,Prod!B$4:B$500)=0,0,EI_working!C632)</f>
        <v>1.2775000000000001</v>
      </c>
      <c r="D632" cm="1">
        <f t="array" ref="D632">IF(_xlfn.XLOOKUP($A632&amp;$B632,Prod!$K$4:$K$500&amp;Prod!$A$4:$A$500,Prod!C$4:C$500)=0,0,EI_working!D632)</f>
        <v>1.0126999999999999</v>
      </c>
      <c r="E632" cm="1">
        <f t="array" ref="E632">IF(_xlfn.XLOOKUP($A632&amp;$B632,Prod!$K$4:$K$500&amp;Prod!$A$4:$A$500,Prod!D$4:D$500)=0,0,EI_working!E632)</f>
        <v>0.9627</v>
      </c>
    </row>
    <row r="633" spans="1:5" x14ac:dyDescent="0.45">
      <c r="A633" t="str">
        <f>A625</f>
        <v>Vietnam</v>
      </c>
      <c r="B633" t="str">
        <f>EI_working!B633</f>
        <v>awhea</v>
      </c>
      <c r="C633" cm="1">
        <f t="array" ref="C633">IF(_xlfn.XLOOKUP($A633&amp;$B633,Prod!$K$4:$K$500&amp;Prod!$A$4:$A$500,Prod!B$4:B$500)=0,0,EI_working!C633)</f>
        <v>0</v>
      </c>
      <c r="D633" cm="1">
        <f t="array" ref="D633">IF(_xlfn.XLOOKUP($A633&amp;$B633,Prod!$K$4:$K$500&amp;Prod!$A$4:$A$500,Prod!C$4:C$500)=0,0,EI_working!D633)</f>
        <v>0</v>
      </c>
      <c r="E633" cm="1">
        <f t="array" ref="E633">IF(_xlfn.XLOOKUP($A633&amp;$B633,Prod!$K$4:$K$500&amp;Prod!$A$4:$A$500,Prod!D$4:D$500)=0,0,EI_working!E633)</f>
        <v>0</v>
      </c>
    </row>
    <row r="634" spans="1:5" x14ac:dyDescent="0.45">
      <c r="A634" t="str">
        <f>A625</f>
        <v>Vietnam</v>
      </c>
      <c r="B634" t="str">
        <f>EI_working!B634</f>
        <v>aocer</v>
      </c>
      <c r="C634" cm="1">
        <f t="array" ref="C634">IF(_xlfn.XLOOKUP($A634&amp;$B634,Prod!$K$4:$K$500&amp;Prod!$A$4:$A$500,Prod!B$4:B$500)=0,0,EI_working!C634)</f>
        <v>0</v>
      </c>
      <c r="D634" cm="1">
        <f t="array" ref="D634">IF(_xlfn.XLOOKUP($A634&amp;$B634,Prod!$K$4:$K$500&amp;Prod!$A$4:$A$500,Prod!C$4:C$500)=0,0,EI_working!D634)</f>
        <v>0</v>
      </c>
      <c r="E634" cm="1">
        <f t="array" ref="E634">IF(_xlfn.XLOOKUP($A634&amp;$B634,Prod!$K$4:$K$500&amp;Prod!$A$4:$A$500,Prod!D$4:D$500)=0,0,EI_working!E634)</f>
        <v>0</v>
      </c>
    </row>
    <row r="635" spans="1:5" x14ac:dyDescent="0.45">
      <c r="A635" t="str">
        <f>A625</f>
        <v>Vietnam</v>
      </c>
      <c r="B635" t="str">
        <f>EI_working!B635</f>
        <v>apuls</v>
      </c>
      <c r="C635" cm="1">
        <f t="array" aca="1" ref="C635" ca="1">IF(_xlfn.XLOOKUP($A635&amp;$B635,Prod!$K$4:$K$500&amp;Prod!$A$4:$A$500,Prod!B$4:B$500)=0,0,EI_working!C635)</f>
        <v>0.15455675131940358</v>
      </c>
      <c r="D635" cm="1">
        <f t="array" aca="1" ref="D635" ca="1">IF(_xlfn.XLOOKUP($A635&amp;$B635,Prod!$K$4:$K$500&amp;Prod!$A$4:$A$500,Prod!C$4:C$500)=0,0,EI_working!D635)</f>
        <v>7.848421191490744E-2</v>
      </c>
      <c r="E635" cm="1">
        <f t="array" aca="1" ref="E635" ca="1">IF(_xlfn.XLOOKUP($A635&amp;$B635,Prod!$K$4:$K$500&amp;Prod!$A$4:$A$500,Prod!D$4:D$500)=0,0,EI_working!E635)</f>
        <v>9.9979553855530062E-2</v>
      </c>
    </row>
    <row r="636" spans="1:5" x14ac:dyDescent="0.45">
      <c r="A636" t="str">
        <f>A625</f>
        <v>Vietnam</v>
      </c>
      <c r="B636" t="str">
        <f>EI_working!B636</f>
        <v>agnut</v>
      </c>
      <c r="C636" cm="1">
        <f t="array" aca="1" ref="C636" ca="1">IF(_xlfn.XLOOKUP($A636&amp;$B636,Prod!$K$4:$K$500&amp;Prod!$A$4:$A$500,Prod!B$4:B$500)=0,0,EI_working!C636)</f>
        <v>0.2986574099354069</v>
      </c>
      <c r="D636" cm="1">
        <f t="array" aca="1" ref="D636" ca="1">IF(_xlfn.XLOOKUP($A636&amp;$B636,Prod!$K$4:$K$500&amp;Prod!$A$4:$A$500,Prod!C$4:C$500)=0,0,EI_working!D636)</f>
        <v>0.15165880009270832</v>
      </c>
      <c r="E636" cm="1">
        <f t="array" aca="1" ref="E636" ca="1">IF(_xlfn.XLOOKUP($A636&amp;$B636,Prod!$K$4:$K$500&amp;Prod!$A$4:$A$500,Prod!D$4:D$500)=0,0,EI_working!E636)</f>
        <v>0.19319527840801254</v>
      </c>
    </row>
    <row r="637" spans="1:5" x14ac:dyDescent="0.45">
      <c r="A637" t="str">
        <f>A625</f>
        <v>Vietnam</v>
      </c>
      <c r="B637" t="str">
        <f>EI_working!B637</f>
        <v>aoils</v>
      </c>
      <c r="C637" cm="1">
        <f t="array" aca="1" ref="C637" ca="1">IF(_xlfn.XLOOKUP($A637&amp;$B637,Prod!$K$4:$K$500&amp;Prod!$A$4:$A$500,Prod!B$4:B$500)=0,0,EI_working!C637)</f>
        <v>0.58138591968268072</v>
      </c>
      <c r="D637" cm="1">
        <f t="array" aca="1" ref="D637" ca="1">IF(_xlfn.XLOOKUP($A637&amp;$B637,Prod!$K$4:$K$500&amp;Prod!$A$4:$A$500,Prod!C$4:C$500)=0,0,EI_working!D637)</f>
        <v>0.29522887441145623</v>
      </c>
      <c r="E637" cm="1">
        <f t="array" aca="1" ref="E637" ca="1">IF(_xlfn.XLOOKUP($A637&amp;$B637,Prod!$K$4:$K$500&amp;Prod!$A$4:$A$500,Prod!D$4:D$500)=0,0,EI_working!E637)</f>
        <v>0.37608648196569611</v>
      </c>
    </row>
    <row r="638" spans="1:5" x14ac:dyDescent="0.45">
      <c r="A638" t="str">
        <f>A625</f>
        <v>Vietnam</v>
      </c>
      <c r="B638" t="str">
        <f>EI_working!B638</f>
        <v>acass</v>
      </c>
      <c r="C638" cm="1">
        <f t="array" aca="1" ref="C638" ca="1">IF(_xlfn.XLOOKUP($A638&amp;$B638,Prod!$K$4:$K$500&amp;Prod!$A$4:$A$500,Prod!B$4:B$500)=0,0,EI_working!C638)</f>
        <v>4.2533253427333495E-2</v>
      </c>
      <c r="D638" cm="1">
        <f t="array" aca="1" ref="D638" ca="1">IF(_xlfn.XLOOKUP($A638&amp;$B638,Prod!$K$4:$K$500&amp;Prod!$A$4:$A$500,Prod!C$4:C$500)=0,0,EI_working!D638)</f>
        <v>2.1598466886268059E-2</v>
      </c>
      <c r="E638" cm="1">
        <f t="array" aca="1" ref="E638" ca="1">IF(_xlfn.XLOOKUP($A638&amp;$B638,Prod!$K$4:$K$500&amp;Prod!$A$4:$A$500,Prod!D$4:D$500)=0,0,EI_working!E638)</f>
        <v>2.7513878658726246E-2</v>
      </c>
    </row>
    <row r="639" spans="1:5" x14ac:dyDescent="0.45">
      <c r="A639" t="str">
        <f>A625</f>
        <v>Vietnam</v>
      </c>
      <c r="B639" t="str">
        <f>EI_working!B639</f>
        <v>aipot</v>
      </c>
      <c r="C639" cm="1">
        <f t="array" aca="1" ref="C639" ca="1">IF(_xlfn.XLOOKUP($A639&amp;$B639,Prod!$K$4:$K$500&amp;Prod!$A$4:$A$500,Prod!B$4:B$500)=0,0,EI_working!C639)</f>
        <v>4.2533253427333495E-2</v>
      </c>
      <c r="D639" cm="1">
        <f t="array" aca="1" ref="D639" ca="1">IF(_xlfn.XLOOKUP($A639&amp;$B639,Prod!$K$4:$K$500&amp;Prod!$A$4:$A$500,Prod!C$4:C$500)=0,0,EI_working!D639)</f>
        <v>2.1598466886268059E-2</v>
      </c>
      <c r="E639" cm="1">
        <f t="array" aca="1" ref="E639" ca="1">IF(_xlfn.XLOOKUP($A639&amp;$B639,Prod!$K$4:$K$500&amp;Prod!$A$4:$A$500,Prod!D$4:D$500)=0,0,EI_working!E639)</f>
        <v>2.7513878658726246E-2</v>
      </c>
    </row>
    <row r="640" spans="1:5" x14ac:dyDescent="0.45">
      <c r="A640" t="str">
        <f>A625</f>
        <v>Vietnam</v>
      </c>
      <c r="B640" t="str">
        <f>EI_working!B640</f>
        <v>aspot</v>
      </c>
      <c r="C640" cm="1">
        <f t="array" aca="1" ref="C640" ca="1">IF(_xlfn.XLOOKUP($A640&amp;$B640,Prod!$K$4:$K$500&amp;Prod!$A$4:$A$500,Prod!B$4:B$500)=0,0,EI_working!C640)</f>
        <v>4.2533253427333495E-2</v>
      </c>
      <c r="D640" cm="1">
        <f t="array" aca="1" ref="D640" ca="1">IF(_xlfn.XLOOKUP($A640&amp;$B640,Prod!$K$4:$K$500&amp;Prod!$A$4:$A$500,Prod!C$4:C$500)=0,0,EI_working!D640)</f>
        <v>2.1598466886268059E-2</v>
      </c>
      <c r="E640" cm="1">
        <f t="array" aca="1" ref="E640" ca="1">IF(_xlfn.XLOOKUP($A640&amp;$B640,Prod!$K$4:$K$500&amp;Prod!$A$4:$A$500,Prod!D$4:D$500)=0,0,EI_working!E640)</f>
        <v>2.7513878658726246E-2</v>
      </c>
    </row>
    <row r="641" spans="1:5" x14ac:dyDescent="0.45">
      <c r="A641" t="str">
        <f>A625</f>
        <v>Vietnam</v>
      </c>
      <c r="B641" t="str">
        <f>EI_working!B641</f>
        <v>aroot</v>
      </c>
      <c r="C641" cm="1">
        <f t="array" ref="C641">IF(_xlfn.XLOOKUP($A641&amp;$B641,Prod!$K$4:$K$500&amp;Prod!$A$4:$A$500,Prod!B$4:B$500)=0,0,EI_working!C641)</f>
        <v>0</v>
      </c>
      <c r="D641" cm="1">
        <f t="array" ref="D641">IF(_xlfn.XLOOKUP($A641&amp;$B641,Prod!$K$4:$K$500&amp;Prod!$A$4:$A$500,Prod!C$4:C$500)=0,0,EI_working!D641)</f>
        <v>0</v>
      </c>
      <c r="E641" cm="1">
        <f t="array" ref="E641">IF(_xlfn.XLOOKUP($A641&amp;$B641,Prod!$K$4:$K$500&amp;Prod!$A$4:$A$500,Prod!D$4:D$500)=0,0,EI_working!E641)</f>
        <v>0</v>
      </c>
    </row>
    <row r="642" spans="1:5" x14ac:dyDescent="0.45">
      <c r="A642" t="str">
        <f>A625</f>
        <v>Vietnam</v>
      </c>
      <c r="B642" t="str">
        <f>EI_working!B642</f>
        <v>aleaf</v>
      </c>
      <c r="C642" cm="1">
        <f t="array" aca="1" ref="C642" ca="1">IF(_xlfn.XLOOKUP($A642&amp;$B642,Prod!$K$4:$K$500&amp;Prod!$A$4:$A$500,Prod!B$4:B$500)=0,0,EI_working!C642)</f>
        <v>7.1383360254875461E-2</v>
      </c>
      <c r="D642" cm="1">
        <f t="array" aca="1" ref="D642" ca="1">IF(_xlfn.XLOOKUP($A642&amp;$B642,Prod!$K$4:$K$500&amp;Prod!$A$4:$A$500,Prod!C$4:C$500)=0,0,EI_working!D642)</f>
        <v>3.6248605936753248E-2</v>
      </c>
      <c r="E642" cm="1">
        <f t="array" aca="1" ref="E642" ca="1">IF(_xlfn.XLOOKUP($A642&amp;$B642,Prod!$K$4:$K$500&amp;Prod!$A$4:$A$500,Prod!D$4:D$500)=0,0,EI_working!E642)</f>
        <v>4.6176413841942841E-2</v>
      </c>
    </row>
    <row r="643" spans="1:5" x14ac:dyDescent="0.45">
      <c r="A643" t="str">
        <f>A625</f>
        <v>Vietnam</v>
      </c>
      <c r="B643" t="str">
        <f>EI_working!B643</f>
        <v>avege</v>
      </c>
      <c r="C643" cm="1">
        <f t="array" aca="1" ref="C643" ca="1">IF(_xlfn.XLOOKUP($A643&amp;$B643,Prod!$K$4:$K$500&amp;Prod!$A$4:$A$500,Prod!B$4:B$500)=0,0,EI_working!C643)</f>
        <v>7.1383360254875461E-2</v>
      </c>
      <c r="D643" cm="1">
        <f t="array" aca="1" ref="D643" ca="1">IF(_xlfn.XLOOKUP($A643&amp;$B643,Prod!$K$4:$K$500&amp;Prod!$A$4:$A$500,Prod!C$4:C$500)=0,0,EI_working!D643)</f>
        <v>3.6248605936753248E-2</v>
      </c>
      <c r="E643" cm="1">
        <f t="array" aca="1" ref="E643" ca="1">IF(_xlfn.XLOOKUP($A643&amp;$B643,Prod!$K$4:$K$500&amp;Prod!$A$4:$A$500,Prod!D$4:D$500)=0,0,EI_working!E643)</f>
        <v>4.6176413841942841E-2</v>
      </c>
    </row>
    <row r="644" spans="1:5" x14ac:dyDescent="0.45">
      <c r="A644" t="str">
        <f>A625</f>
        <v>Vietnam</v>
      </c>
      <c r="B644" t="str">
        <f>EI_working!B644</f>
        <v>asugr</v>
      </c>
      <c r="C644" cm="1">
        <f t="array" ref="C644">IF(_xlfn.XLOOKUP($A644&amp;$B644,Prod!$K$4:$K$500&amp;Prod!$A$4:$A$500,Prod!B$4:B$500)=0,0,EI_working!C644)</f>
        <v>1.474E-2</v>
      </c>
      <c r="D644" cm="1">
        <f t="array" ref="D644">IF(_xlfn.XLOOKUP($A644&amp;$B644,Prod!$K$4:$K$500&amp;Prod!$A$4:$A$500,Prod!C$4:C$500)=0,0,EI_working!D644)</f>
        <v>7.4850000000000003E-3</v>
      </c>
      <c r="E644" cm="1">
        <f t="array" ref="E644">IF(_xlfn.XLOOKUP($A644&amp;$B644,Prod!$K$4:$K$500&amp;Prod!$A$4:$A$500,Prod!D$4:D$500)=0,0,EI_working!E644)</f>
        <v>9.5350000000000001E-3</v>
      </c>
    </row>
    <row r="645" spans="1:5" x14ac:dyDescent="0.45">
      <c r="A645" t="str">
        <f>A625</f>
        <v>Vietnam</v>
      </c>
      <c r="B645" t="str">
        <f>EI_working!B645</f>
        <v>atoba</v>
      </c>
      <c r="C645" cm="1">
        <f t="array" aca="1" ref="C645" ca="1">IF(_xlfn.XLOOKUP($A645&amp;$B645,Prod!$K$4:$K$500&amp;Prod!$A$4:$A$500,Prod!B$4:B$500)=0,0,EI_working!C645)</f>
        <v>7.1383360254875461E-2</v>
      </c>
      <c r="D645" cm="1">
        <f t="array" aca="1" ref="D645" ca="1">IF(_xlfn.XLOOKUP($A645&amp;$B645,Prod!$K$4:$K$500&amp;Prod!$A$4:$A$500,Prod!C$4:C$500)=0,0,EI_working!D645)</f>
        <v>3.6248605936753248E-2</v>
      </c>
      <c r="E645" cm="1">
        <f t="array" aca="1" ref="E645" ca="1">IF(_xlfn.XLOOKUP($A645&amp;$B645,Prod!$K$4:$K$500&amp;Prod!$A$4:$A$500,Prod!D$4:D$500)=0,0,EI_working!E645)</f>
        <v>4.6176413841942841E-2</v>
      </c>
    </row>
    <row r="646" spans="1:5" x14ac:dyDescent="0.45">
      <c r="A646" t="str">
        <f>A625</f>
        <v>Vietnam</v>
      </c>
      <c r="B646" t="str">
        <f>EI_working!B646</f>
        <v>acott</v>
      </c>
      <c r="C646" cm="1">
        <f t="array" aca="1" ref="C646" ca="1">IF(_xlfn.XLOOKUP($A646&amp;$B646,Prod!$K$4:$K$500&amp;Prod!$A$4:$A$500,Prod!B$4:B$500)=0,0,EI_working!C646)</f>
        <v>7.1383360254875461E-2</v>
      </c>
      <c r="D646" cm="1">
        <f t="array" aca="1" ref="D646" ca="1">IF(_xlfn.XLOOKUP($A646&amp;$B646,Prod!$K$4:$K$500&amp;Prod!$A$4:$A$500,Prod!C$4:C$500)=0,0,EI_working!D646)</f>
        <v>3.6248605936753248E-2</v>
      </c>
      <c r="E646" cm="1">
        <f t="array" aca="1" ref="E646" ca="1">IF(_xlfn.XLOOKUP($A646&amp;$B646,Prod!$K$4:$K$500&amp;Prod!$A$4:$A$500,Prod!D$4:D$500)=0,0,EI_working!E646)</f>
        <v>4.6176413841942841E-2</v>
      </c>
    </row>
    <row r="647" spans="1:5" x14ac:dyDescent="0.45">
      <c r="A647" t="str">
        <f>A625</f>
        <v>Vietnam</v>
      </c>
      <c r="B647" t="str">
        <f>EI_working!B647</f>
        <v>anuts</v>
      </c>
      <c r="C647" cm="1">
        <f t="array" aca="1" ref="C647" ca="1">IF(_xlfn.XLOOKUP($A647&amp;$B647,Prod!$K$4:$K$500&amp;Prod!$A$4:$A$500,Prod!B$4:B$500)=0,0,EI_working!C647)</f>
        <v>3.975934559511609E-2</v>
      </c>
      <c r="D647" cm="1">
        <f t="array" aca="1" ref="D647" ca="1">IF(_xlfn.XLOOKUP($A647&amp;$B647,Prod!$K$4:$K$500&amp;Prod!$A$4:$A$500,Prod!C$4:C$500)=0,0,EI_working!D647)</f>
        <v>2.0189871219772317E-2</v>
      </c>
      <c r="E647" cm="1">
        <f t="array" aca="1" ref="E647" ca="1">IF(_xlfn.XLOOKUP($A647&amp;$B647,Prod!$K$4:$K$500&amp;Prod!$A$4:$A$500,Prod!D$4:D$500)=0,0,EI_working!E647)</f>
        <v>2.5719495267939749E-2</v>
      </c>
    </row>
    <row r="648" spans="1:5" x14ac:dyDescent="0.45">
      <c r="A648" t="str">
        <f>A625</f>
        <v>Vietnam</v>
      </c>
      <c r="B648" t="str">
        <f>EI_working!B648</f>
        <v>abana</v>
      </c>
      <c r="C648" cm="1">
        <f t="array" aca="1" ref="C648" ca="1">IF(_xlfn.XLOOKUP($A648&amp;$B648,Prod!$K$4:$K$500&amp;Prod!$A$4:$A$500,Prod!B$4:B$500)=0,0,EI_working!C648)</f>
        <v>7.951869119023218E-2</v>
      </c>
      <c r="D648" cm="1">
        <f t="array" aca="1" ref="D648" ca="1">IF(_xlfn.XLOOKUP($A648&amp;$B648,Prod!$K$4:$K$500&amp;Prod!$A$4:$A$500,Prod!C$4:C$500)=0,0,EI_working!D648)</f>
        <v>4.0379742439544633E-2</v>
      </c>
      <c r="E648" cm="1">
        <f t="array" aca="1" ref="E648" ca="1">IF(_xlfn.XLOOKUP($A648&amp;$B648,Prod!$K$4:$K$500&amp;Prod!$A$4:$A$500,Prod!D$4:D$500)=0,0,EI_working!E648)</f>
        <v>5.1438990535879497E-2</v>
      </c>
    </row>
    <row r="649" spans="1:5" x14ac:dyDescent="0.45">
      <c r="A649" t="str">
        <f>A625</f>
        <v>Vietnam</v>
      </c>
      <c r="B649" t="str">
        <f>EI_working!B649</f>
        <v>aplan</v>
      </c>
      <c r="C649" cm="1">
        <f t="array" ref="C649">IF(_xlfn.XLOOKUP($A649&amp;$B649,Prod!$K$4:$K$500&amp;Prod!$A$4:$A$500,Prod!B$4:B$500)=0,0,EI_working!C649)</f>
        <v>0</v>
      </c>
      <c r="D649" cm="1">
        <f t="array" ref="D649">IF(_xlfn.XLOOKUP($A649&amp;$B649,Prod!$K$4:$K$500&amp;Prod!$A$4:$A$500,Prod!C$4:C$500)=0,0,EI_working!D649)</f>
        <v>0</v>
      </c>
      <c r="E649" cm="1">
        <f t="array" ref="E649">IF(_xlfn.XLOOKUP($A649&amp;$B649,Prod!$K$4:$K$500&amp;Prod!$A$4:$A$500,Prod!D$4:D$500)=0,0,EI_working!E649)</f>
        <v>0</v>
      </c>
    </row>
    <row r="650" spans="1:5" x14ac:dyDescent="0.45">
      <c r="A650" t="str">
        <f>A625</f>
        <v>Vietnam</v>
      </c>
      <c r="B650" t="str">
        <f>EI_working!B650</f>
        <v>afrui</v>
      </c>
      <c r="C650" cm="1">
        <f t="array" aca="1" ref="C650" ca="1">IF(_xlfn.XLOOKUP($A650&amp;$B650,Prod!$K$4:$K$500&amp;Prod!$A$4:$A$500,Prod!B$4:B$500)=0,0,EI_working!C650)</f>
        <v>8.2658131179847549E-2</v>
      </c>
      <c r="D650" cm="1">
        <f t="array" aca="1" ref="D650" ca="1">IF(_xlfn.XLOOKUP($A650&amp;$B650,Prod!$K$4:$K$500&amp;Prod!$A$4:$A$500,Prod!C$4:C$500)=0,0,EI_working!D650)</f>
        <v>4.1973956029929371E-2</v>
      </c>
      <c r="E650" cm="1">
        <f t="array" aca="1" ref="E650" ca="1">IF(_xlfn.XLOOKUP($A650&amp;$B650,Prod!$K$4:$K$500&amp;Prod!$A$4:$A$500,Prod!D$4:D$500)=0,0,EI_working!E650)</f>
        <v>5.3469829090898667E-2</v>
      </c>
    </row>
    <row r="651" spans="1:5" x14ac:dyDescent="0.45">
      <c r="A651" t="str">
        <f>A625</f>
        <v>Vietnam</v>
      </c>
      <c r="B651" t="str">
        <f>EI_working!B651</f>
        <v>ateal</v>
      </c>
      <c r="C651" cm="1">
        <f t="array" aca="1" ref="C651" ca="1">IF(_xlfn.XLOOKUP($A651&amp;$B651,Prod!$K$4:$K$500&amp;Prod!$A$4:$A$500,Prod!B$4:B$500)=0,0,EI_working!C651)</f>
        <v>7.951869119023218E-2</v>
      </c>
      <c r="D651" cm="1">
        <f t="array" aca="1" ref="D651" ca="1">IF(_xlfn.XLOOKUP($A651&amp;$B651,Prod!$K$4:$K$500&amp;Prod!$A$4:$A$500,Prod!C$4:C$500)=0,0,EI_working!D651)</f>
        <v>4.0379742439544633E-2</v>
      </c>
      <c r="E651" cm="1">
        <f t="array" aca="1" ref="E651" ca="1">IF(_xlfn.XLOOKUP($A651&amp;$B651,Prod!$K$4:$K$500&amp;Prod!$A$4:$A$500,Prod!D$4:D$500)=0,0,EI_working!E651)</f>
        <v>5.1438990535879497E-2</v>
      </c>
    </row>
    <row r="652" spans="1:5" x14ac:dyDescent="0.45">
      <c r="A652" t="str">
        <f>A625</f>
        <v>Vietnam</v>
      </c>
      <c r="B652" t="str">
        <f>EI_working!B652</f>
        <v>acoff</v>
      </c>
      <c r="C652" cm="1">
        <f t="array" aca="1" ref="C652" ca="1">IF(_xlfn.XLOOKUP($A652&amp;$B652,Prod!$K$4:$K$500&amp;Prod!$A$4:$A$500,Prod!B$4:B$500)=0,0,EI_working!C652)</f>
        <v>2.6379863484387491</v>
      </c>
      <c r="D652" cm="1">
        <f t="array" aca="1" ref="D652" ca="1">IF(_xlfn.XLOOKUP($A652&amp;$B652,Prod!$K$4:$K$500&amp;Prod!$A$4:$A$500,Prod!C$4:C$500)=0,0,EI_working!D652)</f>
        <v>1.3395744788374517</v>
      </c>
      <c r="E652" cm="1">
        <f t="array" aca="1" ref="E652" ca="1">IF(_xlfn.XLOOKUP($A652&amp;$B652,Prod!$K$4:$K$500&amp;Prod!$A$4:$A$500,Prod!D$4:D$500)=0,0,EI_working!E652)</f>
        <v>1.7064586046379564</v>
      </c>
    </row>
    <row r="653" spans="1:5" x14ac:dyDescent="0.45">
      <c r="A653" t="str">
        <f>A625</f>
        <v>Vietnam</v>
      </c>
      <c r="B653" t="str">
        <f>EI_working!B653</f>
        <v>acoco</v>
      </c>
      <c r="C653" cm="1">
        <f t="array" ref="C653">IF(_xlfn.XLOOKUP($A653&amp;$B653,Prod!$K$4:$K$500&amp;Prod!$A$4:$A$500,Prod!B$4:B$500)=0,0,EI_working!C653)</f>
        <v>0</v>
      </c>
      <c r="D653" cm="1">
        <f t="array" ref="D653">IF(_xlfn.XLOOKUP($A653&amp;$B653,Prod!$K$4:$K$500&amp;Prod!$A$4:$A$500,Prod!C$4:C$500)=0,0,EI_working!D653)</f>
        <v>0</v>
      </c>
      <c r="E653" cm="1">
        <f t="array" ref="E653">IF(_xlfn.XLOOKUP($A653&amp;$B653,Prod!$K$4:$K$500&amp;Prod!$A$4:$A$500,Prod!D$4:D$500)=0,0,EI_working!E653)</f>
        <v>0</v>
      </c>
    </row>
    <row r="654" spans="1:5" x14ac:dyDescent="0.45">
      <c r="A654" t="str">
        <f>A625</f>
        <v>Vietnam</v>
      </c>
      <c r="B654" t="str">
        <f>EI_working!B654</f>
        <v>aflwr</v>
      </c>
      <c r="C654" cm="1">
        <f t="array" ref="C654">IF(_xlfn.XLOOKUP($A654&amp;$B654,Prod!$K$4:$K$500&amp;Prod!$A$4:$A$500,Prod!B$4:B$500)=0,0,EI_working!C654)</f>
        <v>0</v>
      </c>
      <c r="D654" cm="1">
        <f t="array" ref="D654">IF(_xlfn.XLOOKUP($A654&amp;$B654,Prod!$K$4:$K$500&amp;Prod!$A$4:$A$500,Prod!C$4:C$500)=0,0,EI_working!D654)</f>
        <v>0</v>
      </c>
      <c r="E654" cm="1">
        <f t="array" ref="E654">IF(_xlfn.XLOOKUP($A654&amp;$B654,Prod!$K$4:$K$500&amp;Prod!$A$4:$A$500,Prod!D$4:D$500)=0,0,EI_working!E654)</f>
        <v>0</v>
      </c>
    </row>
    <row r="655" spans="1:5" x14ac:dyDescent="0.45">
      <c r="A655" t="str">
        <f>A625</f>
        <v>Vietnam</v>
      </c>
      <c r="B655" t="str">
        <f>EI_working!B655</f>
        <v>arubb</v>
      </c>
      <c r="C655" cm="1">
        <f t="array" ref="C655">IF(_xlfn.XLOOKUP($A655&amp;$B655,Prod!$K$4:$K$500&amp;Prod!$A$4:$A$500,Prod!B$4:B$500)=0,0,EI_working!C655)</f>
        <v>0.81</v>
      </c>
      <c r="D655" cm="1">
        <f t="array" ref="D655">IF(_xlfn.XLOOKUP($A655&amp;$B655,Prod!$K$4:$K$500&amp;Prod!$A$4:$A$500,Prod!C$4:C$500)=0,0,EI_working!D655)</f>
        <v>0.81</v>
      </c>
      <c r="E655" cm="1">
        <f t="array" ref="E655">IF(_xlfn.XLOOKUP($A655&amp;$B655,Prod!$K$4:$K$500&amp;Prod!$A$4:$A$500,Prod!D$4:D$500)=0,0,EI_working!E655)</f>
        <v>0.81</v>
      </c>
    </row>
    <row r="656" spans="1:5" x14ac:dyDescent="0.45">
      <c r="A656" t="str">
        <f>A625</f>
        <v>Vietnam</v>
      </c>
      <c r="B656" t="str">
        <f>EI_working!B656</f>
        <v>aocrp</v>
      </c>
      <c r="C656" cm="1">
        <f t="array" aca="1" ref="C656" ca="1">IF(_xlfn.XLOOKUP($A656&amp;$B656,Prod!$K$4:$K$500&amp;Prod!$A$4:$A$500,Prod!B$4:B$500)=0,0,EI_working!C656)</f>
        <v>0.56833651504510529</v>
      </c>
      <c r="D656" cm="1">
        <f t="array" aca="1" ref="D656" ca="1">IF(_xlfn.XLOOKUP($A656&amp;$B656,Prod!$K$4:$K$500&amp;Prod!$A$4:$A$500,Prod!C$4:C$500)=0,0,EI_working!D656)</f>
        <v>0.28860236194793848</v>
      </c>
      <c r="E656" cm="1">
        <f t="array" aca="1" ref="E656" ca="1">IF(_xlfn.XLOOKUP($A656&amp;$B656,Prod!$K$4:$K$500&amp;Prod!$A$4:$A$500,Prod!D$4:D$500)=0,0,EI_working!E656)</f>
        <v>0.36764509300916415</v>
      </c>
    </row>
    <row r="657" spans="1:5" x14ac:dyDescent="0.45">
      <c r="A657" t="str">
        <f>A625</f>
        <v>Vietnam</v>
      </c>
      <c r="B657" t="str">
        <f>EI_working!B657</f>
        <v>acatt</v>
      </c>
      <c r="C657" cm="1">
        <f t="array" ref="C657">IF(_xlfn.XLOOKUP($A657&amp;$B657,Prod!$K$4:$K$500&amp;Prod!$A$4:$A$500,Prod!B$4:B$500)=0,0,EI_working!C657)</f>
        <v>129.64920000000001</v>
      </c>
      <c r="D657" cm="1">
        <f t="array" ref="D657">IF(_xlfn.XLOOKUP($A657&amp;$B657,Prod!$K$4:$K$500&amp;Prod!$A$4:$A$500,Prod!C$4:C$500)=0,0,EI_working!D657)</f>
        <v>61.125700000000002</v>
      </c>
      <c r="E657" cm="1">
        <f t="array" ref="E657">IF(_xlfn.XLOOKUP($A657&amp;$B657,Prod!$K$4:$K$500&amp;Prod!$A$4:$A$500,Prod!D$4:D$500)=0,0,EI_working!E657)</f>
        <v>37.4587</v>
      </c>
    </row>
    <row r="658" spans="1:5" x14ac:dyDescent="0.45">
      <c r="A658" t="str">
        <f>A625</f>
        <v>Vietnam</v>
      </c>
      <c r="B658" t="str">
        <f>EI_working!B658</f>
        <v>amilk</v>
      </c>
      <c r="C658" cm="1">
        <f t="array" ref="C658">IF(_xlfn.XLOOKUP($A658&amp;$B658,Prod!$K$4:$K$500&amp;Prod!$A$4:$A$500,Prod!B$4:B$500)=0,0,EI_working!C658)</f>
        <v>3.5082</v>
      </c>
      <c r="D658" cm="1">
        <f t="array" ref="D658">IF(_xlfn.XLOOKUP($A658&amp;$B658,Prod!$K$4:$K$500&amp;Prod!$A$4:$A$500,Prod!C$4:C$500)=0,0,EI_working!D658)</f>
        <v>1.0204</v>
      </c>
      <c r="E658" cm="1">
        <f t="array" ref="E658">IF(_xlfn.XLOOKUP($A658&amp;$B658,Prod!$K$4:$K$500&amp;Prod!$A$4:$A$500,Prod!D$4:D$500)=0,0,EI_working!E658)</f>
        <v>0.75449999999999995</v>
      </c>
    </row>
    <row r="659" spans="1:5" x14ac:dyDescent="0.45">
      <c r="A659" t="str">
        <f>A625</f>
        <v>Vietnam</v>
      </c>
      <c r="B659" t="str">
        <f>EI_working!B659</f>
        <v>apoul</v>
      </c>
      <c r="C659" cm="1">
        <f t="array" ref="C659">IF(_xlfn.XLOOKUP($A659&amp;$B659,Prod!$K$4:$K$500&amp;Prod!$A$4:$A$500,Prod!B$4:B$500)=0,0,EI_working!C659)</f>
        <v>1.4549999999999998</v>
      </c>
      <c r="D659" cm="1">
        <f t="array" ref="D659">IF(_xlfn.XLOOKUP($A659&amp;$B659,Prod!$K$4:$K$500&amp;Prod!$A$4:$A$500,Prod!C$4:C$500)=0,0,EI_working!D659)</f>
        <v>1.3706</v>
      </c>
      <c r="E659" cm="1">
        <f t="array" ref="E659">IF(_xlfn.XLOOKUP($A659&amp;$B659,Prod!$K$4:$K$500&amp;Prod!$A$4:$A$500,Prod!D$4:D$500)=0,0,EI_working!E659)</f>
        <v>1.1015999999999999</v>
      </c>
    </row>
    <row r="660" spans="1:5" x14ac:dyDescent="0.45">
      <c r="A660" t="str">
        <f>A625</f>
        <v>Vietnam</v>
      </c>
      <c r="B660" t="str">
        <f>EI_working!B660</f>
        <v>aeggs</v>
      </c>
      <c r="C660" cm="1">
        <f t="array" ref="C660">IF(_xlfn.XLOOKUP($A660&amp;$B660,Prod!$K$4:$K$500&amp;Prod!$A$4:$A$500,Prod!B$4:B$500)=0,0,EI_working!C660)</f>
        <v>1.0229999999999999</v>
      </c>
      <c r="D660" cm="1">
        <f t="array" ref="D660">IF(_xlfn.XLOOKUP($A660&amp;$B660,Prod!$K$4:$K$500&amp;Prod!$A$4:$A$500,Prod!C$4:C$500)=0,0,EI_working!D660)</f>
        <v>0.80420000000000003</v>
      </c>
      <c r="E660" cm="1">
        <f t="array" ref="E660">IF(_xlfn.XLOOKUP($A660&amp;$B660,Prod!$K$4:$K$500&amp;Prod!$A$4:$A$500,Prod!D$4:D$500)=0,0,EI_working!E660)</f>
        <v>0.99950000000000006</v>
      </c>
    </row>
    <row r="661" spans="1:5" x14ac:dyDescent="0.45">
      <c r="A661" t="str">
        <f>A625</f>
        <v>Vietnam</v>
      </c>
      <c r="B661" t="str">
        <f>EI_working!B661</f>
        <v>asmlr</v>
      </c>
      <c r="C661" cm="1">
        <f t="array" ref="C661">IF(_xlfn.XLOOKUP($A661&amp;$B661,Prod!$K$4:$K$500&amp;Prod!$A$4:$A$500,Prod!B$4:B$500)=0,0,EI_working!C661)</f>
        <v>24.907999999999998</v>
      </c>
      <c r="D661" cm="1">
        <f t="array" ref="D661">IF(_xlfn.XLOOKUP($A661&amp;$B661,Prod!$K$4:$K$500&amp;Prod!$A$4:$A$500,Prod!C$4:C$500)=0,0,EI_working!D661)</f>
        <v>34.581899999999997</v>
      </c>
      <c r="E661" cm="1">
        <f t="array" ref="E661">IF(_xlfn.XLOOKUP($A661&amp;$B661,Prod!$K$4:$K$500&amp;Prod!$A$4:$A$500,Prod!D$4:D$500)=0,0,EI_working!E661)</f>
        <v>28.858899999999998</v>
      </c>
    </row>
    <row r="662" spans="1:5" x14ac:dyDescent="0.45">
      <c r="A662" t="str">
        <f>A625</f>
        <v>Vietnam</v>
      </c>
      <c r="B662" t="str">
        <f>EI_working!B662</f>
        <v>aoliv</v>
      </c>
      <c r="C662" cm="1">
        <f t="array" aca="1" ref="C662" ca="1">IF(_xlfn.XLOOKUP($A662&amp;$B662,Prod!$K$4:$K$500&amp;Prod!$A$4:$A$500,Prod!B$4:B$500)=0,0,EI_working!C662)</f>
        <v>7.7194733131923456</v>
      </c>
      <c r="D662" cm="1">
        <f t="array" aca="1" ref="D662" ca="1">IF(_xlfn.XLOOKUP($A662&amp;$B662,Prod!$K$4:$K$500&amp;Prod!$A$4:$A$500,Prod!C$4:C$500)=0,0,EI_working!D662)</f>
        <v>10.717602945619335</v>
      </c>
      <c r="E662" cm="1">
        <f t="array" aca="1" ref="E662" ca="1">IF(_xlfn.XLOOKUP($A662&amp;$B662,Prod!$K$4:$K$500&amp;Prod!$A$4:$A$500,Prod!D$4:D$500)=0,0,EI_working!E662)</f>
        <v>8.943934013091642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6904B-089B-474B-86D3-6167BE0E0A63}">
  <dimension ref="A1:M669"/>
  <sheetViews>
    <sheetView showZeros="0" tabSelected="1" zoomScale="85" zoomScaleNormal="85" workbookViewId="0">
      <selection activeCell="D35" sqref="D35"/>
    </sheetView>
  </sheetViews>
  <sheetFormatPr defaultRowHeight="14.25" x14ac:dyDescent="0.45"/>
  <cols>
    <col min="1" max="1" width="19.265625" customWidth="1"/>
    <col min="2" max="2" width="20.53125" customWidth="1"/>
    <col min="3" max="3" width="11.06640625" customWidth="1"/>
    <col min="4" max="5" width="11.265625" bestFit="1" customWidth="1"/>
    <col min="6" max="6" width="11.73046875" bestFit="1" customWidth="1"/>
    <col min="11" max="11" width="25.265625" customWidth="1"/>
    <col min="12" max="12" width="21.265625" customWidth="1"/>
    <col min="13" max="13" width="16.46484375" customWidth="1"/>
  </cols>
  <sheetData>
    <row r="1" spans="1:13" ht="18" x14ac:dyDescent="0.55000000000000004">
      <c r="A1" s="30" t="s">
        <v>441</v>
      </c>
    </row>
    <row r="2" spans="1:13" x14ac:dyDescent="0.45">
      <c r="A2" s="5" t="s">
        <v>19</v>
      </c>
    </row>
    <row r="3" spans="1:13" x14ac:dyDescent="0.45">
      <c r="A3" s="32" t="s">
        <v>376</v>
      </c>
      <c r="I3" s="32" t="s">
        <v>453</v>
      </c>
      <c r="J3" s="32"/>
    </row>
    <row r="4" spans="1:13" x14ac:dyDescent="0.45">
      <c r="I4" s="32"/>
      <c r="J4" s="32"/>
    </row>
    <row r="5" spans="1:13" x14ac:dyDescent="0.45">
      <c r="A5" s="5" t="s">
        <v>24</v>
      </c>
      <c r="B5" s="23" t="s">
        <v>422</v>
      </c>
      <c r="C5" s="23"/>
      <c r="D5" s="39">
        <f ca="1">$M$45</f>
        <v>1.6190155807772431</v>
      </c>
      <c r="E5" s="20" t="s">
        <v>374</v>
      </c>
      <c r="F5" s="31">
        <f ca="1">$M$41</f>
        <v>39.72</v>
      </c>
      <c r="I5" s="32"/>
      <c r="J5" s="32"/>
    </row>
    <row r="6" spans="1:13" ht="28.5" x14ac:dyDescent="0.45">
      <c r="A6" s="32"/>
      <c r="B6" s="23" t="s">
        <v>377</v>
      </c>
      <c r="C6" s="23"/>
      <c r="D6" s="23" cm="1">
        <f t="array" ref="D6">_xlfn.XLOOKUP(2010,EI_source_FAO!$F$2:$BO$2,_xlfn.XLOOKUP($A5&amp;$A$2&amp;$B7,EI_source_FAO!$B$3:$B$601&amp;EI_source_FAO!$C$3:$C$601&amp;EI_source_FAO!$E$3:$E$601,EI_source_FAO!$F$3:$BO$601))</f>
        <v>0.23350000000000001</v>
      </c>
      <c r="E6" s="20" t="s">
        <v>375</v>
      </c>
      <c r="F6" s="31">
        <f ca="1">$M$42</f>
        <v>12.31</v>
      </c>
      <c r="I6" s="5" t="s">
        <v>354</v>
      </c>
      <c r="J6" s="5" t="s">
        <v>353</v>
      </c>
      <c r="K6" s="56" t="s">
        <v>467</v>
      </c>
      <c r="L6" s="56" t="s">
        <v>468</v>
      </c>
      <c r="M6" s="56" t="s">
        <v>469</v>
      </c>
    </row>
    <row r="7" spans="1:13" x14ac:dyDescent="0.45">
      <c r="A7" t="s">
        <v>378</v>
      </c>
      <c r="B7" s="5" t="s">
        <v>1</v>
      </c>
      <c r="C7" cm="1">
        <f t="array" ref="C7">_xlfn.XLOOKUP(C$9,EI_source_FAO!$F$2:$BO$2,_xlfn.XLOOKUP($A5&amp;$A$2&amp;$B7,EI_source_FAO!$B$3:$B$601&amp;EI_source_FAO!$C$3:$C$601&amp;EI_source_FAO!$E$3:$E$601,EI_source_FAO!$F$3:$BO$601))</f>
        <v>0.21859999999999999</v>
      </c>
      <c r="D7" cm="1">
        <f t="array" ref="D7">_xlfn.XLOOKUP(D$9,EI_source_FAO!$F$2:$BO$2,_xlfn.XLOOKUP($A5&amp;$A$2&amp;$B7,EI_source_FAO!$B$3:$B$601&amp;EI_source_FAO!$C$3:$C$601&amp;EI_source_FAO!$E$3:$E$601,EI_source_FAO!$F$3:$BO$601))</f>
        <v>0.23350000000000001</v>
      </c>
      <c r="E7" cm="1">
        <f t="array" ref="E7">_xlfn.XLOOKUP(E$9,EI_source_FAO!$F$2:$BO$2,_xlfn.XLOOKUP($A5&amp;$A$2&amp;$B7,EI_source_FAO!$B$3:$B$601&amp;EI_source_FAO!$C$3:$C$601&amp;EI_source_FAO!$E$3:$E$601,EI_source_FAO!$F$3:$BO$601))</f>
        <v>0.12659999999999999</v>
      </c>
      <c r="I7" t="s">
        <v>67</v>
      </c>
      <c r="J7" t="s">
        <v>67</v>
      </c>
      <c r="K7" s="2">
        <f ca="1">SUMIF('EI_source_P&amp;N'!$A$5:$A$47,$B10,'EI_source_P&amp;N'!$Q$5:$Q$46)</f>
        <v>852646155.55999994</v>
      </c>
      <c r="L7" s="2">
        <f ca="1">SUMIF('EI_source_P&amp;N'!$A$5:$A$47,$I7,'EI_source_P&amp;N'!$R$5:$R$46)</f>
        <v>1449498.4644520001</v>
      </c>
      <c r="M7" s="3">
        <f ca="1">L7*1000/K7</f>
        <v>1.7000000000000002</v>
      </c>
    </row>
    <row r="8" spans="1:13" x14ac:dyDescent="0.45">
      <c r="C8" s="29" t="s">
        <v>356</v>
      </c>
      <c r="D8" s="29" t="s">
        <v>357</v>
      </c>
      <c r="E8" s="29" t="s">
        <v>358</v>
      </c>
      <c r="I8" t="s">
        <v>339</v>
      </c>
      <c r="J8" t="s">
        <v>339</v>
      </c>
      <c r="K8" s="2">
        <f ca="1">SUMIF('EI_source_P&amp;N'!$A$5:$A$47,$B11,'EI_source_P&amp;N'!$Q$5:$Q$46)</f>
        <v>0</v>
      </c>
      <c r="L8" s="2">
        <f ca="1">SUMIF('EI_source_P&amp;N'!$A$5:$A$47,$I8,'EI_source_P&amp;N'!$R$5:$R$46)</f>
        <v>0</v>
      </c>
      <c r="M8" s="28">
        <f ca="1">M7</f>
        <v>1.7000000000000002</v>
      </c>
    </row>
    <row r="9" spans="1:13" x14ac:dyDescent="0.45">
      <c r="B9" s="5" t="s">
        <v>354</v>
      </c>
      <c r="C9" s="1">
        <f>_xlfn.XLOOKUP(C8,Notes!$A$8:$A$21,Notes!$B$8:$B$21)</f>
        <v>2000</v>
      </c>
      <c r="D9" s="1">
        <f>_xlfn.XLOOKUP(D8,Notes!$A$8:$A$21,Notes!$B$8:$B$21)</f>
        <v>2010</v>
      </c>
      <c r="E9" s="1">
        <f>_xlfn.XLOOKUP(E8,Notes!$A$8:$A$21,Notes!$B$8:$B$21)</f>
        <v>2022</v>
      </c>
      <c r="I9" t="s">
        <v>87</v>
      </c>
      <c r="J9" t="s">
        <v>87</v>
      </c>
      <c r="K9" s="2">
        <f ca="1">SUMIF('EI_source_P&amp;N'!$A$5:$A$47,$B12,'EI_source_P&amp;N'!$Q$5:$Q$46)</f>
        <v>696368958.35000002</v>
      </c>
      <c r="L9" s="2">
        <f ca="1">SUMIF('EI_source_P&amp;N'!$A$5:$A$47,$I9,'EI_source_P&amp;N'!$R$5:$R$46)</f>
        <v>3098841.8646575003</v>
      </c>
      <c r="M9" s="3">
        <f ca="1">L9*1000/K9</f>
        <v>4.45</v>
      </c>
    </row>
    <row r="10" spans="1:13" x14ac:dyDescent="0.45">
      <c r="A10" s="40" t="s">
        <v>0</v>
      </c>
      <c r="B10" t="s">
        <v>67</v>
      </c>
      <c r="C10">
        <f>C7</f>
        <v>0.21859999999999999</v>
      </c>
      <c r="D10">
        <f>D7</f>
        <v>0.23350000000000001</v>
      </c>
      <c r="E10">
        <f>E7</f>
        <v>0.12659999999999999</v>
      </c>
      <c r="I10" t="s">
        <v>43</v>
      </c>
      <c r="J10" t="s">
        <v>43</v>
      </c>
      <c r="K10" s="2">
        <f ca="1">SUMIF('EI_source_P&amp;N'!$A$5:$A$47,$B13,'EI_source_P&amp;N'!$Q$5:$Q$46)</f>
        <v>764263448.76999998</v>
      </c>
      <c r="L10" s="2">
        <f ca="1">SUMIF('EI_source_P&amp;N'!$A$5:$A$47,$I10,'EI_source_P&amp;N'!$R$5:$R$46)</f>
        <v>1151743.8939342999</v>
      </c>
      <c r="M10" s="3">
        <f t="shared" ref="M10:M44" ca="1" si="0">L10*1000/K10</f>
        <v>1.5069985301376223</v>
      </c>
    </row>
    <row r="11" spans="1:13" x14ac:dyDescent="0.45">
      <c r="A11" s="40" t="s">
        <v>0</v>
      </c>
      <c r="B11" t="s">
        <v>339</v>
      </c>
      <c r="C11">
        <f>C7</f>
        <v>0.21859999999999999</v>
      </c>
      <c r="D11">
        <f>D7</f>
        <v>0.23350000000000001</v>
      </c>
      <c r="E11">
        <f>E7</f>
        <v>0.12659999999999999</v>
      </c>
      <c r="I11" t="s">
        <v>72</v>
      </c>
      <c r="J11" t="s">
        <v>72</v>
      </c>
      <c r="K11" s="2">
        <f ca="1">SUMIF('EI_source_P&amp;N'!$A$5:$A$47,$B14,'EI_source_P&amp;N'!$Q$5:$Q$46)</f>
        <v>19233197.91</v>
      </c>
      <c r="L11" s="2">
        <f ca="1">SUMIF('EI_source_P&amp;N'!$A$5:$A$47,$I11,'EI_source_P&amp;N'!$R$5:$R$46)</f>
        <v>47698.330816799993</v>
      </c>
      <c r="M11" s="3">
        <f t="shared" ca="1" si="0"/>
        <v>2.4799999999999995</v>
      </c>
    </row>
    <row r="12" spans="1:13" x14ac:dyDescent="0.45">
      <c r="A12" s="40" t="s">
        <v>2</v>
      </c>
      <c r="B12" t="s">
        <v>87</v>
      </c>
      <c r="C12" cm="1">
        <f t="array" ref="C12">_xlfn.XLOOKUP(C$9,EI_source_FAO!$F$2:$BO$2,_xlfn.XLOOKUP($A5&amp;$A$2&amp;$A12,EI_source_FAO!$B$3:$B$601&amp;EI_source_FAO!$C$3:$C$601&amp;EI_source_FAO!$BQ$3:$BQ$601,EI_source_FAO!$F$3:$BO$601))</f>
        <v>0.91520000000000001</v>
      </c>
      <c r="D12" cm="1">
        <f t="array" ref="D12">_xlfn.XLOOKUP(D$9,EI_source_FAO!$F$2:$BO$2,_xlfn.XLOOKUP($A5&amp;$A$2&amp;$A12,EI_source_FAO!$B$3:$B$601&amp;EI_source_FAO!$C$3:$C$601&amp;EI_source_FAO!$BQ$3:$BQ$601,EI_source_FAO!$F$3:$BO$601))</f>
        <v>1.0448999999999999</v>
      </c>
      <c r="E12" cm="1">
        <f t="array" ref="E12">_xlfn.XLOOKUP(E$9,EI_source_FAO!$F$2:$BO$2,_xlfn.XLOOKUP($A5&amp;$A$2&amp;$A12,EI_source_FAO!$B$3:$B$601&amp;EI_source_FAO!$C$3:$C$601&amp;EI_source_FAO!$BQ$3:$BQ$601,EI_source_FAO!$F$3:$BO$601))</f>
        <v>0.69769999999999999</v>
      </c>
      <c r="I12" s="43" t="s">
        <v>77</v>
      </c>
      <c r="J12" s="43" t="s">
        <v>77</v>
      </c>
      <c r="K12" s="44">
        <f ca="1">SUMIF('EI_source_P&amp;N'!$A$5:$A$47,$B15,'EI_source_P&amp;N'!$Q$5:$Q$46)</f>
        <v>71817395.579999998</v>
      </c>
      <c r="L12" s="44">
        <f ca="1">SUMIF('EI_source_P&amp;N'!$A$5:$A$47,$I12,'EI_source_P&amp;N'!$R$5:$R$46)</f>
        <v>120045.76958339999</v>
      </c>
      <c r="M12" s="45">
        <f t="shared" ca="1" si="0"/>
        <v>1.6715416733495532</v>
      </c>
    </row>
    <row r="13" spans="1:13" x14ac:dyDescent="0.45">
      <c r="A13" s="40" t="s">
        <v>0</v>
      </c>
      <c r="B13" t="s">
        <v>43</v>
      </c>
      <c r="C13">
        <f>C7</f>
        <v>0.21859999999999999</v>
      </c>
      <c r="D13">
        <f>D7</f>
        <v>0.23350000000000001</v>
      </c>
      <c r="E13">
        <f>E7</f>
        <v>0.12659999999999999</v>
      </c>
      <c r="I13" s="43" t="s">
        <v>63</v>
      </c>
      <c r="J13" s="43" t="s">
        <v>63</v>
      </c>
      <c r="K13" s="44">
        <f ca="1">SUMIF('EI_source_P&amp;N'!$A$5:$A$47,$B16,'EI_source_P&amp;N'!$Q$5:$Q$46)</f>
        <v>43778434.869999997</v>
      </c>
      <c r="L13" s="44">
        <f ca="1">SUMIF('EI_source_P&amp;N'!$A$5:$A$47,$B16,'EI_source_P&amp;N'!$R$5:$R$46)</f>
        <v>141404.34463009998</v>
      </c>
      <c r="M13" s="45">
        <f t="shared" ca="1" si="0"/>
        <v>3.23</v>
      </c>
    </row>
    <row r="14" spans="1:13" x14ac:dyDescent="0.45">
      <c r="A14" s="40" t="s">
        <v>0</v>
      </c>
      <c r="B14" t="s">
        <v>72</v>
      </c>
      <c r="C14">
        <f>C7</f>
        <v>0.21859999999999999</v>
      </c>
      <c r="D14">
        <f>D7</f>
        <v>0.23350000000000001</v>
      </c>
      <c r="E14">
        <f>E7</f>
        <v>0.12659999999999999</v>
      </c>
      <c r="I14" s="43"/>
      <c r="J14" s="43" t="s">
        <v>355</v>
      </c>
      <c r="K14" s="44">
        <f ca="1">SUMIF('EI_source_P&amp;N'!$B$5:$B$47,$J14,'EI_source_P&amp;N'!$Q$5:$Q$46)</f>
        <v>236959123.46000001</v>
      </c>
      <c r="L14" s="44">
        <f ca="1">SUMIF('EI_source_P&amp;N'!$B$5:$B$47,$J14,'EI_source_P&amp;N'!$R$5:$R$46)</f>
        <v>1734540.7837272</v>
      </c>
      <c r="M14" s="45">
        <f ca="1">L14*1000/K14</f>
        <v>7.32</v>
      </c>
    </row>
    <row r="15" spans="1:13" x14ac:dyDescent="0.45">
      <c r="A15" s="32"/>
      <c r="B15" t="s">
        <v>77</v>
      </c>
      <c r="C15" s="41">
        <f ca="1">_xlfn.XLOOKUP($B15,$I$7:$I$44,$M$7:$M$44)*($D6/$D5)*C7/$C7</f>
        <v>0.24107549387495483</v>
      </c>
      <c r="D15" s="41">
        <f ca="1">_xlfn.XLOOKUP($B15,$I$7:$I$44,$M$7:$M$44)*($D6/$D5)*D7/$C7</f>
        <v>0.25750744656816998</v>
      </c>
      <c r="E15" s="41">
        <f ca="1">_xlfn.XLOOKUP($B15,$I$7:$I$44,$M$7:$M$44)*($D6/$D5)*E7/$C7</f>
        <v>0.13961645711147888</v>
      </c>
      <c r="I15" s="43"/>
      <c r="J15" s="43" t="s">
        <v>428</v>
      </c>
      <c r="K15" s="44"/>
      <c r="L15" s="44"/>
      <c r="M15" s="46">
        <f ca="1">M17</f>
        <v>6.2877278718154113</v>
      </c>
    </row>
    <row r="16" spans="1:13" x14ac:dyDescent="0.45">
      <c r="A16" s="32"/>
      <c r="B16" t="s">
        <v>63</v>
      </c>
      <c r="C16" s="41">
        <f ca="1">_xlfn.XLOOKUP($B16,$I$7:$I$44,$M$7:$M$44)*($D6/$D5)*C7/$C7</f>
        <v>0.46584171823592202</v>
      </c>
      <c r="D16" s="41">
        <f ca="1">_xlfn.XLOOKUP($B16,$I$7:$I$44,$M$7:$M$44)*($D6/$D5)*D7/$C7</f>
        <v>0.49759396710012715</v>
      </c>
      <c r="E16" s="41">
        <f ca="1">_xlfn.XLOOKUP($B16,$I$7:$I$44,$M$7:$M$44)*($D6/$D5)*E7/$C7</f>
        <v>0.26978756417505817</v>
      </c>
      <c r="I16" s="43"/>
      <c r="J16" s="43" t="s">
        <v>90</v>
      </c>
      <c r="K16" s="44">
        <f ca="1">SUMIF('EI_source_P&amp;N'!$B$5:$B$47,$J16,'EI_source_P&amp;N'!$Q$5:$Q$46)</f>
        <v>265088428.75999999</v>
      </c>
      <c r="L16" s="44">
        <f ca="1">SUMIF('EI_source_P&amp;N'!$B$5:$B$47,$J16,'EI_source_P&amp;N'!$R$5:$R$46)</f>
        <v>1675358.8697631999</v>
      </c>
      <c r="M16" s="45">
        <f ca="1">L16*1000/K16</f>
        <v>6.32</v>
      </c>
    </row>
    <row r="17" spans="1:13" x14ac:dyDescent="0.45">
      <c r="A17" s="32"/>
      <c r="B17" t="s">
        <v>340</v>
      </c>
      <c r="C17" s="41">
        <f ca="1">_xlfn.XLOOKUP($B17,$I$7:$I$44,$M$7:$M$44)*($D6/$D5)*C7/$C7</f>
        <v>0.90683775715368053</v>
      </c>
      <c r="D17" s="41">
        <f ca="1">_xlfn.XLOOKUP($B17,$I$7:$I$44,$M$7:$M$44)*($D6/$D5)*D7/$C7</f>
        <v>0.96864874792033129</v>
      </c>
      <c r="E17" s="41">
        <f ca="1">_xlfn.XLOOKUP($B17,$I$7:$I$44,$M$7:$M$44)*($D6/$D5)*E7/$C7</f>
        <v>0.52518600208442789</v>
      </c>
      <c r="I17" s="43" t="s">
        <v>340</v>
      </c>
      <c r="J17" s="43" t="s">
        <v>340</v>
      </c>
      <c r="K17" s="44">
        <f ca="1">SUMIF('EI_source_P&amp;N'!$A$5:$A$47,$B17,'EI_source_P&amp;N'!$Q$5:$Q$46)</f>
        <v>613992536.75999999</v>
      </c>
      <c r="L17" s="44">
        <f ca="1">SUMIF('EI_source_P&amp;N'!$A$5:$A$47,$B17,'EI_source_P&amp;N'!$R$5:$R$46)</f>
        <v>3860617.9864725005</v>
      </c>
      <c r="M17" s="45">
        <f t="shared" ca="1" si="0"/>
        <v>6.2877278718154113</v>
      </c>
    </row>
    <row r="18" spans="1:13" x14ac:dyDescent="0.45">
      <c r="A18" s="32"/>
      <c r="B18" s="19" t="s">
        <v>51</v>
      </c>
      <c r="C18" s="36">
        <f ca="1">C19</f>
        <v>6.634278340201985E-2</v>
      </c>
      <c r="D18" s="36">
        <f ca="1">D19</f>
        <v>7.0864775500327715E-2</v>
      </c>
      <c r="E18" s="36">
        <f ca="1">E19</f>
        <v>3.8421758365488168E-2</v>
      </c>
      <c r="I18" s="43" t="s">
        <v>51</v>
      </c>
      <c r="J18" s="43" t="s">
        <v>51</v>
      </c>
      <c r="K18" s="44">
        <f ca="1">SUMIF('EI_source_P&amp;N'!$A$5:$A$47,$B18,'EI_source_P&amp;N'!$Q$5:$Q$46)</f>
        <v>252337407.41</v>
      </c>
      <c r="L18" s="44">
        <f ca="1">SUMIF('EI_source_P&amp;N'!$A$5:$A$47,$B18,'EI_source_P&amp;N'!$R$5:$R$46)</f>
        <v>333085.37778119999</v>
      </c>
      <c r="M18" s="45">
        <f ca="1">L18*1000/K18</f>
        <v>1.32</v>
      </c>
    </row>
    <row r="19" spans="1:13" x14ac:dyDescent="0.45">
      <c r="A19" s="32"/>
      <c r="B19" t="s">
        <v>83</v>
      </c>
      <c r="C19" s="41">
        <f ca="1">_xlfn.XLOOKUP($B19,$I$7:$I$44,$M$7:$M$44)*($D6/$D5)*C7/$C7</f>
        <v>6.634278340201985E-2</v>
      </c>
      <c r="D19" s="41">
        <f ca="1">_xlfn.XLOOKUP($B19,$I$7:$I$44,$M$7:$M$44)*($D6/$D5)*D7/$C7</f>
        <v>7.0864775500327715E-2</v>
      </c>
      <c r="E19" s="41">
        <f ca="1">_xlfn.XLOOKUP($B19,$I$7:$I$44,$M$7:$M$44)*($D6/$D5)*E7/$C7</f>
        <v>3.8421758365488168E-2</v>
      </c>
      <c r="I19" s="43" t="s">
        <v>83</v>
      </c>
      <c r="J19" s="43" t="s">
        <v>83</v>
      </c>
      <c r="K19" s="44">
        <f ca="1">SUMIF('EI_source_P&amp;N'!$A$5:$A$47,$B19,'EI_source_P&amp;N'!$Q$5:$Q$46)</f>
        <v>328775588.75999999</v>
      </c>
      <c r="L19" s="44">
        <f ca="1">SUMIF('EI_source_P&amp;N'!$A$5:$A$47,$B19,'EI_source_P&amp;N'!$R$5:$R$46)</f>
        <v>151236.77082960002</v>
      </c>
      <c r="M19" s="45">
        <f ca="1">L19*1000/K19</f>
        <v>0.46</v>
      </c>
    </row>
    <row r="20" spans="1:13" x14ac:dyDescent="0.45">
      <c r="A20" s="32"/>
      <c r="B20" t="s">
        <v>341</v>
      </c>
      <c r="C20" s="41">
        <f ca="1">_xlfn.XLOOKUP($B20,$I$7:$I$44,$M$7:$M$44)*($D6/$D5)*C7/$C7</f>
        <v>6.634278340201985E-2</v>
      </c>
      <c r="D20" s="41">
        <f ca="1">_xlfn.XLOOKUP($B20,$I$7:$I$44,$M$7:$M$44)*($D6/$D5)*D7/$C7</f>
        <v>7.0864775500327715E-2</v>
      </c>
      <c r="E20" s="41">
        <f ca="1">_xlfn.XLOOKUP($B20,$I$7:$I$44,$M$7:$M$44)*($D6/$D5)*E7/$C7</f>
        <v>3.8421758365488168E-2</v>
      </c>
      <c r="I20" s="43" t="s">
        <v>341</v>
      </c>
      <c r="J20" s="43" t="s">
        <v>341</v>
      </c>
      <c r="K20" s="44">
        <f ca="1">SUMIF('EI_source_P&amp;N'!$A$5:$A$47,$B20,'EI_source_P&amp;N'!$Q$5:$Q$46)</f>
        <v>0</v>
      </c>
      <c r="L20" s="44">
        <f ca="1">SUMIF('EI_source_P&amp;N'!$A$5:$A$47,$B20,'EI_source_P&amp;N'!$R$5:$R$46)</f>
        <v>0</v>
      </c>
      <c r="M20" s="46">
        <f ca="1">M19</f>
        <v>0.46</v>
      </c>
    </row>
    <row r="21" spans="1:13" x14ac:dyDescent="0.45">
      <c r="A21" s="32"/>
      <c r="B21" t="s">
        <v>88</v>
      </c>
      <c r="C21" s="41">
        <f ca="1">_xlfn.XLOOKUP($B21,$I$7:$I$44,$M$7:$M$44)*($D6/$D5)*C7/$C7</f>
        <v>6.2016080136670725E-2</v>
      </c>
      <c r="D21" s="41">
        <f ca="1">_xlfn.XLOOKUP($B21,$I$7:$I$44,$M$7:$M$44)*($D6/$D5)*D7/$C7</f>
        <v>6.6243159706828078E-2</v>
      </c>
      <c r="E21" s="41">
        <f ca="1">_xlfn.XLOOKUP($B21,$I$7:$I$44,$M$7:$M$44)*($D6/$D5)*E7/$C7</f>
        <v>3.5915991515565023E-2</v>
      </c>
      <c r="I21" s="43" t="s">
        <v>88</v>
      </c>
      <c r="J21" s="43" t="s">
        <v>88</v>
      </c>
      <c r="K21" s="44">
        <f ca="1">SUMIF('EI_source_P&amp;N'!$A$5:$A$47,$B21,'EI_source_P&amp;N'!$Q$5:$Q$46)</f>
        <v>35623180.649999999</v>
      </c>
      <c r="L21" s="44">
        <f ca="1">SUMIF('EI_source_P&amp;N'!$A$5:$A$47,$B21,'EI_source_P&amp;N'!$R$5:$R$46)</f>
        <v>15317.967679499998</v>
      </c>
      <c r="M21" s="45">
        <f t="shared" ca="1" si="0"/>
        <v>0.43</v>
      </c>
    </row>
    <row r="22" spans="1:13" x14ac:dyDescent="0.45">
      <c r="A22" s="32"/>
      <c r="B22" t="s">
        <v>342</v>
      </c>
      <c r="C22" s="41">
        <f ca="1">_xlfn.XLOOKUP($B22,$I$7:$I$44,$M$7:$M$44)*($D6/$D5)*C7/$C7</f>
        <v>0.11134278302948176</v>
      </c>
      <c r="D22" s="41">
        <f ca="1">_xlfn.XLOOKUP($B22,$I$7:$I$44,$M$7:$M$44)*($D6/$D5)*D7/$C7</f>
        <v>0.11893202121401646</v>
      </c>
      <c r="E22" s="41">
        <f ca="1">_xlfn.XLOOKUP($B22,$I$7:$I$44,$M$7:$M$44)*($D6/$D5)*E7/$C7</f>
        <v>6.4483057326314694E-2</v>
      </c>
      <c r="I22" s="43" t="s">
        <v>342</v>
      </c>
      <c r="J22" s="43"/>
      <c r="K22" s="44">
        <f ca="1">SUMIF('EI_source_P&amp;N'!$A$5:$A$47,$B22,'EI_source_P&amp;N'!$Q$5:$Q$46)</f>
        <v>0</v>
      </c>
      <c r="L22" s="44">
        <f ca="1">SUMIF('EI_source_P&amp;N'!$A$5:$A$47,$B22,'EI_source_P&amp;N'!$R$5:$R$46)</f>
        <v>0</v>
      </c>
      <c r="M22" s="46">
        <f ca="1">M23</f>
        <v>0.77201584810205992</v>
      </c>
    </row>
    <row r="23" spans="1:13" x14ac:dyDescent="0.45">
      <c r="A23" s="32"/>
      <c r="B23" t="s">
        <v>74</v>
      </c>
      <c r="C23" s="41">
        <f ca="1">_xlfn.XLOOKUP($B23,$I$7:$I$44,$M$7:$M$44)*($D6/$D5)*C7/$C7</f>
        <v>0.11134278302948176</v>
      </c>
      <c r="D23" s="41">
        <f ca="1">_xlfn.XLOOKUP($B23,$I$7:$I$44,$M$7:$M$44)*($D6/$D5)*D7/$C7</f>
        <v>0.11893202121401646</v>
      </c>
      <c r="E23" s="41">
        <f ca="1">_xlfn.XLOOKUP($B23,$I$7:$I$44,$M$7:$M$44)*($D6/$D5)*E7/$C7</f>
        <v>6.4483057326314694E-2</v>
      </c>
      <c r="I23" s="43" t="s">
        <v>74</v>
      </c>
      <c r="J23" s="43" t="s">
        <v>74</v>
      </c>
      <c r="K23" s="44">
        <f ca="1">SUMIF('EI_source_P&amp;N'!$A$5:$A$47,$B23,'EI_source_P&amp;N'!$Q$5:$Q$46)</f>
        <v>971922101.56999993</v>
      </c>
      <c r="L23" s="44">
        <f ca="1">SUMIF('EI_source_P&amp;N'!$A$5:$A$47,$B23,'EI_source_P&amp;N'!$R$5:$R$46)</f>
        <v>750339.2655327</v>
      </c>
      <c r="M23" s="45">
        <f t="shared" ca="1" si="0"/>
        <v>0.77201584810205992</v>
      </c>
    </row>
    <row r="24" spans="1:13" x14ac:dyDescent="0.45">
      <c r="A24" s="32"/>
      <c r="B24" s="19" t="s">
        <v>46</v>
      </c>
      <c r="C24" s="36">
        <f>C10/20</f>
        <v>1.0929999999999999E-2</v>
      </c>
      <c r="D24" s="36">
        <f>D10/20</f>
        <v>1.1675000000000001E-2</v>
      </c>
      <c r="E24" s="36">
        <f>E10/20</f>
        <v>6.3299999999999997E-3</v>
      </c>
      <c r="I24" s="43" t="s">
        <v>46</v>
      </c>
      <c r="J24" s="43" t="s">
        <v>46</v>
      </c>
      <c r="K24" s="44">
        <f ca="1">SUMIF('EI_source_P&amp;N'!$A$5:$A$47,$B24,'EI_source_P&amp;N'!$Q$5:$Q$46)</f>
        <v>1904250780.05</v>
      </c>
      <c r="L24" s="44">
        <f ca="1">SUMIF('EI_source_P&amp;N'!$A$5:$A$47,$B24,'EI_source_P&amp;N'!$R$5:$R$46)</f>
        <v>5776172.1422587996</v>
      </c>
      <c r="M24" s="45">
        <f t="shared" ca="1" si="0"/>
        <v>3.0333043330076168</v>
      </c>
    </row>
    <row r="25" spans="1:13" x14ac:dyDescent="0.45">
      <c r="A25" s="32"/>
      <c r="B25" t="s">
        <v>343</v>
      </c>
      <c r="C25" s="41">
        <f ca="1">_xlfn.XLOOKUP($B25,$I$7:$I$44,$M$7:$M$44)*($D6/$D5)*C7/$C7</f>
        <v>0.11134278302948176</v>
      </c>
      <c r="D25" s="41">
        <f ca="1">_xlfn.XLOOKUP($B25,$I$7:$I$44,$M$7:$M$44)*($D6/$D5)*D7/$C7</f>
        <v>0.11893202121401646</v>
      </c>
      <c r="E25" s="41">
        <f ca="1">_xlfn.XLOOKUP($B25,$I$7:$I$44,$M$7:$M$44)*($D6/$D5)*E7/$C7</f>
        <v>6.4483057326314694E-2</v>
      </c>
      <c r="I25" s="43" t="s">
        <v>343</v>
      </c>
      <c r="J25" s="43" t="s">
        <v>343</v>
      </c>
      <c r="K25" s="44">
        <f ca="1">SUMIF('EI_source_P&amp;N'!$A$5:$A$47,$B25,'EI_source_P&amp;N'!$Q$5:$Q$46)</f>
        <v>0</v>
      </c>
      <c r="L25" s="44">
        <f ca="1">SUMIF('EI_source_P&amp;N'!$A$5:$A$47,$B25,'EI_source_P&amp;N'!$R$5:$R$46)</f>
        <v>0</v>
      </c>
      <c r="M25" s="46">
        <f ca="1">M23</f>
        <v>0.77201584810205992</v>
      </c>
    </row>
    <row r="26" spans="1:13" x14ac:dyDescent="0.45">
      <c r="A26" s="32"/>
      <c r="B26" t="s">
        <v>344</v>
      </c>
      <c r="C26" s="41">
        <f ca="1">_xlfn.XLOOKUP($B26,$I$7:$I$44,$M$7:$M$44)*($D6/$D5)*C7/$C7</f>
        <v>0.11134278302948176</v>
      </c>
      <c r="D26" s="41">
        <f ca="1">_xlfn.XLOOKUP($B26,$I$7:$I$44,$M$7:$M$44)*($D6/$D5)*D7/$C7</f>
        <v>0.11893202121401646</v>
      </c>
      <c r="E26" s="41">
        <f ca="1">_xlfn.XLOOKUP($B26,$I$7:$I$44,$M$7:$M$44)*($D6/$D5)*E7/$C7</f>
        <v>6.4483057326314694E-2</v>
      </c>
      <c r="I26" s="43" t="s">
        <v>344</v>
      </c>
      <c r="J26" s="43" t="s">
        <v>344</v>
      </c>
      <c r="K26" s="44">
        <f ca="1">SUMIF('EI_source_P&amp;N'!$A$5:$A$47,$B26,'EI_source_P&amp;N'!$Q$5:$Q$46)</f>
        <v>0</v>
      </c>
      <c r="L26" s="44">
        <f ca="1">SUMIF('EI_source_P&amp;N'!$A$5:$A$47,$B26,'EI_source_P&amp;N'!$R$5:$R$46)</f>
        <v>0</v>
      </c>
      <c r="M26" s="46">
        <f ca="1">M23</f>
        <v>0.77201584810205992</v>
      </c>
    </row>
    <row r="27" spans="1:13" x14ac:dyDescent="0.45">
      <c r="A27" s="32"/>
      <c r="B27" t="s">
        <v>70</v>
      </c>
      <c r="C27" s="41">
        <f ca="1">_xlfn.XLOOKUP($B27,$I$7:$I$44,$M$7:$M$44)*($D6/$D5)*C7/$C7</f>
        <v>6.2016080136670725E-2</v>
      </c>
      <c r="D27" s="41">
        <f ca="1">_xlfn.XLOOKUP($B27,$I$7:$I$44,$M$7:$M$44)*($D6/$D5)*D7/$C7</f>
        <v>6.6243159706828078E-2</v>
      </c>
      <c r="E27" s="41">
        <f ca="1">_xlfn.XLOOKUP($B27,$I$7:$I$44,$M$7:$M$44)*($D6/$D5)*E7/$C7</f>
        <v>3.5915991515565023E-2</v>
      </c>
      <c r="I27" s="43" t="s">
        <v>70</v>
      </c>
      <c r="J27" s="43" t="s">
        <v>70</v>
      </c>
      <c r="K27" s="44">
        <f ca="1">SUMIF('EI_source_P&amp;N'!$A$5:$A$47,$B27,'EI_source_P&amp;N'!$Q$5:$Q$46)</f>
        <v>14291672.77</v>
      </c>
      <c r="L27" s="44">
        <f ca="1">SUMIF('EI_source_P&amp;N'!$A$5:$A$47,$B27,'EI_source_P&amp;N'!$R$5:$R$46)</f>
        <v>6145.4192911</v>
      </c>
      <c r="M27" s="45">
        <f t="shared" ca="1" si="0"/>
        <v>0.43</v>
      </c>
    </row>
    <row r="28" spans="1:13" x14ac:dyDescent="0.45">
      <c r="A28" s="32"/>
      <c r="B28" t="s">
        <v>345</v>
      </c>
      <c r="C28" s="41">
        <f ca="1">_xlfn.XLOOKUP($B28,$I$7:$I$44,$M$7:$M$44)*($D6/$D5)*C7/$C7</f>
        <v>0.12403216027334145</v>
      </c>
      <c r="D28" s="41">
        <f ca="1">_xlfn.XLOOKUP($B28,$I$7:$I$44,$M$7:$M$44)*($D6/$D5)*D7/$C7</f>
        <v>0.13248631941365616</v>
      </c>
      <c r="E28" s="41">
        <f ca="1">_xlfn.XLOOKUP($B28,$I$7:$I$44,$M$7:$M$44)*($D6/$D5)*E7/$C7</f>
        <v>7.1831983031130045E-2</v>
      </c>
      <c r="I28" s="43" t="s">
        <v>345</v>
      </c>
      <c r="J28" s="43" t="s">
        <v>345</v>
      </c>
      <c r="K28" s="44">
        <f ca="1">SUMIF('EI_source_P&amp;N'!$A$5:$A$47,$B28,'EI_source_P&amp;N'!$Q$5:$Q$46)</f>
        <v>109437280.41</v>
      </c>
      <c r="L28" s="44">
        <f ca="1">SUMIF('EI_source_P&amp;N'!$A$5:$A$47,$B28,'EI_source_P&amp;N'!$R$5:$R$46)</f>
        <v>94116.061152599985</v>
      </c>
      <c r="M28" s="45">
        <f t="shared" ca="1" si="0"/>
        <v>0.86</v>
      </c>
    </row>
    <row r="29" spans="1:13" x14ac:dyDescent="0.45">
      <c r="A29" s="32"/>
      <c r="B29" t="s">
        <v>346</v>
      </c>
      <c r="C29" s="41">
        <f ca="1">_xlfn.XLOOKUP($B29,$I$7:$I$44,$M$7:$M$44)*($D6/$D5)*C7/$C7</f>
        <v>0.12403216027334145</v>
      </c>
      <c r="D29" s="41">
        <f ca="1">_xlfn.XLOOKUP($B29,$I$7:$I$44,$M$7:$M$44)*($D6/$D5)*D7/$C7</f>
        <v>0.13248631941365616</v>
      </c>
      <c r="E29" s="41">
        <f ca="1">_xlfn.XLOOKUP($B29,$I$7:$I$44,$M$7:$M$44)*($D6/$D5)*E7/$C7</f>
        <v>7.1831983031130045E-2</v>
      </c>
      <c r="I29" s="43" t="s">
        <v>346</v>
      </c>
      <c r="J29" s="43" t="s">
        <v>346</v>
      </c>
      <c r="K29" s="44">
        <f ca="1">SUMIF('EI_source_P&amp;N'!$A$5:$A$47,$B29,'EI_source_P&amp;N'!$Q$5:$Q$46)</f>
        <v>0</v>
      </c>
      <c r="L29" s="44">
        <f ca="1">SUMIF('EI_source_P&amp;N'!$A$5:$A$47,$B29,'EI_source_P&amp;N'!$R$5:$R$46)</f>
        <v>0</v>
      </c>
      <c r="M29" s="46">
        <f ca="1">M28</f>
        <v>0.86</v>
      </c>
    </row>
    <row r="30" spans="1:13" x14ac:dyDescent="0.45">
      <c r="A30" s="32"/>
      <c r="B30" t="s">
        <v>39</v>
      </c>
      <c r="C30" s="41">
        <f ca="1">_xlfn.XLOOKUP($B30,$I$7:$I$44,$M$7:$M$44)*($D6/$D5)*C7/$C7</f>
        <v>0.1289290155677649</v>
      </c>
      <c r="D30" s="41">
        <f ca="1">_xlfn.XLOOKUP($B30,$I$7:$I$44,$M$7:$M$44)*($D6/$D5)*D7/$C7</f>
        <v>0.1377169493827681</v>
      </c>
      <c r="E30" s="41">
        <f ca="1">_xlfn.XLOOKUP($B30,$I$7:$I$44,$M$7:$M$44)*($D6/$D5)*E7/$C7</f>
        <v>7.4667947716738486E-2</v>
      </c>
      <c r="I30" s="43" t="s">
        <v>39</v>
      </c>
      <c r="J30" s="43" t="s">
        <v>39</v>
      </c>
      <c r="K30" s="44">
        <f ca="1">SUMIF('EI_source_P&amp;N'!$A$5:$A$47,$B30,'EI_source_P&amp;N'!$Q$5:$Q$46)</f>
        <v>596831551.87</v>
      </c>
      <c r="L30" s="44">
        <f ca="1">SUMIF('EI_source_P&amp;N'!$A$5:$A$47,$B30,'EI_source_P&amp;N'!$R$5:$R$46)</f>
        <v>533539.50841950008</v>
      </c>
      <c r="M30" s="45">
        <f t="shared" ca="1" si="0"/>
        <v>0.89395325489714383</v>
      </c>
    </row>
    <row r="31" spans="1:13" x14ac:dyDescent="0.45">
      <c r="A31" s="32"/>
      <c r="B31" t="s">
        <v>347</v>
      </c>
      <c r="C31" s="41">
        <f ca="1">_xlfn.XLOOKUP($B31,$I$7:$I$44,$M$7:$M$44)*($D6/$D5)*C7/$C7</f>
        <v>0.12403216027334145</v>
      </c>
      <c r="D31" s="41">
        <f ca="1">_xlfn.XLOOKUP($B31,$I$7:$I$44,$M$7:$M$44)*($D6/$D5)*D7/$C7</f>
        <v>0.13248631941365616</v>
      </c>
      <c r="E31" s="41">
        <f ca="1">_xlfn.XLOOKUP($B31,$I$7:$I$44,$M$7:$M$44)*($D6/$D5)*E7/$C7</f>
        <v>7.1831983031130045E-2</v>
      </c>
      <c r="I31" s="43" t="s">
        <v>347</v>
      </c>
      <c r="J31" s="43" t="s">
        <v>347</v>
      </c>
      <c r="K31" s="44">
        <f ca="1">SUMIF('EI_source_P&amp;N'!$A$5:$A$47,$B31,'EI_source_P&amp;N'!$Q$5:$Q$46)</f>
        <v>0</v>
      </c>
      <c r="L31" s="44">
        <f ca="1">SUMIF('EI_source_P&amp;N'!$A$5:$A$47,$B31,'EI_source_P&amp;N'!$R$5:$R$46)</f>
        <v>0</v>
      </c>
      <c r="M31" s="46">
        <f ca="1">M28</f>
        <v>0.86</v>
      </c>
    </row>
    <row r="32" spans="1:13" x14ac:dyDescent="0.45">
      <c r="A32" s="32"/>
      <c r="B32" t="s">
        <v>55</v>
      </c>
      <c r="C32" s="41">
        <f ca="1">_xlfn.XLOOKUP($B32,$I$7:$I$44,$M$7:$M$44)*($D6/$D5)*C7/$C7</f>
        <v>4.114694805347014</v>
      </c>
      <c r="D32" s="41">
        <f ca="1">_xlfn.XLOOKUP($B32,$I$7:$I$44,$M$7:$M$44)*($D6/$D5)*D7/$C7</f>
        <v>4.3951566196181515</v>
      </c>
      <c r="E32" s="41">
        <f ca="1">_xlfn.XLOOKUP($B32,$I$7:$I$44,$M$7:$M$44)*($D6/$D5)*E7/$C7</f>
        <v>2.3829842742769074</v>
      </c>
      <c r="I32" s="43" t="s">
        <v>55</v>
      </c>
      <c r="J32" s="43" t="s">
        <v>55</v>
      </c>
      <c r="K32" s="44">
        <f ca="1">SUMIF('EI_source_P&amp;N'!$A$5:$A$47,$B32,'EI_source_P&amp;N'!$Q$5:$Q$46)</f>
        <v>8460553.6500000004</v>
      </c>
      <c r="L32" s="44">
        <f ca="1">SUMIF('EI_source_P&amp;N'!$A$5:$A$47,$B32,'EI_source_P&amp;N'!$R$5:$R$46)</f>
        <v>241379.59563450003</v>
      </c>
      <c r="M32" s="45">
        <f t="shared" ca="1" si="0"/>
        <v>28.53</v>
      </c>
    </row>
    <row r="33" spans="1:13" x14ac:dyDescent="0.45">
      <c r="A33" s="32"/>
      <c r="B33" s="19" t="s">
        <v>57</v>
      </c>
      <c r="C33" s="42">
        <f>EI_source_adhoc!$E$9</f>
        <v>2.29</v>
      </c>
      <c r="D33" s="42">
        <f>EI_source_adhoc!$E$9</f>
        <v>2.29</v>
      </c>
      <c r="E33" s="42">
        <f>EI_source_adhoc!$E$9</f>
        <v>2.29</v>
      </c>
      <c r="I33" s="43" t="s">
        <v>57</v>
      </c>
      <c r="J33" s="43" t="s">
        <v>57</v>
      </c>
      <c r="K33" s="44">
        <f ca="1">SUMIF('EI_source_P&amp;N'!$A$5:$A$47,$B33,'EI_source_P&amp;N'!$Q$5:$Q$46)</f>
        <v>4328769.53</v>
      </c>
      <c r="L33" s="44">
        <f ca="1">SUMIF('EI_source_P&amp;N'!$A$5:$A$47,$B33,'EI_source_P&amp;N'!$R$5:$R$46)</f>
        <v>201937.09857450001</v>
      </c>
      <c r="M33" s="45">
        <f t="shared" ca="1" si="0"/>
        <v>46.65</v>
      </c>
    </row>
    <row r="34" spans="1:13" x14ac:dyDescent="0.45">
      <c r="A34" s="32"/>
      <c r="B34" t="s">
        <v>348</v>
      </c>
      <c r="C34" s="41">
        <f ca="1">_xlfn.XLOOKUP($B34,$I$7:$I$44,$M$7:$M$44)*($D6/$D5)*C7/$C7</f>
        <v>0.11134278302948176</v>
      </c>
      <c r="D34" s="41">
        <f ca="1">_xlfn.XLOOKUP($B34,$I$7:$I$44,$M$7:$M$44)*($D6/$D5)*D7/$C7</f>
        <v>0.11893202121401646</v>
      </c>
      <c r="E34" s="41">
        <f ca="1">_xlfn.XLOOKUP($B34,$I$7:$I$44,$M$7:$M$44)*($D6/$D5)*E7/$C7</f>
        <v>6.4483057326314694E-2</v>
      </c>
      <c r="I34" s="43" t="s">
        <v>348</v>
      </c>
      <c r="J34" s="43" t="s">
        <v>348</v>
      </c>
      <c r="K34" s="44">
        <f ca="1">SUMIF('EI_source_P&amp;N'!$A$5:$A$47,$B34,'EI_source_P&amp;N'!$Q$5:$Q$46)</f>
        <v>0</v>
      </c>
      <c r="L34" s="44">
        <f ca="1">SUMIF('EI_source_P&amp;N'!$A$5:$A$47,$B34,'EI_source_P&amp;N'!$R$5:$R$46)</f>
        <v>0</v>
      </c>
      <c r="M34" s="46">
        <f ca="1">M23</f>
        <v>0.77201584810205992</v>
      </c>
    </row>
    <row r="35" spans="1:13" x14ac:dyDescent="0.45">
      <c r="A35" s="32"/>
      <c r="B35" s="19" t="s">
        <v>349</v>
      </c>
      <c r="C35" s="42">
        <f>EI_source_adhoc!$A$19</f>
        <v>0.81</v>
      </c>
      <c r="D35" s="42">
        <f>EI_source_adhoc!$A$19</f>
        <v>0.81</v>
      </c>
      <c r="E35" s="42">
        <f>EI_source_adhoc!$A$19</f>
        <v>0.81</v>
      </c>
      <c r="I35" s="43" t="s">
        <v>349</v>
      </c>
      <c r="J35" s="43" t="s">
        <v>349</v>
      </c>
      <c r="K35" s="44">
        <f ca="1">SUMIF('EI_source_P&amp;N'!$A$5:$A$47,$B35,'EI_source_P&amp;N'!$Q$5:$Q$46)</f>
        <v>0</v>
      </c>
      <c r="L35" s="44">
        <f ca="1">SUMIF('EI_source_P&amp;N'!$A$5:$A$47,$B35,'EI_source_P&amp;N'!$R$5:$R$46)</f>
        <v>0</v>
      </c>
      <c r="M35" s="46">
        <f ca="1">M33</f>
        <v>46.65</v>
      </c>
    </row>
    <row r="36" spans="1:13" x14ac:dyDescent="0.45">
      <c r="A36" s="32"/>
      <c r="B36" t="s">
        <v>350</v>
      </c>
      <c r="C36" s="41">
        <f ca="1">_xlfn.XLOOKUP($B36,$I$7:$I$44,$M$7:$M$44)*($D6/$D5)*C7/$C7</f>
        <v>0.88648347537095584</v>
      </c>
      <c r="D36" s="41">
        <f ca="1">_xlfn.XLOOKUP($B36,$I$7:$I$44,$M$7:$M$44)*($D6/$D5)*D7/$C7</f>
        <v>0.94690709743420953</v>
      </c>
      <c r="E36" s="41">
        <f ca="1">_xlfn.XLOOKUP($B36,$I$7:$I$44,$M$7:$M$44)*($D6/$D5)*E7/$C7</f>
        <v>0.51339802370522869</v>
      </c>
      <c r="I36" s="43" t="s">
        <v>350</v>
      </c>
      <c r="J36" s="43" t="s">
        <v>350</v>
      </c>
      <c r="K36" s="44">
        <f ca="1">SUMIF('EI_source_P&amp;N'!$A$5:$A$47,$B36,'EI_source_P&amp;N'!$Q$5:$Q$46)</f>
        <v>0</v>
      </c>
      <c r="L36" s="44">
        <f ca="1">SUMIF('EI_source_P&amp;N'!$A$5:$A$47,$B36,'EI_source_P&amp;N'!$R$5:$R$46)</f>
        <v>0</v>
      </c>
      <c r="M36" s="46">
        <f ca="1">AVERAGE(M7:M35)</f>
        <v>6.1465976819149333</v>
      </c>
    </row>
    <row r="37" spans="1:13" x14ac:dyDescent="0.45">
      <c r="A37" s="32" t="s">
        <v>4</v>
      </c>
      <c r="B37" t="s">
        <v>45</v>
      </c>
      <c r="C37" s="47" cm="1">
        <f t="array" ref="C37">SUMPRODUCT((EI_source_FAO!$B$3:$B$601=$A5)*(EI_source_FAO!$C$3:$C$601="Emissions (CO2eq) (AR5)")*(EI_source_FAO!$BQ$3:$BQ$601=$A37)*(EI_source_FAO!$F$2:$BO$2=C9)*(EI_source_FAO!$F$3:$BO$601))/SUMPRODUCT((EI_source_FAO!$B$3:$B$601=$A5)*(EI_source_FAO!$C$3:$C$601="Production")*(EI_source_FAO!$BQ$3:$BQ$601=$A37)*(EI_source_FAO!$F$2:$BO$2=C9)*(EI_source_FAO!$F$3:$BO$601))</f>
        <v>68.694000000000003</v>
      </c>
      <c r="D37" s="47" cm="1">
        <f t="array" ref="D37">SUMPRODUCT((EI_source_FAO!$B$3:$B$601=$A5)*(EI_source_FAO!$C$3:$C$601="Emissions (CO2eq) (AR5)")*(EI_source_FAO!$BQ$3:$BQ$601=$A37)*(EI_source_FAO!$F$2:$BO$2=D9)*(EI_source_FAO!$F$3:$BO$601))/SUMPRODUCT((EI_source_FAO!$B$3:$B$601=$A5)*(EI_source_FAO!$C$3:$C$601="Production")*(EI_source_FAO!$BQ$3:$BQ$601=$A37)*(EI_source_FAO!$F$2:$BO$2=D9)*(EI_source_FAO!$F$3:$BO$601))</f>
        <v>87.603399999999993</v>
      </c>
      <c r="E37" s="47" cm="1">
        <f t="array" ref="E37">SUMPRODUCT((EI_source_FAO!$B$3:$B$601=$A5)*(EI_source_FAO!$C$3:$C$601="Emissions (CO2eq) (AR5)")*(EI_source_FAO!$BQ$3:$BQ$601=$A37)*(EI_source_FAO!$F$2:$BO$2=E9)*(EI_source_FAO!$F$3:$BO$601))/SUMPRODUCT((EI_source_FAO!$B$3:$B$601=$A5)*(EI_source_FAO!$C$3:$C$601="Production")*(EI_source_FAO!$BQ$3:$BQ$601=$A37)*(EI_source_FAO!$F$2:$BO$2=E9)*(EI_source_FAO!$F$3:$BO$601))</f>
        <v>64.932299999999998</v>
      </c>
      <c r="F37" s="47"/>
      <c r="I37" t="s">
        <v>45</v>
      </c>
      <c r="J37" t="s">
        <v>45</v>
      </c>
      <c r="K37" s="2">
        <f ca="1">SUMIF('EI_source_P&amp;N'!$A$5:$A$47,$B37,'EI_source_P&amp;N'!$Q$5:$Q$46)</f>
        <v>80175308.359999999</v>
      </c>
      <c r="L37" s="2">
        <f ca="1">SUMIF('EI_source_P&amp;N'!$A$5:$A$47,$B37,'EI_source_P&amp;N'!$R$5:$R$46)</f>
        <v>7975839.6756528011</v>
      </c>
      <c r="M37" s="3">
        <f t="shared" ca="1" si="0"/>
        <v>99.480000000000018</v>
      </c>
    </row>
    <row r="38" spans="1:13" x14ac:dyDescent="0.45">
      <c r="A38" s="32" t="s">
        <v>6</v>
      </c>
      <c r="B38" t="s">
        <v>68</v>
      </c>
      <c r="C38" s="47" cm="1">
        <f t="array" ref="C38">SUMPRODUCT((EI_source_FAO!$B$3:$B$601=$A5)*(EI_source_FAO!$C$3:$C$601="Emissions (CO2eq) (AR5)")*(EI_source_FAO!$BQ$3:$BQ$601=$A38)*(EI_source_FAO!$F$2:$BO$2=C9)*(EI_source_FAO!$F$3:$BO$601))/SUMPRODUCT((EI_source_FAO!$B$3:$B$601=$A5)*(EI_source_FAO!$C$3:$C$601="Production")*(EI_source_FAO!$BQ$3:$BQ$601=$A38)*(EI_source_FAO!$F$2:$BO$2=C9)*(EI_source_FAO!$F$3:$BO$601))</f>
        <v>7.871750039270867</v>
      </c>
      <c r="D38" s="47" cm="1">
        <f t="array" ref="D38">SUMPRODUCT((EI_source_FAO!$B$3:$B$601=$A5)*(EI_source_FAO!$C$3:$C$601="Emissions (CO2eq) (AR5)")*(EI_source_FAO!$BQ$3:$BQ$601=$A38)*(EI_source_FAO!$F$2:$BO$2=D9)*(EI_source_FAO!$F$3:$BO$601))/SUMPRODUCT((EI_source_FAO!$B$3:$B$601=$A5)*(EI_source_FAO!$C$3:$C$601="Production")*(EI_source_FAO!$BQ$3:$BQ$601=$A38)*(EI_source_FAO!$F$2:$BO$2=D9)*(EI_source_FAO!$F$3:$BO$601))</f>
        <v>12.344064682780271</v>
      </c>
      <c r="E38" s="47" cm="1">
        <f t="array" ref="E38">SUMPRODUCT((EI_source_FAO!$B$3:$B$601=$A5)*(EI_source_FAO!$C$3:$C$601="Emissions (CO2eq) (AR5)")*(EI_source_FAO!$BQ$3:$BQ$601=$A38)*(EI_source_FAO!$F$2:$BO$2=E9)*(EI_source_FAO!$F$3:$BO$601))/SUMPRODUCT((EI_source_FAO!$B$3:$B$601=$A5)*(EI_source_FAO!$C$3:$C$601="Production")*(EI_source_FAO!$BQ$3:$BQ$601=$A38)*(EI_source_FAO!$F$2:$BO$2=E9)*(EI_source_FAO!$F$3:$BO$601))</f>
        <v>1.6558674545454788</v>
      </c>
      <c r="I38" t="s">
        <v>68</v>
      </c>
      <c r="J38" t="s">
        <v>68</v>
      </c>
      <c r="K38" s="2">
        <f ca="1">SUMIF('EI_source_P&amp;N'!$A$5:$A$47,$B38,'EI_source_P&amp;N'!$Q$5:$Q$46)</f>
        <v>720714155.48000002</v>
      </c>
      <c r="L38" s="2">
        <f ca="1">SUMIF('EI_source_P&amp;N'!$A$5:$A$47,$B38,'EI_source_P&amp;N'!$R$5:$R$46)</f>
        <v>2270249.5897619999</v>
      </c>
      <c r="M38" s="3">
        <f t="shared" ca="1" si="0"/>
        <v>3.15</v>
      </c>
    </row>
    <row r="39" spans="1:13" x14ac:dyDescent="0.45">
      <c r="A39" s="32" t="s">
        <v>14</v>
      </c>
      <c r="B39" t="s">
        <v>85</v>
      </c>
      <c r="C39" s="47" cm="1">
        <f t="array" ref="C39">SUMPRODUCT((EI_source_FAO!$B$3:$B$601=$A5)*(EI_source_FAO!$C$3:$C$601="Emissions (CO2eq) (AR5)")*(EI_source_FAO!$BQ$3:$BQ$601=$A39)*(EI_source_FAO!$F$2:$BO$2=C9)*(EI_source_FAO!$F$3:$BO$601))/SUMPRODUCT((EI_source_FAO!$B$3:$B$601=$A5)*(EI_source_FAO!$C$3:$C$601="Production")*(EI_source_FAO!$BQ$3:$BQ$601=$A39)*(EI_source_FAO!$F$2:$BO$2=C9)*(EI_source_FAO!$F$3:$BO$601))</f>
        <v>2.3098999999999998</v>
      </c>
      <c r="D39" s="47" cm="1">
        <f t="array" ref="D39">SUMPRODUCT((EI_source_FAO!$B$3:$B$601=$A5)*(EI_source_FAO!$C$3:$C$601="Emissions (CO2eq) (AR5)")*(EI_source_FAO!$BQ$3:$BQ$601=$A39)*(EI_source_FAO!$F$2:$BO$2=D9)*(EI_source_FAO!$F$3:$BO$601))/SUMPRODUCT((EI_source_FAO!$B$3:$B$601=$A5)*(EI_source_FAO!$C$3:$C$601="Production")*(EI_source_FAO!$BQ$3:$BQ$601=$A39)*(EI_source_FAO!$F$2:$BO$2=D9)*(EI_source_FAO!$F$3:$BO$601))</f>
        <v>2.5171000000000001</v>
      </c>
      <c r="E39" s="47" cm="1">
        <f t="array" ref="E39">SUMPRODUCT((EI_source_FAO!$B$3:$B$601=$A5)*(EI_source_FAO!$C$3:$C$601="Emissions (CO2eq) (AR5)")*(EI_source_FAO!$BQ$3:$BQ$601=$A39)*(EI_source_FAO!$F$2:$BO$2=E9)*(EI_source_FAO!$F$3:$BO$601))/SUMPRODUCT((EI_source_FAO!$B$3:$B$601=$A5)*(EI_source_FAO!$C$3:$C$601="Production")*(EI_source_FAO!$BQ$3:$BQ$601=$A39)*(EI_source_FAO!$F$2:$BO$2=E9)*(EI_source_FAO!$F$3:$BO$601))</f>
        <v>1.8442000000000001</v>
      </c>
      <c r="I39" t="s">
        <v>85</v>
      </c>
      <c r="J39" t="s">
        <v>85</v>
      </c>
      <c r="K39" s="2">
        <f ca="1">SUMIF('EI_source_P&amp;N'!$A$5:$A$47,$B39,'EI_source_P&amp;N'!$Q$5:$Q$46)</f>
        <v>99185408.250000015</v>
      </c>
      <c r="L39" s="2">
        <f ca="1">SUMIF('EI_source_P&amp;N'!$A$5:$A$47,$B39,'EI_source_P&amp;N'!$R$5:$R$46)</f>
        <v>978959.97942750016</v>
      </c>
      <c r="M39" s="3">
        <f t="shared" ca="1" si="0"/>
        <v>9.8699999999999992</v>
      </c>
    </row>
    <row r="40" spans="1:13" x14ac:dyDescent="0.45">
      <c r="A40" s="32" t="s">
        <v>16</v>
      </c>
      <c r="B40" t="s">
        <v>59</v>
      </c>
      <c r="C40" s="47" cm="1">
        <f t="array" ref="C40">SUMPRODUCT((EI_source_FAO!$B$3:$B$601=$A5)*(EI_source_FAO!$C$3:$C$601="Emissions (CO2eq) (AR5)")*(EI_source_FAO!$BQ$3:$BQ$601=$A40)*(EI_source_FAO!$F$2:$BO$2=C9)*(EI_source_FAO!$F$3:$BO$601))/SUMPRODUCT((EI_source_FAO!$B$3:$B$601=$A5)*(EI_source_FAO!$C$3:$C$601="Production")*(EI_source_FAO!$BQ$3:$BQ$601=$A40)*(EI_source_FAO!$F$2:$BO$2=C9)*(EI_source_FAO!$F$3:$BO$601))</f>
        <v>3.1194000000000002</v>
      </c>
      <c r="D40" s="47" cm="1">
        <f t="array" ref="D40">SUMPRODUCT((EI_source_FAO!$B$3:$B$601=$A5)*(EI_source_FAO!$C$3:$C$601="Emissions (CO2eq) (AR5)")*(EI_source_FAO!$BQ$3:$BQ$601=$A40)*(EI_source_FAO!$F$2:$BO$2=D9)*(EI_source_FAO!$F$3:$BO$601))/SUMPRODUCT((EI_source_FAO!$B$3:$B$601=$A5)*(EI_source_FAO!$C$3:$C$601="Production")*(EI_source_FAO!$BQ$3:$BQ$601=$A40)*(EI_source_FAO!$F$2:$BO$2=D9)*(EI_source_FAO!$F$3:$BO$601))</f>
        <v>3.3073000000000001</v>
      </c>
      <c r="E40" s="47" cm="1">
        <f t="array" ref="E40">SUMPRODUCT((EI_source_FAO!$B$3:$B$601=$A5)*(EI_source_FAO!$C$3:$C$601="Emissions (CO2eq) (AR5)")*(EI_source_FAO!$BQ$3:$BQ$601=$A40)*(EI_source_FAO!$F$2:$BO$2=E9)*(EI_source_FAO!$F$3:$BO$601))/SUMPRODUCT((EI_source_FAO!$B$3:$B$601=$A5)*(EI_source_FAO!$C$3:$C$601="Production")*(EI_source_FAO!$BQ$3:$BQ$601=$A40)*(EI_source_FAO!$F$2:$BO$2=E9)*(EI_source_FAO!$F$3:$BO$601))</f>
        <v>2.1236999999999999</v>
      </c>
      <c r="I40" t="s">
        <v>59</v>
      </c>
      <c r="J40" t="s">
        <v>59</v>
      </c>
      <c r="K40" s="2">
        <f ca="1">SUMIF('EI_source_P&amp;N'!$A$5:$A$47,$B40,'EI_source_P&amp;N'!$Q$5:$Q$46)</f>
        <v>69664898.709999993</v>
      </c>
      <c r="L40" s="2">
        <f ca="1">SUMIF('EI_source_P&amp;N'!$A$5:$A$47,$B40,'EI_source_P&amp;N'!$R$5:$R$46)</f>
        <v>325335.07697569998</v>
      </c>
      <c r="M40" s="3">
        <f t="shared" ca="1" si="0"/>
        <v>4.67</v>
      </c>
    </row>
    <row r="41" spans="1:13" x14ac:dyDescent="0.45">
      <c r="A41" s="32" t="s">
        <v>8</v>
      </c>
      <c r="B41" t="s">
        <v>65</v>
      </c>
      <c r="C41" s="47" cm="1">
        <f t="array" ref="C41">SUMPRODUCT((EI_source_FAO!$B$3:$B$601=$A5)*(EI_source_FAO!$C$3:$C$601="Emissions (CO2eq) (AR5)")*(EI_source_FAO!$BQ$3:$BQ$601=$A41)*(EI_source_FAO!$F$2:$BO$2=C9)*(EI_source_FAO!$F$3:$BO$601))/SUMPRODUCT((EI_source_FAO!$B$3:$B$601=$A5)*(EI_source_FAO!$C$3:$C$601="Production")*(EI_source_FAO!$BQ$3:$BQ$601=$A41)*(EI_source_FAO!$F$2:$BO$2=C9)*(EI_source_FAO!$F$3:$BO$601))</f>
        <v>53.001747495608697</v>
      </c>
      <c r="D41" s="47" cm="1">
        <f t="array" ref="D41">SUMPRODUCT((EI_source_FAO!$B$3:$B$601=$A5)*(EI_source_FAO!$C$3:$C$601="Emissions (CO2eq) (AR5)")*(EI_source_FAO!$BQ$3:$BQ$601=$A41)*(EI_source_FAO!$F$2:$BO$2=D9)*(EI_source_FAO!$F$3:$BO$601))/SUMPRODUCT((EI_source_FAO!$B$3:$B$601=$A5)*(EI_source_FAO!$C$3:$C$601="Production")*(EI_source_FAO!$BQ$3:$BQ$601=$A41)*(EI_source_FAO!$F$2:$BO$2=D9)*(EI_source_FAO!$F$3:$BO$601))</f>
        <v>65.837195737963782</v>
      </c>
      <c r="E41" s="47" cm="1">
        <f t="array" ref="E41">SUMPRODUCT((EI_source_FAO!$B$3:$B$601=$A5)*(EI_source_FAO!$C$3:$C$601="Emissions (CO2eq) (AR5)")*(EI_source_FAO!$BQ$3:$BQ$601=$A41)*(EI_source_FAO!$F$2:$BO$2=E9)*(EI_source_FAO!$F$3:$BO$601))/SUMPRODUCT((EI_source_FAO!$B$3:$B$601=$A5)*(EI_source_FAO!$C$3:$C$601="Production")*(EI_source_FAO!$BQ$3:$BQ$601=$A41)*(EI_source_FAO!$F$2:$BO$2=E9)*(EI_source_FAO!$F$3:$BO$601))</f>
        <v>38.751391873892373</v>
      </c>
      <c r="I41" t="s">
        <v>65</v>
      </c>
      <c r="J41" t="s">
        <v>65</v>
      </c>
      <c r="K41" s="2">
        <f ca="1">SUMIF('EI_source_P&amp;N'!$A$5:$A$47,$B41,'EI_source_P&amp;N'!$Q$5:$Q$46)</f>
        <v>17359008.790000003</v>
      </c>
      <c r="L41" s="2">
        <f ca="1">SUMIF('EI_source_P&amp;N'!$A$5:$A$47,$B41,'EI_source_P&amp;N'!$R$5:$R$46)</f>
        <v>689499.82913880015</v>
      </c>
      <c r="M41" s="3">
        <f t="shared" ca="1" si="0"/>
        <v>39.72</v>
      </c>
    </row>
    <row r="42" spans="1:13" x14ac:dyDescent="0.45">
      <c r="A42" s="32" t="s">
        <v>8</v>
      </c>
      <c r="B42" t="s">
        <v>81</v>
      </c>
      <c r="C42" s="47" cm="1">
        <f t="array" aca="1" ref="C42" ca="1">SUMPRODUCT((EI_source_FAO!$B$3:$B$601=$A5)*(EI_source_FAO!$C$3:$C$601="Emissions (CO2eq) (AR5)")*(EI_source_FAO!$BQ$3:$BQ$601=$A42)*(EI_source_FAO!$F$2:$BO$2=C9)*(EI_source_FAO!$F$3:$BO$601))/SUMPRODUCT((EI_source_FAO!$B$3:$B$601=$A5)*(EI_source_FAO!$C$3:$C$601="Production")*(EI_source_FAO!$BQ$3:$BQ$601=$A42)*(EI_source_FAO!$F$2:$BO$2=C9)*(EI_source_FAO!$F$3:$BO$601))/F5*F6</f>
        <v>16.42627169362898</v>
      </c>
      <c r="D42" s="47" cm="1">
        <f t="array" aca="1" ref="D42" ca="1">SUMPRODUCT((EI_source_FAO!$B$3:$B$601=$A5)*(EI_source_FAO!$C$3:$C$601="Emissions (CO2eq) (AR5)")*(EI_source_FAO!$BQ$3:$BQ$601=$A42)*(EI_source_FAO!$F$2:$BO$2=D9)*(EI_source_FAO!$F$3:$BO$601))/SUMPRODUCT((EI_source_FAO!$B$3:$B$601=$A5)*(EI_source_FAO!$C$3:$C$601="Production")*(EI_source_FAO!$BQ$3:$BQ$601=$A42)*(EI_source_FAO!$F$2:$BO$2=D9)*(EI_source_FAO!$F$3:$BO$601))/F5*F6</f>
        <v>20.40422657437901</v>
      </c>
      <c r="E42" s="47" cm="1">
        <f t="array" aca="1" ref="E42" ca="1">SUMPRODUCT((EI_source_FAO!$B$3:$B$601=$A5)*(EI_source_FAO!$C$3:$C$601="Emissions (CO2eq) (AR5)")*(EI_source_FAO!$BQ$3:$BQ$601=$A42)*(EI_source_FAO!$F$2:$BO$2=E9)*(EI_source_FAO!$F$3:$BO$601))/SUMPRODUCT((EI_source_FAO!$B$3:$B$601=$A5)*(EI_source_FAO!$C$3:$C$601="Production")*(EI_source_FAO!$BQ$3:$BQ$601=$A42)*(EI_source_FAO!$F$2:$BO$2=E9)*(EI_source_FAO!$F$3:$BO$601))/F5*F6</f>
        <v>12.009809515800987</v>
      </c>
      <c r="I42" t="s">
        <v>81</v>
      </c>
      <c r="J42" t="s">
        <v>81</v>
      </c>
      <c r="K42" s="2">
        <f ca="1">SUMIF('EI_source_P&amp;N'!$A$5:$A$47,$B42,'EI_source_P&amp;N'!$Q$5:$Q$46)</f>
        <v>125060446.84999999</v>
      </c>
      <c r="L42" s="2">
        <f ca="1">SUMIF('EI_source_P&amp;N'!$A$5:$A$47,$B42,'EI_source_P&amp;N'!$R$5:$R$46)</f>
        <v>1539494.1007234999</v>
      </c>
      <c r="M42" s="3">
        <f t="shared" ca="1" si="0"/>
        <v>12.31</v>
      </c>
    </row>
    <row r="43" spans="1:13" x14ac:dyDescent="0.45">
      <c r="B43" t="s">
        <v>61</v>
      </c>
      <c r="C43" s="3">
        <f ca="1">$M$44</f>
        <v>13.63</v>
      </c>
      <c r="D43" s="3">
        <f ca="1">$M$44</f>
        <v>13.63</v>
      </c>
      <c r="E43" s="3">
        <f ca="1">$M$44</f>
        <v>13.63</v>
      </c>
      <c r="I43" t="s">
        <v>351</v>
      </c>
      <c r="J43" t="s">
        <v>351</v>
      </c>
      <c r="K43" s="2">
        <f ca="1">SUMIF('EI_source_P&amp;N'!$A$5:$A$47,#REF!,'EI_source_P&amp;N'!$Q$5:$Q$46)</f>
        <v>0</v>
      </c>
      <c r="L43" s="2">
        <f ca="1">SUMIF('EI_source_P&amp;N'!$A$5:$A$47,#REF!,'EI_source_P&amp;N'!$R$5:$R$46)</f>
        <v>0</v>
      </c>
      <c r="M43" s="28">
        <f ca="1">M42</f>
        <v>12.31</v>
      </c>
    </row>
    <row r="44" spans="1:13" x14ac:dyDescent="0.45">
      <c r="I44" t="s">
        <v>61</v>
      </c>
      <c r="J44" t="s">
        <v>61</v>
      </c>
      <c r="K44" s="2">
        <f ca="1">SUMIF('EI_source_P&amp;N'!$A$5:$A$47,$B43,'EI_source_P&amp;N'!$Q$5:$Q$46)</f>
        <v>77989014.810000002</v>
      </c>
      <c r="L44" s="2">
        <f ca="1">SUMIF('EI_source_P&amp;N'!$A$5:$A$47,$B43,'EI_source_P&amp;N'!$R$5:$R$46)</f>
        <v>1062990.2718603001</v>
      </c>
      <c r="M44" s="3">
        <f t="shared" ca="1" si="0"/>
        <v>13.63</v>
      </c>
    </row>
    <row r="45" spans="1:13" x14ac:dyDescent="0.45">
      <c r="I45" s="19" t="s">
        <v>474</v>
      </c>
      <c r="J45" s="19"/>
      <c r="K45" s="38">
        <f ca="1">SUM(K7:K8,K10:K11)</f>
        <v>1636142802.24</v>
      </c>
      <c r="L45" s="38">
        <f ca="1">SUM(L7:L8,L10:L11)</f>
        <v>2648940.6892030998</v>
      </c>
      <c r="M45" s="28">
        <f ca="1">L45*1000/K45</f>
        <v>1.6190155807772431</v>
      </c>
    </row>
    <row r="46" spans="1:13" x14ac:dyDescent="0.45">
      <c r="C46" s="47"/>
      <c r="D46" s="47"/>
      <c r="E46" s="47"/>
    </row>
    <row r="47" spans="1:13" x14ac:dyDescent="0.45">
      <c r="I47" t="s">
        <v>418</v>
      </c>
      <c r="J47" t="s">
        <v>454</v>
      </c>
    </row>
    <row r="48" spans="1:13" x14ac:dyDescent="0.45">
      <c r="J48" t="s">
        <v>455</v>
      </c>
    </row>
    <row r="50" spans="1:13" x14ac:dyDescent="0.45">
      <c r="A50" s="5" t="s">
        <v>379</v>
      </c>
      <c r="B50" s="23" t="s">
        <v>422</v>
      </c>
      <c r="C50" s="23"/>
      <c r="D50" s="39">
        <f ca="1">$M$45</f>
        <v>1.6190155807772431</v>
      </c>
      <c r="E50" s="20" t="s">
        <v>374</v>
      </c>
      <c r="F50" s="31">
        <f ca="1">$M$41</f>
        <v>39.72</v>
      </c>
    </row>
    <row r="51" spans="1:13" x14ac:dyDescent="0.45">
      <c r="A51" s="32"/>
      <c r="B51" s="23" t="s">
        <v>377</v>
      </c>
      <c r="C51" s="23"/>
      <c r="D51" s="23" cm="1">
        <f t="array" ref="D51">_xlfn.XLOOKUP(2010,EI_source_FAO!$F$2:$BO$2,_xlfn.XLOOKUP($A50&amp;$A$2&amp;$B52,EI_source_FAO!$B$3:$B$601&amp;EI_source_FAO!$C$3:$C$601&amp;EI_source_FAO!$E$3:$E$601,EI_source_FAO!$F$3:$BO$601))</f>
        <v>0.14369999999999999</v>
      </c>
      <c r="E51" s="20" t="s">
        <v>375</v>
      </c>
      <c r="F51" s="31">
        <f ca="1">$M$42</f>
        <v>12.31</v>
      </c>
      <c r="K51" s="2"/>
      <c r="L51" s="2"/>
      <c r="M51" s="3"/>
    </row>
    <row r="52" spans="1:13" x14ac:dyDescent="0.45">
      <c r="A52" t="s">
        <v>378</v>
      </c>
      <c r="B52" s="5" t="s">
        <v>1</v>
      </c>
      <c r="C52" cm="1">
        <f t="array" ref="C52">_xlfn.XLOOKUP(C$54,EI_source_FAO!$F$2:$BO$2,_xlfn.XLOOKUP($A50&amp;$A$2&amp;$B52,EI_source_FAO!$B$3:$B$601&amp;EI_source_FAO!$C$3:$C$601&amp;EI_source_FAO!$E$3:$E$601,EI_source_FAO!$F$3:$BO$601))</f>
        <v>0.2712</v>
      </c>
      <c r="D52" cm="1">
        <f t="array" ref="D52">_xlfn.XLOOKUP(D$54,EI_source_FAO!$F$2:$BO$2,_xlfn.XLOOKUP($A50&amp;$A$2&amp;$B52,EI_source_FAO!$B$3:$B$601&amp;EI_source_FAO!$C$3:$C$601&amp;EI_source_FAO!$E$3:$E$601,EI_source_FAO!$F$3:$BO$601))</f>
        <v>0.14369999999999999</v>
      </c>
      <c r="E52" cm="1">
        <f t="array" ref="E52">_xlfn.XLOOKUP(E$54,EI_source_FAO!$F$2:$BO$2,_xlfn.XLOOKUP($A50&amp;$A$2&amp;$B52,EI_source_FAO!$B$3:$B$601&amp;EI_source_FAO!$C$3:$C$601&amp;EI_source_FAO!$E$3:$E$601,EI_source_FAO!$F$3:$BO$601))</f>
        <v>0.1913</v>
      </c>
    </row>
    <row r="53" spans="1:13" x14ac:dyDescent="0.45">
      <c r="C53" s="29" t="s">
        <v>356</v>
      </c>
      <c r="D53" s="29" t="s">
        <v>357</v>
      </c>
      <c r="E53" s="29" t="s">
        <v>358</v>
      </c>
    </row>
    <row r="54" spans="1:13" x14ac:dyDescent="0.45">
      <c r="B54" s="5" t="s">
        <v>430</v>
      </c>
      <c r="C54" s="1">
        <f>_xlfn.XLOOKUP(C53,Notes!$A$8:$A$21,Notes!$B$8:$B$21)</f>
        <v>2000</v>
      </c>
      <c r="D54" s="1">
        <f>_xlfn.XLOOKUP(D53,Notes!$A$8:$A$21,Notes!$B$8:$B$21)</f>
        <v>2010</v>
      </c>
      <c r="E54" s="1">
        <f>_xlfn.XLOOKUP(E53,Notes!$A$8:$A$21,Notes!$B$8:$B$21)</f>
        <v>2022</v>
      </c>
    </row>
    <row r="55" spans="1:13" x14ac:dyDescent="0.45">
      <c r="A55" s="40" t="s">
        <v>2</v>
      </c>
      <c r="B55" t="s">
        <v>87</v>
      </c>
      <c r="C55" cm="1">
        <f t="array" ref="C55">_xlfn.XLOOKUP(C$54,EI_source_FAO!$F$2:$BO$2,_xlfn.XLOOKUP($A50&amp;$A$2&amp;$A55,EI_source_FAO!$B$3:$B$601&amp;EI_source_FAO!$C$3:$C$601&amp;EI_source_FAO!$BQ$3:$BQ$601,EI_source_FAO!$F$3:$BO$601))</f>
        <v>0.46949999999999997</v>
      </c>
      <c r="D55" cm="1">
        <f t="array" ref="D55">_xlfn.XLOOKUP(D$54,EI_source_FAO!$F$2:$BO$2,_xlfn.XLOOKUP($A50&amp;$A$2&amp;$A55,EI_source_FAO!$B$3:$B$601&amp;EI_source_FAO!$C$3:$C$601&amp;EI_source_FAO!$BQ$3:$BQ$601,EI_source_FAO!$F$3:$BO$601))</f>
        <v>0.27629999999999999</v>
      </c>
      <c r="E55" cm="1">
        <f t="array" ref="E55">_xlfn.XLOOKUP(E$54,EI_source_FAO!$F$2:$BO$2,_xlfn.XLOOKUP($A50&amp;$A$2&amp;$A55,EI_source_FAO!$B$3:$B$601&amp;EI_source_FAO!$C$3:$C$601&amp;EI_source_FAO!$BQ$3:$BQ$601,EI_source_FAO!$F$3:$BO$601))</f>
        <v>0.38290000000000002</v>
      </c>
    </row>
    <row r="56" spans="1:13" x14ac:dyDescent="0.45">
      <c r="A56" s="52" t="s">
        <v>423</v>
      </c>
      <c r="B56" t="s">
        <v>72</v>
      </c>
      <c r="C56">
        <f>C$52</f>
        <v>0.2712</v>
      </c>
      <c r="D56">
        <f t="shared" ref="D56:E59" si="1">D$52</f>
        <v>0.14369999999999999</v>
      </c>
      <c r="E56">
        <f t="shared" si="1"/>
        <v>0.1913</v>
      </c>
    </row>
    <row r="57" spans="1:13" x14ac:dyDescent="0.45">
      <c r="A57" s="52" t="s">
        <v>423</v>
      </c>
      <c r="B57" t="s">
        <v>77</v>
      </c>
      <c r="C57">
        <f>C$52</f>
        <v>0.2712</v>
      </c>
      <c r="D57">
        <f t="shared" si="1"/>
        <v>0.14369999999999999</v>
      </c>
      <c r="E57">
        <f t="shared" si="1"/>
        <v>0.1913</v>
      </c>
    </row>
    <row r="58" spans="1:13" x14ac:dyDescent="0.45">
      <c r="A58" s="52" t="s">
        <v>423</v>
      </c>
      <c r="B58" t="s">
        <v>340</v>
      </c>
      <c r="C58">
        <f>C$52</f>
        <v>0.2712</v>
      </c>
      <c r="D58">
        <f t="shared" si="1"/>
        <v>0.14369999999999999</v>
      </c>
      <c r="E58">
        <f t="shared" si="1"/>
        <v>0.1913</v>
      </c>
    </row>
    <row r="59" spans="1:13" x14ac:dyDescent="0.45">
      <c r="A59" s="52" t="s">
        <v>423</v>
      </c>
      <c r="B59" t="s">
        <v>88</v>
      </c>
      <c r="C59">
        <f>C$52</f>
        <v>0.2712</v>
      </c>
      <c r="D59">
        <f t="shared" si="1"/>
        <v>0.14369999999999999</v>
      </c>
      <c r="E59">
        <f t="shared" si="1"/>
        <v>0.1913</v>
      </c>
    </row>
    <row r="60" spans="1:13" x14ac:dyDescent="0.45">
      <c r="A60" s="32"/>
      <c r="B60" t="s">
        <v>74</v>
      </c>
      <c r="C60" s="41">
        <f ca="1">_xlfn.XLOOKUP($B60,$I$7:$I$44,$M$7:$M$44)*($D51/$D50)*C52/$C52</f>
        <v>6.8522303731633954E-2</v>
      </c>
      <c r="D60" s="41">
        <f ca="1">_xlfn.XLOOKUP($B60,$I$7:$I$44,$M$7:$M$44)*($D51/$D50)*D52/$C52</f>
        <v>3.6307725096739671E-2</v>
      </c>
      <c r="E60" s="41">
        <f ca="1">_xlfn.XLOOKUP($B60,$I$7:$I$44,$M$7:$M$44)*($D51/$D50)*E52/$C52</f>
        <v>4.833450112043354E-2</v>
      </c>
    </row>
    <row r="61" spans="1:13" x14ac:dyDescent="0.45">
      <c r="A61" s="32"/>
      <c r="B61" s="19" t="s">
        <v>46</v>
      </c>
      <c r="C61" s="36">
        <f t="shared" ref="C61:E62" si="2">C$56/10</f>
        <v>2.7119999999999998E-2</v>
      </c>
      <c r="D61" s="36">
        <f t="shared" si="2"/>
        <v>1.4369999999999999E-2</v>
      </c>
      <c r="E61" s="36">
        <f t="shared" si="2"/>
        <v>1.9130000000000001E-2</v>
      </c>
    </row>
    <row r="62" spans="1:13" x14ac:dyDescent="0.45">
      <c r="A62" s="32"/>
      <c r="B62" t="s">
        <v>70</v>
      </c>
      <c r="C62" s="36">
        <f t="shared" si="2"/>
        <v>2.7119999999999998E-2</v>
      </c>
      <c r="D62" s="36">
        <f t="shared" si="2"/>
        <v>1.4369999999999999E-2</v>
      </c>
      <c r="E62" s="36">
        <f t="shared" si="2"/>
        <v>1.9130000000000001E-2</v>
      </c>
    </row>
    <row r="63" spans="1:13" x14ac:dyDescent="0.45">
      <c r="A63" s="32"/>
      <c r="B63" t="s">
        <v>345</v>
      </c>
      <c r="C63" s="41">
        <f ca="1">_xlfn.XLOOKUP($B63,$I$7:$I$44,$M$7:$M$44)*($D51/$D50)*C52/$C52</f>
        <v>7.6331569298840107E-2</v>
      </c>
      <c r="D63" s="41">
        <f ca="1">_xlfn.XLOOKUP($B63,$I$7:$I$44,$M$7:$M$44)*($D51/$D50)*D7/$C52</f>
        <v>6.5720580498816988E-2</v>
      </c>
      <c r="E63" s="41">
        <f ca="1">_xlfn.XLOOKUP($B63,$I$7:$I$44,$M$7:$M$44)*($D51/$D50)*E7/$C52</f>
        <v>3.5632657349679783E-2</v>
      </c>
    </row>
    <row r="64" spans="1:13" x14ac:dyDescent="0.45">
      <c r="A64" s="32"/>
      <c r="B64" t="s">
        <v>424</v>
      </c>
      <c r="C64" s="42">
        <f ca="1">C$66</f>
        <v>7.9345180030354664E-2</v>
      </c>
      <c r="D64" s="42">
        <f t="shared" ref="D64:E67" ca="1" si="3">D$66</f>
        <v>6.8315263779822333E-2</v>
      </c>
      <c r="E64" s="42">
        <f t="shared" ca="1" si="3"/>
        <v>3.7039453509745211E-2</v>
      </c>
    </row>
    <row r="65" spans="1:8" x14ac:dyDescent="0.45">
      <c r="A65" s="32"/>
      <c r="B65" t="s">
        <v>425</v>
      </c>
      <c r="C65" s="42">
        <f ca="1">C$66</f>
        <v>7.9345180030354664E-2</v>
      </c>
      <c r="D65" s="42">
        <f t="shared" ca="1" si="3"/>
        <v>6.8315263779822333E-2</v>
      </c>
      <c r="E65" s="42">
        <f t="shared" ca="1" si="3"/>
        <v>3.7039453509745211E-2</v>
      </c>
    </row>
    <row r="66" spans="1:8" x14ac:dyDescent="0.45">
      <c r="A66" s="32"/>
      <c r="B66" t="s">
        <v>39</v>
      </c>
      <c r="C66" s="41">
        <f ca="1">_xlfn.XLOOKUP($B66,$I$7:$I$44,$M$7:$M$44)*($D51/$D50)*C52/$C52</f>
        <v>7.9345180030354664E-2</v>
      </c>
      <c r="D66" s="41">
        <f ca="1">_xlfn.XLOOKUP($B66,$I$7:$I$44,$M$7:$M$44)*($D51/$D50)*D7/$C52</f>
        <v>6.8315263779822333E-2</v>
      </c>
      <c r="E66" s="41">
        <f ca="1">_xlfn.XLOOKUP($B66,$I$7:$I$44,$M$7:$M$44)*($D51/$D50)*E7/$C52</f>
        <v>3.7039453509745211E-2</v>
      </c>
    </row>
    <row r="67" spans="1:8" x14ac:dyDescent="0.45">
      <c r="A67" s="32"/>
      <c r="B67" t="s">
        <v>350</v>
      </c>
      <c r="C67" s="42">
        <f ca="1">C$66</f>
        <v>7.9345180030354664E-2</v>
      </c>
      <c r="D67" s="42">
        <f t="shared" ca="1" si="3"/>
        <v>6.8315263779822333E-2</v>
      </c>
      <c r="E67" s="42">
        <f t="shared" ca="1" si="3"/>
        <v>3.7039453509745211E-2</v>
      </c>
    </row>
    <row r="68" spans="1:8" x14ac:dyDescent="0.45">
      <c r="A68" s="32" t="s">
        <v>4</v>
      </c>
      <c r="B68" t="s">
        <v>45</v>
      </c>
      <c r="C68" s="47" cm="1">
        <f t="array" ref="C68">SUMPRODUCT((EI_source_FAO!$B$3:$B$601=$A50)*(EI_source_FAO!$C$3:$C$601="Emissions (CO2eq) (AR5)")*(EI_source_FAO!$BQ$3:$BQ$601=$A68)*(EI_source_FAO!$F$2:$BO$2=C54)*(EI_source_FAO!$F$3:$BO$601))/SUMPRODUCT((EI_source_FAO!$B$3:$B$601=$A50)*(EI_source_FAO!$C$3:$C$601="Production")*(EI_source_FAO!$BQ$3:$BQ$601=$A68)*(EI_source_FAO!$F$2:$BO$2=C54)*(EI_source_FAO!$F$3:$BO$601))</f>
        <v>80.911000000000001</v>
      </c>
      <c r="D68" s="47" cm="1">
        <f t="array" ref="D68">SUMPRODUCT((EI_source_FAO!$B$3:$B$601=$A50)*(EI_source_FAO!$C$3:$C$601="Emissions (CO2eq) (AR5)")*(EI_source_FAO!$BQ$3:$BQ$601=$A68)*(EI_source_FAO!$F$2:$BO$2=D54)*(EI_source_FAO!$F$3:$BO$601))/SUMPRODUCT((EI_source_FAO!$B$3:$B$601=$A50)*(EI_source_FAO!$C$3:$C$601="Production")*(EI_source_FAO!$BQ$3:$BQ$601=$A68)*(EI_source_FAO!$F$2:$BO$2=D54)*(EI_source_FAO!$F$3:$BO$601))</f>
        <v>107.3047</v>
      </c>
      <c r="E68" s="47" cm="1">
        <f t="array" ref="E68">SUMPRODUCT((EI_source_FAO!$B$3:$B$601=$A50)*(EI_source_FAO!$C$3:$C$601="Emissions (CO2eq) (AR5)")*(EI_source_FAO!$BQ$3:$BQ$601=$A68)*(EI_source_FAO!$F$2:$BO$2=E54)*(EI_source_FAO!$F$3:$BO$601))/SUMPRODUCT((EI_source_FAO!$B$3:$B$601=$A50)*(EI_source_FAO!$C$3:$C$601="Production")*(EI_source_FAO!$BQ$3:$BQ$601=$A68)*(EI_source_FAO!$F$2:$BO$2=E54)*(EI_source_FAO!$F$3:$BO$601))</f>
        <v>98.965800000000002</v>
      </c>
    </row>
    <row r="69" spans="1:8" x14ac:dyDescent="0.45">
      <c r="A69" s="32" t="s">
        <v>6</v>
      </c>
      <c r="B69" t="s">
        <v>68</v>
      </c>
      <c r="C69" s="47" cm="1">
        <f t="array" ref="C69">SUMPRODUCT((EI_source_FAO!$B$3:$B$601=$A50)*(EI_source_FAO!$C$3:$C$601="Emissions (CO2eq) (AR5)")*(EI_source_FAO!$BQ$3:$BQ$601=$A69)*(EI_source_FAO!$F$2:$BO$2=C54)*(EI_source_FAO!$F$3:$BO$601))/SUMPRODUCT((EI_source_FAO!$B$3:$B$601=$A50)*(EI_source_FAO!$C$3:$C$601="Production")*(EI_source_FAO!$BQ$3:$BQ$601=$A69)*(EI_source_FAO!$F$2:$BO$2=C54)*(EI_source_FAO!$F$3:$BO$601))</f>
        <v>3.8049000000000004</v>
      </c>
      <c r="D69" s="47" cm="1">
        <f t="array" ref="D69">SUMPRODUCT((EI_source_FAO!$B$3:$B$601=$A50)*(EI_source_FAO!$C$3:$C$601="Emissions (CO2eq) (AR5)")*(EI_source_FAO!$BQ$3:$BQ$601=$A69)*(EI_source_FAO!$F$2:$BO$2=D54)*(EI_source_FAO!$F$3:$BO$601))/SUMPRODUCT((EI_source_FAO!$B$3:$B$601=$A50)*(EI_source_FAO!$C$3:$C$601="Production")*(EI_source_FAO!$BQ$3:$BQ$601=$A69)*(EI_source_FAO!$F$2:$BO$2=D54)*(EI_source_FAO!$F$3:$BO$601))</f>
        <v>2.7008000000000001</v>
      </c>
      <c r="E69" s="47" cm="1">
        <f t="array" ref="E69">SUMPRODUCT((EI_source_FAO!$B$3:$B$601=$A50)*(EI_source_FAO!$C$3:$C$601="Emissions (CO2eq) (AR5)")*(EI_source_FAO!$BQ$3:$BQ$601=$A69)*(EI_source_FAO!$F$2:$BO$2=E54)*(EI_source_FAO!$F$3:$BO$601))/SUMPRODUCT((EI_source_FAO!$B$3:$B$601=$A50)*(EI_source_FAO!$C$3:$C$601="Production")*(EI_source_FAO!$BQ$3:$BQ$601=$A69)*(EI_source_FAO!$F$2:$BO$2=E54)*(EI_source_FAO!$F$3:$BO$601))</f>
        <v>2.1196999999999999</v>
      </c>
    </row>
    <row r="70" spans="1:8" x14ac:dyDescent="0.45">
      <c r="A70" s="32" t="s">
        <v>14</v>
      </c>
      <c r="B70" t="s">
        <v>85</v>
      </c>
      <c r="C70" s="47" cm="1">
        <f t="array" ref="C70">SUMPRODUCT((EI_source_FAO!$B$3:$B$601=$A50)*(EI_source_FAO!$C$3:$C$601="Emissions (CO2eq) (AR5)")*(EI_source_FAO!$BQ$3:$BQ$601=$A70)*(EI_source_FAO!$F$2:$BO$2=C54)*(EI_source_FAO!$F$3:$BO$601))/SUMPRODUCT((EI_source_FAO!$B$3:$B$601=$A50)*(EI_source_FAO!$C$3:$C$601="Production")*(EI_source_FAO!$BQ$3:$BQ$601=$A70)*(EI_source_FAO!$F$2:$BO$2=C54)*(EI_source_FAO!$F$3:$BO$601))</f>
        <v>0.2311</v>
      </c>
      <c r="D70" s="47" cm="1">
        <f t="array" ref="D70">SUMPRODUCT((EI_source_FAO!$B$3:$B$601=$A50)*(EI_source_FAO!$C$3:$C$601="Emissions (CO2eq) (AR5)")*(EI_source_FAO!$BQ$3:$BQ$601=$A70)*(EI_source_FAO!$F$2:$BO$2=D54)*(EI_source_FAO!$F$3:$BO$601))/SUMPRODUCT((EI_source_FAO!$B$3:$B$601=$A50)*(EI_source_FAO!$C$3:$C$601="Production")*(EI_source_FAO!$BQ$3:$BQ$601=$A70)*(EI_source_FAO!$F$2:$BO$2=D54)*(EI_source_FAO!$F$3:$BO$601))</f>
        <v>0.26919999999999999</v>
      </c>
      <c r="E70" s="47" cm="1">
        <f t="array" ref="E70">SUMPRODUCT((EI_source_FAO!$B$3:$B$601=$A50)*(EI_source_FAO!$C$3:$C$601="Emissions (CO2eq) (AR5)")*(EI_source_FAO!$BQ$3:$BQ$601=$A70)*(EI_source_FAO!$F$2:$BO$2=E54)*(EI_source_FAO!$F$3:$BO$601))/SUMPRODUCT((EI_source_FAO!$B$3:$B$601=$A50)*(EI_source_FAO!$C$3:$C$601="Production")*(EI_source_FAO!$BQ$3:$BQ$601=$A70)*(EI_source_FAO!$F$2:$BO$2=E54)*(EI_source_FAO!$F$3:$BO$601))</f>
        <v>0.17950000000000002</v>
      </c>
    </row>
    <row r="71" spans="1:8" x14ac:dyDescent="0.45">
      <c r="A71" s="32" t="s">
        <v>16</v>
      </c>
      <c r="B71" t="s">
        <v>59</v>
      </c>
      <c r="C71" s="47" cm="1">
        <f t="array" ref="C71">SUMPRODUCT((EI_source_FAO!$B$3:$B$601=$A50)*(EI_source_FAO!$C$3:$C$601="Emissions (CO2eq) (AR5)")*(EI_source_FAO!$BQ$3:$BQ$601=$A71)*(EI_source_FAO!$F$2:$BO$2=C54)*(EI_source_FAO!$F$3:$BO$601))/SUMPRODUCT((EI_source_FAO!$B$3:$B$601=$A50)*(EI_source_FAO!$C$3:$C$601="Production")*(EI_source_FAO!$BQ$3:$BQ$601=$A71)*(EI_source_FAO!$F$2:$BO$2=C54)*(EI_source_FAO!$F$3:$BO$601))</f>
        <v>1.2615000000000001</v>
      </c>
      <c r="D71" s="47" cm="1">
        <f t="array" ref="D71">SUMPRODUCT((EI_source_FAO!$B$3:$B$601=$A50)*(EI_source_FAO!$C$3:$C$601="Emissions (CO2eq) (AR5)")*(EI_source_FAO!$BQ$3:$BQ$601=$A71)*(EI_source_FAO!$F$2:$BO$2=D54)*(EI_source_FAO!$F$3:$BO$601))/SUMPRODUCT((EI_source_FAO!$B$3:$B$601=$A50)*(EI_source_FAO!$C$3:$C$601="Production")*(EI_source_FAO!$BQ$3:$BQ$601=$A71)*(EI_source_FAO!$F$2:$BO$2=D54)*(EI_source_FAO!$F$3:$BO$601))</f>
        <v>1.1495</v>
      </c>
      <c r="E71" s="47" cm="1">
        <f t="array" ref="E71">SUMPRODUCT((EI_source_FAO!$B$3:$B$601=$A50)*(EI_source_FAO!$C$3:$C$601="Emissions (CO2eq) (AR5)")*(EI_source_FAO!$BQ$3:$BQ$601=$A71)*(EI_source_FAO!$F$2:$BO$2=E54)*(EI_source_FAO!$F$3:$BO$601))/SUMPRODUCT((EI_source_FAO!$B$3:$B$601=$A50)*(EI_source_FAO!$C$3:$C$601="Production")*(EI_source_FAO!$BQ$3:$BQ$601=$A71)*(EI_source_FAO!$F$2:$BO$2=E54)*(EI_source_FAO!$F$3:$BO$601))</f>
        <v>1.181</v>
      </c>
    </row>
    <row r="72" spans="1:8" x14ac:dyDescent="0.45">
      <c r="A72" s="32" t="s">
        <v>427</v>
      </c>
      <c r="B72" t="s">
        <v>426</v>
      </c>
      <c r="C72" s="47" cm="1">
        <f t="array" ref="C72">SUMPRODUCT((EI_source_FAO!$B$3:$B$601=$A50)*(EI_source_FAO!$C$3:$C$601="Emissions (CO2eq) (AR5)")*(EI_source_FAO!$BQ$3:$BQ$601=$A72)*(EI_source_FAO!$F$2:$BO$2=C54)*(EI_source_FAO!$F$3:$BO$601))/SUMPRODUCT((EI_source_FAO!$B$3:$B$601=$A50)*(EI_source_FAO!$C$3:$C$601="Production")*(EI_source_FAO!$BQ$3:$BQ$601=$A72)*(EI_source_FAO!$F$2:$BO$2=C54)*(EI_source_FAO!$F$3:$BO$601))</f>
        <v>72.502128997420044</v>
      </c>
      <c r="D72" s="47" cm="1">
        <f t="array" ref="D72">SUMPRODUCT((EI_source_FAO!$B$3:$B$601=$A50)*(EI_source_FAO!$C$3:$C$601="Emissions (CO2eq) (AR5)")*(EI_source_FAO!$BQ$3:$BQ$601=$A72)*(EI_source_FAO!$F$2:$BO$2=D54)*(EI_source_FAO!$F$3:$BO$601))/SUMPRODUCT((EI_source_FAO!$B$3:$B$601=$A50)*(EI_source_FAO!$C$3:$C$601="Production")*(EI_source_FAO!$BQ$3:$BQ$601=$A72)*(EI_source_FAO!$F$2:$BO$2=D54)*(EI_source_FAO!$F$3:$BO$601))</f>
        <v>95.41552044704116</v>
      </c>
      <c r="E72" s="47" cm="1">
        <f t="array" ref="E72">SUMPRODUCT((EI_source_FAO!$B$3:$B$601=$A50)*(EI_source_FAO!$C$3:$C$601="Emissions (CO2eq) (AR5)")*(EI_source_FAO!$BQ$3:$BQ$601=$A72)*(EI_source_FAO!$F$2:$BO$2=E54)*(EI_source_FAO!$F$3:$BO$601))/SUMPRODUCT((EI_source_FAO!$B$3:$B$601=$A50)*(EI_source_FAO!$C$3:$C$601="Production")*(EI_source_FAO!$BQ$3:$BQ$601=$A72)*(EI_source_FAO!$F$2:$BO$2=E54)*(EI_source_FAO!$F$3:$BO$601))</f>
        <v>64.860769845694435</v>
      </c>
    </row>
    <row r="73" spans="1:8" x14ac:dyDescent="0.45">
      <c r="A73" s="32" t="s">
        <v>427</v>
      </c>
      <c r="B73" t="s">
        <v>81</v>
      </c>
      <c r="C73" s="47" cm="1">
        <f t="array" aca="1" ref="C73" ca="1">SUMPRODUCT((EI_source_FAO!$B$3:$B$601=$A50)*(EI_source_FAO!$C$3:$C$601="Emissions (CO2eq) (AR5)")*(EI_source_FAO!$BQ$3:$BQ$601=$A73)*(EI_source_FAO!$F$2:$BO$2=C54)*(EI_source_FAO!$F$3:$BO$601))/SUMPRODUCT((EI_source_FAO!$B$3:$B$601=$A50)*(EI_source_FAO!$C$3:$C$601="Production")*(EI_source_FAO!$BQ$3:$BQ$601=$A73)*(EI_source_FAO!$F$2:$BO$2=C54)*(EI_source_FAO!$F$3:$BO$601))/F50*F51</f>
        <v>22.469818931476354</v>
      </c>
      <c r="D73" s="47" cm="1">
        <f t="array" aca="1" ref="D73" ca="1">SUMPRODUCT((EI_source_FAO!$B$3:$B$601=$A50)*(EI_source_FAO!$C$3:$C$601="Emissions (CO2eq) (AR5)")*(EI_source_FAO!$BQ$3:$BQ$601=$A73)*(EI_source_FAO!$F$2:$BO$2=D54)*(EI_source_FAO!$F$3:$BO$601))/SUMPRODUCT((EI_source_FAO!$B$3:$B$601=$A50)*(EI_source_FAO!$C$3:$C$601="Production")*(EI_source_FAO!$BQ$3:$BQ$601=$A73)*(EI_source_FAO!$F$2:$BO$2=D54)*(EI_source_FAO!$F$3:$BO$601))/F50*F51</f>
        <v>29.571124287590052</v>
      </c>
      <c r="E73" s="47" cm="1">
        <f t="array" aca="1" ref="E73" ca="1">SUMPRODUCT((EI_source_FAO!$B$3:$B$601=$A50)*(EI_source_FAO!$C$3:$C$601="Emissions (CO2eq) (AR5)")*(EI_source_FAO!$BQ$3:$BQ$601=$A73)*(EI_source_FAO!$F$2:$BO$2=E54)*(EI_source_FAO!$F$3:$BO$601))/SUMPRODUCT((EI_source_FAO!$B$3:$B$601=$A50)*(EI_source_FAO!$C$3:$C$601="Production")*(EI_source_FAO!$BQ$3:$BQ$601=$A73)*(EI_source_FAO!$F$2:$BO$2=E54)*(EI_source_FAO!$F$3:$BO$601))/F50*F51</f>
        <v>20.101613212499963</v>
      </c>
      <c r="F73" s="48"/>
    </row>
    <row r="74" spans="1:8" x14ac:dyDescent="0.45">
      <c r="C74" s="3"/>
      <c r="D74" s="3"/>
      <c r="E74" s="3"/>
    </row>
    <row r="79" spans="1:8" x14ac:dyDescent="0.45">
      <c r="G79" s="47"/>
      <c r="H79" s="47"/>
    </row>
    <row r="80" spans="1:8" x14ac:dyDescent="0.45">
      <c r="G80" s="47"/>
      <c r="H80" s="47"/>
    </row>
    <row r="81" spans="1:10" x14ac:dyDescent="0.45">
      <c r="A81" s="5" t="s">
        <v>403</v>
      </c>
      <c r="B81" s="23" t="s">
        <v>422</v>
      </c>
      <c r="C81" s="23"/>
      <c r="D81" s="39">
        <f ca="1">$M$45</f>
        <v>1.6190155807772431</v>
      </c>
      <c r="E81" s="20" t="s">
        <v>374</v>
      </c>
      <c r="F81" s="31">
        <f ca="1">$M$41</f>
        <v>39.72</v>
      </c>
      <c r="G81" s="47"/>
      <c r="H81" s="47"/>
    </row>
    <row r="82" spans="1:10" x14ac:dyDescent="0.45">
      <c r="A82" s="32"/>
      <c r="B82" s="23" t="s">
        <v>377</v>
      </c>
      <c r="C82" s="23"/>
      <c r="D82" s="23" cm="1">
        <f t="array" ref="D82">_xlfn.XLOOKUP(2010,EI_source_FAO!$F$2:$BO$2,_xlfn.XLOOKUP($A81&amp;$A$2&amp;$B83,EI_source_FAO!$B$3:$B$601&amp;EI_source_FAO!$C$3:$C$601&amp;EI_source_FAO!$E$3:$E$601,EI_source_FAO!$F$3:$BO$601))</f>
        <v>0.28560000000000002</v>
      </c>
      <c r="E82" s="20" t="s">
        <v>375</v>
      </c>
      <c r="F82" s="31">
        <f ca="1">$M$42</f>
        <v>12.31</v>
      </c>
      <c r="G82" s="47"/>
      <c r="H82" s="47"/>
    </row>
    <row r="83" spans="1:10" x14ac:dyDescent="0.45">
      <c r="A83" t="s">
        <v>378</v>
      </c>
      <c r="B83" s="5" t="s">
        <v>1</v>
      </c>
      <c r="C83" cm="1">
        <f t="array" ref="C83">_xlfn.XLOOKUP(C$85,EI_source_FAO!$F$2:$BO$2,_xlfn.XLOOKUP($A81&amp;$A$2&amp;$B83,EI_source_FAO!$B$3:$B$601&amp;EI_source_FAO!$C$3:$C$601&amp;EI_source_FAO!$E$3:$E$601,EI_source_FAO!$F$3:$BO$601))</f>
        <v>0.2954</v>
      </c>
      <c r="D83" cm="1">
        <f t="array" ref="D83">_xlfn.XLOOKUP(D$85,EI_source_FAO!$F$2:$BO$2,_xlfn.XLOOKUP($A81&amp;$A$2&amp;$B83,EI_source_FAO!$B$3:$B$601&amp;EI_source_FAO!$C$3:$C$601&amp;EI_source_FAO!$E$3:$E$601,EI_source_FAO!$F$3:$BO$601))</f>
        <v>0.245</v>
      </c>
      <c r="E83" cm="1">
        <f t="array" ref="E83">_xlfn.XLOOKUP(E$85,EI_source_FAO!$F$2:$BO$2,_xlfn.XLOOKUP($A81&amp;$A$2&amp;$B83,EI_source_FAO!$B$3:$B$601&amp;EI_source_FAO!$C$3:$C$601&amp;EI_source_FAO!$E$3:$E$601,EI_source_FAO!$F$3:$BO$601))</f>
        <v>0.2757</v>
      </c>
      <c r="G83" s="47"/>
      <c r="H83" s="47"/>
      <c r="I83" s="47"/>
      <c r="J83" s="47"/>
    </row>
    <row r="84" spans="1:10" x14ac:dyDescent="0.45">
      <c r="C84" s="29" t="s">
        <v>356</v>
      </c>
      <c r="D84" s="29" t="s">
        <v>357</v>
      </c>
      <c r="E84" s="29" t="s">
        <v>358</v>
      </c>
      <c r="G84" s="47"/>
      <c r="H84" s="47"/>
      <c r="I84" s="47"/>
      <c r="J84" s="47"/>
    </row>
    <row r="85" spans="1:10" x14ac:dyDescent="0.45">
      <c r="B85" s="5" t="s">
        <v>354</v>
      </c>
      <c r="C85" s="51">
        <v>2005</v>
      </c>
      <c r="D85" s="51">
        <v>2014</v>
      </c>
      <c r="E85" s="51">
        <f>_xlfn.XLOOKUP(E84,Notes!$A$8:$A$21,Notes!$B$8:$B$21)</f>
        <v>2022</v>
      </c>
      <c r="I85" s="47"/>
      <c r="J85" s="47"/>
    </row>
    <row r="86" spans="1:10" x14ac:dyDescent="0.45">
      <c r="A86" s="40" t="s">
        <v>0</v>
      </c>
      <c r="B86" t="s">
        <v>67</v>
      </c>
      <c r="C86">
        <f>C83</f>
        <v>0.2954</v>
      </c>
      <c r="D86">
        <f>D83</f>
        <v>0.245</v>
      </c>
      <c r="E86">
        <f>E83</f>
        <v>0.2757</v>
      </c>
      <c r="I86" s="47"/>
      <c r="J86" s="47"/>
    </row>
    <row r="87" spans="1:10" x14ac:dyDescent="0.45">
      <c r="A87" s="40" t="s">
        <v>0</v>
      </c>
      <c r="B87" t="s">
        <v>339</v>
      </c>
      <c r="C87">
        <f>C83</f>
        <v>0.2954</v>
      </c>
      <c r="D87">
        <f>D83</f>
        <v>0.245</v>
      </c>
      <c r="E87">
        <f>E83</f>
        <v>0.2757</v>
      </c>
      <c r="I87" s="47"/>
      <c r="J87" s="47"/>
    </row>
    <row r="88" spans="1:10" x14ac:dyDescent="0.45">
      <c r="A88" s="40" t="s">
        <v>2</v>
      </c>
      <c r="B88" t="s">
        <v>87</v>
      </c>
      <c r="C88" cm="1">
        <f t="array" ref="C88">_xlfn.XLOOKUP(C$85,EI_source_FAO!$F$2:$BO$2,_xlfn.XLOOKUP($A81&amp;$A$2&amp;$A88,EI_source_FAO!$B$3:$B$601&amp;EI_source_FAO!$C$3:$C$601&amp;EI_source_FAO!$BQ$3:$BQ$601,EI_source_FAO!$F$3:$BO$601))</f>
        <v>0.88539999999999996</v>
      </c>
      <c r="D88" cm="1">
        <f t="array" ref="D88">_xlfn.XLOOKUP(D$85,EI_source_FAO!$F$2:$BO$2,_xlfn.XLOOKUP($A81&amp;$A$2&amp;$A88,EI_source_FAO!$B$3:$B$601&amp;EI_source_FAO!$C$3:$C$601&amp;EI_source_FAO!$BQ$3:$BQ$601,EI_source_FAO!$F$3:$BO$601))</f>
        <v>0.91490000000000005</v>
      </c>
      <c r="E88" cm="1">
        <f t="array" ref="E88">_xlfn.XLOOKUP(E$85,EI_source_FAO!$F$2:$BO$2,_xlfn.XLOOKUP($A81&amp;$A$2&amp;$A88,EI_source_FAO!$B$3:$B$601&amp;EI_source_FAO!$C$3:$C$601&amp;EI_source_FAO!$BQ$3:$BQ$601,EI_source_FAO!$F$3:$BO$601))</f>
        <v>0.97599999999999998</v>
      </c>
      <c r="I88" s="47"/>
      <c r="J88" s="47"/>
    </row>
    <row r="89" spans="1:10" x14ac:dyDescent="0.45">
      <c r="A89" s="40" t="s">
        <v>0</v>
      </c>
      <c r="B89" t="s">
        <v>43</v>
      </c>
      <c r="C89">
        <f>C83</f>
        <v>0.2954</v>
      </c>
      <c r="D89">
        <f>D83</f>
        <v>0.245</v>
      </c>
      <c r="E89">
        <f>E83</f>
        <v>0.2757</v>
      </c>
    </row>
    <row r="90" spans="1:10" x14ac:dyDescent="0.45">
      <c r="A90" s="40" t="s">
        <v>0</v>
      </c>
      <c r="B90" t="s">
        <v>72</v>
      </c>
      <c r="C90">
        <f>C83</f>
        <v>0.2954</v>
      </c>
      <c r="D90">
        <f>D83</f>
        <v>0.245</v>
      </c>
      <c r="E90">
        <f>E83</f>
        <v>0.2757</v>
      </c>
    </row>
    <row r="91" spans="1:10" x14ac:dyDescent="0.45">
      <c r="A91" s="32"/>
      <c r="B91" t="s">
        <v>77</v>
      </c>
      <c r="C91" s="41">
        <f ca="1">_xlfn.XLOOKUP($B91,$I$7:$I$44,$M$7:$M$44)*($D82/$D81)*C83/$C83</f>
        <v>0.29486578608431308</v>
      </c>
      <c r="D91" s="41">
        <f ca="1">_xlfn.XLOOKUP($B91,$I$7:$I$44,$M$7:$M$44)*($D82/$D81)*D83/$C83</f>
        <v>0.24455693158651556</v>
      </c>
      <c r="E91" s="41">
        <f ca="1">_xlfn.XLOOKUP($B91,$I$7:$I$44,$M$7:$M$44)*($D82/$D81)*E83/$C83</f>
        <v>0.27520141240164225</v>
      </c>
    </row>
    <row r="92" spans="1:10" x14ac:dyDescent="0.45">
      <c r="A92" s="32"/>
      <c r="B92" t="s">
        <v>63</v>
      </c>
      <c r="C92" s="41">
        <f ca="1">_xlfn.XLOOKUP($B92,$I$7:$I$44,$M$7:$M$44)*($D82/$D81)*C83/$C83</f>
        <v>0.56978327506714921</v>
      </c>
      <c r="D92" s="41">
        <f ca="1">_xlfn.XLOOKUP($B92,$I$7:$I$44,$M$7:$M$44)*($D82/$D81)*D83/$C83</f>
        <v>0.47256906699882045</v>
      </c>
      <c r="E92" s="41">
        <f ca="1">_xlfn.XLOOKUP($B92,$I$7:$I$44,$M$7:$M$44)*($D82/$D81)*E83/$C83</f>
        <v>0.5317848643737747</v>
      </c>
    </row>
    <row r="93" spans="1:10" x14ac:dyDescent="0.45">
      <c r="A93" s="32"/>
      <c r="B93" t="s">
        <v>340</v>
      </c>
      <c r="C93" s="41">
        <f ca="1">_xlfn.XLOOKUP($B93,$I$7:$I$44,$M$7:$M$44)*($D82/$D81)*C83/$C83</f>
        <v>1.1091771453665575</v>
      </c>
      <c r="D93" s="41">
        <f ca="1">_xlfn.XLOOKUP($B93,$I$7:$I$44,$M$7:$M$44)*($D82/$D81)*D83/$C83</f>
        <v>0.91993365137036764</v>
      </c>
      <c r="E93" s="41">
        <f ca="1">_xlfn.XLOOKUP($B93,$I$7:$I$44,$M$7:$M$44)*($D82/$D81)*E83/$C83</f>
        <v>1.0352069701339199</v>
      </c>
    </row>
    <row r="94" spans="1:10" x14ac:dyDescent="0.45">
      <c r="A94" s="32"/>
      <c r="B94" s="19" t="s">
        <v>51</v>
      </c>
      <c r="C94" s="36">
        <f ca="1">C95</f>
        <v>8.1145605737117224E-2</v>
      </c>
      <c r="D94" s="36">
        <f ca="1">D95</f>
        <v>6.7300857838841294E-2</v>
      </c>
      <c r="E94" s="36">
        <f ca="1">E95</f>
        <v>7.5734067372116506E-2</v>
      </c>
    </row>
    <row r="95" spans="1:10" x14ac:dyDescent="0.45">
      <c r="A95" s="32"/>
      <c r="B95" t="s">
        <v>83</v>
      </c>
      <c r="C95" s="41">
        <f ca="1">_xlfn.XLOOKUP($B95,$I$7:$I$44,$M$7:$M$44)*($D82/$D81)*C83/$C83</f>
        <v>8.1145605737117224E-2</v>
      </c>
      <c r="D95" s="41">
        <f ca="1">_xlfn.XLOOKUP($B95,$I$7:$I$44,$M$7:$M$44)*($D82/$D81)*D83/$C83</f>
        <v>6.7300857838841294E-2</v>
      </c>
      <c r="E95" s="41">
        <f ca="1">_xlfn.XLOOKUP($B95,$I$7:$I$44,$M$7:$M$44)*($D82/$D81)*E83/$C83</f>
        <v>7.5734067372116506E-2</v>
      </c>
    </row>
    <row r="96" spans="1:10" x14ac:dyDescent="0.45">
      <c r="A96" s="32"/>
      <c r="B96" t="s">
        <v>341</v>
      </c>
      <c r="C96" s="41">
        <f ca="1">_xlfn.XLOOKUP($B96,$I$7:$I$44,$M$7:$M$44)*($D82/$D81)*C83/$C83</f>
        <v>8.1145605737117224E-2</v>
      </c>
      <c r="D96" s="41">
        <f ca="1">_xlfn.XLOOKUP($B96,$I$7:$I$44,$M$7:$M$44)*($D82/$D81)*D83/$C83</f>
        <v>6.7300857838841294E-2</v>
      </c>
      <c r="E96" s="41">
        <f ca="1">_xlfn.XLOOKUP($B96,$I$7:$I$44,$M$7:$M$44)*($D82/$D81)*E83/$C83</f>
        <v>7.5734067372116506E-2</v>
      </c>
    </row>
    <row r="97" spans="1:5" x14ac:dyDescent="0.45">
      <c r="A97" s="32"/>
      <c r="B97" t="s">
        <v>88</v>
      </c>
      <c r="C97" s="41">
        <f ca="1">_xlfn.XLOOKUP($B97,$I$7:$I$44,$M$7:$M$44)*($D82/$D81)*C83/$C83</f>
        <v>7.5853501015131317E-2</v>
      </c>
      <c r="D97" s="41">
        <f ca="1">_xlfn.XLOOKUP($B97,$I$7:$I$44,$M$7:$M$44)*($D82/$D81)*D83/$C83</f>
        <v>6.2911671458047297E-2</v>
      </c>
      <c r="E97" s="41">
        <f ca="1">_xlfn.XLOOKUP($B97,$I$7:$I$44,$M$7:$M$44)*($D82/$D81)*E83/$C83</f>
        <v>7.0794889065239355E-2</v>
      </c>
    </row>
    <row r="98" spans="1:5" x14ac:dyDescent="0.45">
      <c r="A98" s="32"/>
      <c r="B98" t="s">
        <v>342</v>
      </c>
      <c r="C98" s="41">
        <f ca="1">_xlfn.XLOOKUP($B98,$I$7:$I$44,$M$7:$M$44)*($D82/$D81)*C83/$C83</f>
        <v>0.13618629050629549</v>
      </c>
      <c r="D98" s="41">
        <f ca="1">_xlfn.XLOOKUP($B98,$I$7:$I$44,$M$7:$M$44)*($D82/$D81)*D83/$C83</f>
        <v>0.11295071487488961</v>
      </c>
      <c r="E98" s="41">
        <f ca="1">_xlfn.XLOOKUP($B98,$I$7:$I$44,$M$7:$M$44)*($D82/$D81)*E83/$C83</f>
        <v>0.12710413098370235</v>
      </c>
    </row>
    <row r="99" spans="1:5" x14ac:dyDescent="0.45">
      <c r="A99" s="32"/>
      <c r="B99" t="s">
        <v>74</v>
      </c>
      <c r="C99" s="41">
        <f ca="1">_xlfn.XLOOKUP($B99,$I$7:$I$44,$M$7:$M$44)*($D82/$D81)*C83/$C83</f>
        <v>0.13618629050629549</v>
      </c>
      <c r="D99" s="41">
        <f ca="1">_xlfn.XLOOKUP($B99,$I$7:$I$44,$M$7:$M$44)*($D82/$D81)*D83/$C83</f>
        <v>0.11295071487488961</v>
      </c>
      <c r="E99" s="41">
        <f ca="1">_xlfn.XLOOKUP($B99,$I$7:$I$44,$M$7:$M$44)*($D82/$D81)*E83/$C83</f>
        <v>0.12710413098370235</v>
      </c>
    </row>
    <row r="100" spans="1:5" x14ac:dyDescent="0.45">
      <c r="A100" s="32"/>
      <c r="B100" s="19" t="s">
        <v>46</v>
      </c>
      <c r="C100" s="36">
        <f>C86/20</f>
        <v>1.477E-2</v>
      </c>
      <c r="D100" s="36">
        <f>D86/20</f>
        <v>1.225E-2</v>
      </c>
      <c r="E100" s="36">
        <f>E86/20</f>
        <v>1.3785E-2</v>
      </c>
    </row>
    <row r="101" spans="1:5" x14ac:dyDescent="0.45">
      <c r="A101" s="32"/>
      <c r="B101" t="s">
        <v>343</v>
      </c>
      <c r="C101" s="41">
        <f ca="1">_xlfn.XLOOKUP($B101,$I$7:$I$44,$M$7:$M$44)*($D82/$D81)*C83/$C83</f>
        <v>0.13618629050629549</v>
      </c>
      <c r="D101" s="41">
        <f ca="1">_xlfn.XLOOKUP($B101,$I$7:$I$44,$M$7:$M$44)*($D82/$D81)*D83/$C83</f>
        <v>0.11295071487488961</v>
      </c>
      <c r="E101" s="41">
        <f ca="1">_xlfn.XLOOKUP($B101,$I$7:$I$44,$M$7:$M$44)*($D82/$D81)*E83/$C83</f>
        <v>0.12710413098370235</v>
      </c>
    </row>
    <row r="102" spans="1:5" x14ac:dyDescent="0.45">
      <c r="A102" s="32"/>
      <c r="B102" t="s">
        <v>344</v>
      </c>
      <c r="C102" s="41">
        <f ca="1">_xlfn.XLOOKUP($B102,$I$7:$I$44,$M$7:$M$44)*($D82/$D81)*C83/$C83</f>
        <v>0.13618629050629549</v>
      </c>
      <c r="D102" s="41">
        <f ca="1">_xlfn.XLOOKUP($B102,$I$7:$I$44,$M$7:$M$44)*($D82/$D81)*D83/$C83</f>
        <v>0.11295071487488961</v>
      </c>
      <c r="E102" s="41">
        <f ca="1">_xlfn.XLOOKUP($B102,$I$7:$I$44,$M$7:$M$44)*($D82/$D81)*E83/$C83</f>
        <v>0.12710413098370235</v>
      </c>
    </row>
    <row r="103" spans="1:5" x14ac:dyDescent="0.45">
      <c r="A103" s="32"/>
      <c r="B103" t="s">
        <v>70</v>
      </c>
      <c r="C103" s="41">
        <f ca="1">_xlfn.XLOOKUP($B103,$I$7:$I$44,$M$7:$M$44)*($D82/$D81)*C83/$C83</f>
        <v>7.5853501015131317E-2</v>
      </c>
      <c r="D103" s="41">
        <f ca="1">_xlfn.XLOOKUP($B103,$I$7:$I$44,$M$7:$M$44)*($D82/$D81)*D83/$C83</f>
        <v>6.2911671458047297E-2</v>
      </c>
      <c r="E103" s="41">
        <f ca="1">_xlfn.XLOOKUP($B103,$I$7:$I$44,$M$7:$M$44)*($D82/$D81)*E83/$C83</f>
        <v>7.0794889065239355E-2</v>
      </c>
    </row>
    <row r="104" spans="1:5" x14ac:dyDescent="0.45">
      <c r="A104" s="32"/>
      <c r="B104" t="s">
        <v>345</v>
      </c>
      <c r="C104" s="41">
        <f ca="1">_xlfn.XLOOKUP($B104,$I$7:$I$44,$M$7:$M$44)*($D82/$D81)*C83/$C83</f>
        <v>0.15170700203026263</v>
      </c>
      <c r="D104" s="41">
        <f ca="1">_xlfn.XLOOKUP($B104,$I$7:$I$44,$M$7:$M$44)*($D82/$D81)*D83/$C83</f>
        <v>0.12582334291609459</v>
      </c>
      <c r="E104" s="41">
        <f ca="1">_xlfn.XLOOKUP($B104,$I$7:$I$44,$M$7:$M$44)*($D82/$D81)*E83/$C83</f>
        <v>0.14158977813047871</v>
      </c>
    </row>
    <row r="105" spans="1:5" x14ac:dyDescent="0.45">
      <c r="A105" s="32"/>
      <c r="B105" t="s">
        <v>346</v>
      </c>
      <c r="C105" s="41">
        <f ca="1">_xlfn.XLOOKUP($B105,$I$7:$I$44,$M$7:$M$44)*($D82/$D81)*C83/$C83</f>
        <v>0.15170700203026263</v>
      </c>
      <c r="D105" s="41">
        <f ca="1">_xlfn.XLOOKUP($B105,$I$7:$I$44,$M$7:$M$44)*($D82/$D81)*D83/$C83</f>
        <v>0.12582334291609459</v>
      </c>
      <c r="E105" s="41">
        <f ca="1">_xlfn.XLOOKUP($B105,$I$7:$I$44,$M$7:$M$44)*($D82/$D81)*E83/$C83</f>
        <v>0.14158977813047871</v>
      </c>
    </row>
    <row r="106" spans="1:5" x14ac:dyDescent="0.45">
      <c r="A106" s="32"/>
      <c r="B106" t="s">
        <v>39</v>
      </c>
      <c r="C106" s="41">
        <f ca="1">_xlfn.XLOOKUP($B106,$I$7:$I$44,$M$7:$M$44)*($D82/$D81)*C83/$C83</f>
        <v>0.15769647471586148</v>
      </c>
      <c r="D106" s="41">
        <f ca="1">_xlfn.XLOOKUP($B106,$I$7:$I$44,$M$7:$M$44)*($D82/$D81)*D83/$C83</f>
        <v>0.1307909150487003</v>
      </c>
      <c r="E106" s="41">
        <f ca="1">_xlfn.XLOOKUP($B106,$I$7:$I$44,$M$7:$M$44)*($D82/$D81)*E83/$C83</f>
        <v>0.14717981746500683</v>
      </c>
    </row>
    <row r="107" spans="1:5" x14ac:dyDescent="0.45">
      <c r="A107" s="32"/>
      <c r="B107" t="s">
        <v>347</v>
      </c>
      <c r="C107" s="41">
        <f ca="1">_xlfn.XLOOKUP($B107,$I$7:$I$44,$M$7:$M$44)*($D82/$D81)*C83/$C83</f>
        <v>0.15170700203026263</v>
      </c>
      <c r="D107" s="41">
        <f ca="1">_xlfn.XLOOKUP($B107,$I$7:$I$44,$M$7:$M$44)*($D82/$D81)*D83/$C83</f>
        <v>0.12582334291609459</v>
      </c>
      <c r="E107" s="41">
        <f ca="1">_xlfn.XLOOKUP($B107,$I$7:$I$44,$M$7:$M$44)*($D82/$D81)*E83/$C83</f>
        <v>0.14158977813047871</v>
      </c>
    </row>
    <row r="108" spans="1:5" x14ac:dyDescent="0.45">
      <c r="A108" s="32"/>
      <c r="B108" t="s">
        <v>55</v>
      </c>
      <c r="C108" s="41">
        <f ca="1">_xlfn.XLOOKUP($B108,$I$7:$I$44,$M$7:$M$44)*($D82/$D81)*C83/$C83</f>
        <v>5.0327915906085963</v>
      </c>
      <c r="D108" s="41">
        <f ca="1">_xlfn.XLOOKUP($B108,$I$7:$I$44,$M$7:$M$44)*($D82/$D81)*D83/$C83</f>
        <v>4.1741162481350917</v>
      </c>
      <c r="E108" s="41">
        <f ca="1">_xlfn.XLOOKUP($B108,$I$7:$I$44,$M$7:$M$44)*($D82/$D81)*E83/$C83</f>
        <v>4.697158569840183</v>
      </c>
    </row>
    <row r="109" spans="1:5" x14ac:dyDescent="0.45">
      <c r="A109" s="32"/>
      <c r="B109" s="19" t="s">
        <v>57</v>
      </c>
      <c r="C109" s="42">
        <f>EI_source_adhoc!$E$9</f>
        <v>2.29</v>
      </c>
      <c r="D109" s="42">
        <f>EI_source_adhoc!$E$9</f>
        <v>2.29</v>
      </c>
      <c r="E109" s="42">
        <f>EI_source_adhoc!$E$9</f>
        <v>2.29</v>
      </c>
    </row>
    <row r="110" spans="1:5" x14ac:dyDescent="0.45">
      <c r="A110" s="32"/>
      <c r="B110" t="s">
        <v>348</v>
      </c>
      <c r="C110" s="41">
        <f ca="1">_xlfn.XLOOKUP($B110,$I$7:$I$44,$M$7:$M$44)*($D82/$D81)*C83/$C83</f>
        <v>0.13618629050629549</v>
      </c>
      <c r="D110" s="41">
        <f ca="1">_xlfn.XLOOKUP($B110,$I$7:$I$44,$M$7:$M$44)*($D82/$D81)*D83/$C83</f>
        <v>0.11295071487488961</v>
      </c>
      <c r="E110" s="41">
        <f ca="1">_xlfn.XLOOKUP($B110,$I$7:$I$44,$M$7:$M$44)*($D82/$D81)*E83/$C83</f>
        <v>0.12710413098370235</v>
      </c>
    </row>
    <row r="111" spans="1:5" x14ac:dyDescent="0.45">
      <c r="A111" s="32"/>
      <c r="B111" s="19" t="s">
        <v>349</v>
      </c>
      <c r="C111" s="42">
        <f>EI_source_adhoc!$A$19</f>
        <v>0.81</v>
      </c>
      <c r="D111" s="42">
        <f>EI_source_adhoc!$A$19</f>
        <v>0.81</v>
      </c>
      <c r="E111" s="42">
        <f>EI_source_adhoc!$A$19</f>
        <v>0.81</v>
      </c>
    </row>
    <row r="112" spans="1:5" x14ac:dyDescent="0.45">
      <c r="A112" s="32"/>
      <c r="B112" t="s">
        <v>350</v>
      </c>
      <c r="C112" s="41">
        <f ca="1">_xlfn.XLOOKUP($B112,$I$7:$I$44,$M$7:$M$44)*($D82/$D81)*C83/$C83</f>
        <v>1.0842812872203214</v>
      </c>
      <c r="D112" s="41">
        <f ca="1">_xlfn.XLOOKUP($B112,$I$7:$I$44,$M$7:$M$44)*($D82/$D81)*D83/$C83</f>
        <v>0.89928542778936604</v>
      </c>
      <c r="E112" s="41">
        <f ca="1">_xlfn.XLOOKUP($B112,$I$7:$I$44,$M$7:$M$44)*($D82/$D81)*E83/$C83</f>
        <v>1.0119713977205234</v>
      </c>
    </row>
    <row r="113" spans="1:6" x14ac:dyDescent="0.45">
      <c r="A113" s="32" t="s">
        <v>4</v>
      </c>
      <c r="B113" t="s">
        <v>45</v>
      </c>
      <c r="C113" s="47" cm="1">
        <f t="array" ref="C113">SUMPRODUCT((EI_source_FAO!$B$3:$B$601=$A81)*(EI_source_FAO!$C$3:$C$601="Emissions (CO2eq) (AR5)")*(EI_source_FAO!$BQ$3:$BQ$601=$A113)*(EI_source_FAO!$F$2:$BO$2=C85)*(EI_source_FAO!$F$3:$BO$601))/SUMPRODUCT((EI_source_FAO!$B$3:$B$601=$A81)*(EI_source_FAO!$C$3:$C$601="Production")*(EI_source_FAO!$BQ$3:$BQ$601=$A113)*(EI_source_FAO!$F$2:$BO$2=C85)*(EI_source_FAO!$F$3:$BO$601))</f>
        <v>9.43</v>
      </c>
      <c r="D113" s="47" cm="1">
        <f t="array" ref="D113">SUMPRODUCT((EI_source_FAO!$B$3:$B$601=$A81)*(EI_source_FAO!$C$3:$C$601="Emissions (CO2eq) (AR5)")*(EI_source_FAO!$BQ$3:$BQ$601=$A113)*(EI_source_FAO!$F$2:$BO$2=D85)*(EI_source_FAO!$F$3:$BO$601))/SUMPRODUCT((EI_source_FAO!$B$3:$B$601=$A81)*(EI_source_FAO!$C$3:$C$601="Production")*(EI_source_FAO!$BQ$3:$BQ$601=$A113)*(EI_source_FAO!$F$2:$BO$2=D85)*(EI_source_FAO!$F$3:$BO$601))</f>
        <v>8.9786000000000001</v>
      </c>
      <c r="E113" s="47" cm="1">
        <f t="array" ref="E113">SUMPRODUCT((EI_source_FAO!$B$3:$B$601=$A81)*(EI_source_FAO!$C$3:$C$601="Emissions (CO2eq) (AR5)")*(EI_source_FAO!$BQ$3:$BQ$601=$A113)*(EI_source_FAO!$F$2:$BO$2=E85)*(EI_source_FAO!$F$3:$BO$601))/SUMPRODUCT((EI_source_FAO!$B$3:$B$601=$A81)*(EI_source_FAO!$C$3:$C$601="Production")*(EI_source_FAO!$BQ$3:$BQ$601=$A113)*(EI_source_FAO!$F$2:$BO$2=E85)*(EI_source_FAO!$F$3:$BO$601))</f>
        <v>3.9811000000000001</v>
      </c>
    </row>
    <row r="114" spans="1:6" x14ac:dyDescent="0.45">
      <c r="A114" s="32" t="s">
        <v>6</v>
      </c>
      <c r="B114" t="s">
        <v>68</v>
      </c>
      <c r="C114" s="47" cm="1">
        <f t="array" ref="C114">SUMPRODUCT((EI_source_FAO!$B$3:$B$601=$A81)*(EI_source_FAO!$C$3:$C$601="Emissions (CO2eq) (AR5)")*(EI_source_FAO!$BQ$3:$BQ$601=$A114)*(EI_source_FAO!$F$2:$BO$2=C85)*(EI_source_FAO!$F$3:$BO$601))/SUMPRODUCT((EI_source_FAO!$B$3:$B$601=$A81)*(EI_source_FAO!$C$3:$C$601="Production")*(EI_source_FAO!$BQ$3:$BQ$601=$A114)*(EI_source_FAO!$F$2:$BO$2=C85)*(EI_source_FAO!$F$3:$BO$601))</f>
        <v>1.2335921934692589</v>
      </c>
      <c r="D114" s="47" cm="1">
        <f t="array" ref="D114">SUMPRODUCT((EI_source_FAO!$B$3:$B$601=$A81)*(EI_source_FAO!$C$3:$C$601="Emissions (CO2eq) (AR5)")*(EI_source_FAO!$BQ$3:$BQ$601=$A114)*(EI_source_FAO!$F$2:$BO$2=D85)*(EI_source_FAO!$F$3:$BO$601))/SUMPRODUCT((EI_source_FAO!$B$3:$B$601=$A81)*(EI_source_FAO!$C$3:$C$601="Production")*(EI_source_FAO!$BQ$3:$BQ$601=$A114)*(EI_source_FAO!$F$2:$BO$2=D85)*(EI_source_FAO!$F$3:$BO$601))</f>
        <v>1.3081229050025183</v>
      </c>
      <c r="E114" s="47" cm="1">
        <f t="array" ref="E114">SUMPRODUCT((EI_source_FAO!$B$3:$B$601=$A81)*(EI_source_FAO!$C$3:$C$601="Emissions (CO2eq) (AR5)")*(EI_source_FAO!$BQ$3:$BQ$601=$A114)*(EI_source_FAO!$F$2:$BO$2=E85)*(EI_source_FAO!$F$3:$BO$601))/SUMPRODUCT((EI_source_FAO!$B$3:$B$601=$A81)*(EI_source_FAO!$C$3:$C$601="Production")*(EI_source_FAO!$BQ$3:$BQ$601=$A114)*(EI_source_FAO!$F$2:$BO$2=E85)*(EI_source_FAO!$F$3:$BO$601))</f>
        <v>0.75797141232498122</v>
      </c>
    </row>
    <row r="115" spans="1:6" x14ac:dyDescent="0.45">
      <c r="A115" s="32" t="s">
        <v>14</v>
      </c>
      <c r="B115" t="s">
        <v>85</v>
      </c>
      <c r="C115" s="47" cm="1">
        <f t="array" ref="C115">SUMPRODUCT((EI_source_FAO!$B$3:$B$601=$A81)*(EI_source_FAO!$C$3:$C$601="Emissions (CO2eq) (AR5)")*(EI_source_FAO!$BQ$3:$BQ$601=$A115)*(EI_source_FAO!$F$2:$BO$2=C85)*(EI_source_FAO!$F$3:$BO$601))/SUMPRODUCT((EI_source_FAO!$B$3:$B$601=$A81)*(EI_source_FAO!$C$3:$C$601="Production")*(EI_source_FAO!$BQ$3:$BQ$601=$A115)*(EI_source_FAO!$F$2:$BO$2=C85)*(EI_source_FAO!$F$3:$BO$601))</f>
        <v>0.37149999999999994</v>
      </c>
      <c r="D115" s="47" cm="1">
        <f t="array" ref="D115">SUMPRODUCT((EI_source_FAO!$B$3:$B$601=$A81)*(EI_source_FAO!$C$3:$C$601="Emissions (CO2eq) (AR5)")*(EI_source_FAO!$BQ$3:$BQ$601=$A115)*(EI_source_FAO!$F$2:$BO$2=D85)*(EI_source_FAO!$F$3:$BO$601))/SUMPRODUCT((EI_source_FAO!$B$3:$B$601=$A81)*(EI_source_FAO!$C$3:$C$601="Production")*(EI_source_FAO!$BQ$3:$BQ$601=$A115)*(EI_source_FAO!$F$2:$BO$2=D85)*(EI_source_FAO!$F$3:$BO$601))</f>
        <v>0.41870000000000002</v>
      </c>
      <c r="E115" s="47" cm="1">
        <f t="array" ref="E115">SUMPRODUCT((EI_source_FAO!$B$3:$B$601=$A81)*(EI_source_FAO!$C$3:$C$601="Emissions (CO2eq) (AR5)")*(EI_source_FAO!$BQ$3:$BQ$601=$A115)*(EI_source_FAO!$F$2:$BO$2=E85)*(EI_source_FAO!$F$3:$BO$601))/SUMPRODUCT((EI_source_FAO!$B$3:$B$601=$A81)*(EI_source_FAO!$C$3:$C$601="Production")*(EI_source_FAO!$BQ$3:$BQ$601=$A115)*(EI_source_FAO!$F$2:$BO$2=E85)*(EI_source_FAO!$F$3:$BO$601))</f>
        <v>0.42069999999999996</v>
      </c>
    </row>
    <row r="116" spans="1:6" x14ac:dyDescent="0.45">
      <c r="A116" s="32" t="s">
        <v>16</v>
      </c>
      <c r="B116" t="s">
        <v>59</v>
      </c>
      <c r="C116" s="47" cm="1">
        <f t="array" ref="C116">SUMPRODUCT((EI_source_FAO!$B$3:$B$601=$A81)*(EI_source_FAO!$C$3:$C$601="Emissions (CO2eq) (AR5)")*(EI_source_FAO!$BQ$3:$BQ$601=$A116)*(EI_source_FAO!$F$2:$BO$2=C85)*(EI_source_FAO!$F$3:$BO$601))/SUMPRODUCT((EI_source_FAO!$B$3:$B$601=$A81)*(EI_source_FAO!$C$3:$C$601="Production")*(EI_source_FAO!$BQ$3:$BQ$601=$A116)*(EI_source_FAO!$F$2:$BO$2=C85)*(EI_source_FAO!$F$3:$BO$601))</f>
        <v>0.4632</v>
      </c>
      <c r="D116" s="47" cm="1">
        <f t="array" ref="D116">SUMPRODUCT((EI_source_FAO!$B$3:$B$601=$A81)*(EI_source_FAO!$C$3:$C$601="Emissions (CO2eq) (AR5)")*(EI_source_FAO!$BQ$3:$BQ$601=$A116)*(EI_source_FAO!$F$2:$BO$2=D85)*(EI_source_FAO!$F$3:$BO$601))/SUMPRODUCT((EI_source_FAO!$B$3:$B$601=$A81)*(EI_source_FAO!$C$3:$C$601="Production")*(EI_source_FAO!$BQ$3:$BQ$601=$A116)*(EI_source_FAO!$F$2:$BO$2=D85)*(EI_source_FAO!$F$3:$BO$601))</f>
        <v>0.38569999999999999</v>
      </c>
      <c r="E116" s="47" cm="1">
        <f t="array" ref="E116">SUMPRODUCT((EI_source_FAO!$B$3:$B$601=$A81)*(EI_source_FAO!$C$3:$C$601="Emissions (CO2eq) (AR5)")*(EI_source_FAO!$BQ$3:$BQ$601=$A116)*(EI_source_FAO!$F$2:$BO$2=E85)*(EI_source_FAO!$F$3:$BO$601))/SUMPRODUCT((EI_source_FAO!$B$3:$B$601=$A81)*(EI_source_FAO!$C$3:$C$601="Production")*(EI_source_FAO!$BQ$3:$BQ$601=$A116)*(EI_source_FAO!$F$2:$BO$2=E85)*(EI_source_FAO!$F$3:$BO$601))</f>
        <v>0.32629999999999992</v>
      </c>
    </row>
    <row r="117" spans="1:6" x14ac:dyDescent="0.45">
      <c r="A117" s="32" t="s">
        <v>8</v>
      </c>
      <c r="B117" t="s">
        <v>65</v>
      </c>
      <c r="C117" s="47" cm="1">
        <f t="array" ref="C117">SUMPRODUCT((EI_source_FAO!$B$3:$B$601=$A81)*(EI_source_FAO!$C$3:$C$601="Emissions (CO2eq) (AR5)")*(EI_source_FAO!$BQ$3:$BQ$601=$A117)*(EI_source_FAO!$F$2:$BO$2=C85)*(EI_source_FAO!$F$3:$BO$601))/SUMPRODUCT((EI_source_FAO!$B$3:$B$601=$A81)*(EI_source_FAO!$C$3:$C$601="Production")*(EI_source_FAO!$BQ$3:$BQ$601=$A117)*(EI_source_FAO!$F$2:$BO$2=C85)*(EI_source_FAO!$F$3:$BO$601))</f>
        <v>9.0577772246580359</v>
      </c>
      <c r="D117" s="47" cm="1">
        <f t="array" ref="D117">SUMPRODUCT((EI_source_FAO!$B$3:$B$601=$A81)*(EI_source_FAO!$C$3:$C$601="Emissions (CO2eq) (AR5)")*(EI_source_FAO!$BQ$3:$BQ$601=$A117)*(EI_source_FAO!$F$2:$BO$2=D85)*(EI_source_FAO!$F$3:$BO$601))/SUMPRODUCT((EI_source_FAO!$B$3:$B$601=$A81)*(EI_source_FAO!$C$3:$C$601="Production")*(EI_source_FAO!$BQ$3:$BQ$601=$A117)*(EI_source_FAO!$F$2:$BO$2=D85)*(EI_source_FAO!$F$3:$BO$601))</f>
        <v>10.173963513856952</v>
      </c>
      <c r="E117" s="47" cm="1">
        <f t="array" ref="E117">SUMPRODUCT((EI_source_FAO!$B$3:$B$601=$A81)*(EI_source_FAO!$C$3:$C$601="Emissions (CO2eq) (AR5)")*(EI_source_FAO!$BQ$3:$BQ$601=$A117)*(EI_source_FAO!$F$2:$BO$2=E85)*(EI_source_FAO!$F$3:$BO$601))/SUMPRODUCT((EI_source_FAO!$B$3:$B$601=$A81)*(EI_source_FAO!$C$3:$C$601="Production")*(EI_source_FAO!$BQ$3:$BQ$601=$A117)*(EI_source_FAO!$F$2:$BO$2=E85)*(EI_source_FAO!$F$3:$BO$601))</f>
        <v>2.8378406729644428</v>
      </c>
    </row>
    <row r="118" spans="1:6" x14ac:dyDescent="0.45">
      <c r="A118" s="32" t="s">
        <v>8</v>
      </c>
      <c r="B118" t="s">
        <v>81</v>
      </c>
      <c r="C118" s="47" cm="1">
        <f t="array" aca="1" ref="C118" ca="1">SUMPRODUCT((EI_source_FAO!$B$3:$B$601=$A81)*(EI_source_FAO!$C$3:$C$601="Emissions (CO2eq) (AR5)")*(EI_source_FAO!$BQ$3:$BQ$601=$A118)*(EI_source_FAO!$F$2:$BO$2=C85)*(EI_source_FAO!$F$3:$BO$601))/SUMPRODUCT((EI_source_FAO!$B$3:$B$601=$A81)*(EI_source_FAO!$C$3:$C$601="Production")*(EI_source_FAO!$BQ$3:$BQ$601=$A118)*(EI_source_FAO!$F$2:$BO$2=C85)*(EI_source_FAO!$F$3:$BO$601))/F81*F82</f>
        <v>2.8071812093539887</v>
      </c>
      <c r="D118" s="47" cm="1">
        <f t="array" aca="1" ref="D118" ca="1">SUMPRODUCT((EI_source_FAO!$B$3:$B$601=$A81)*(EI_source_FAO!$C$3:$C$601="Emissions (CO2eq) (AR5)")*(EI_source_FAO!$BQ$3:$BQ$601=$A118)*(EI_source_FAO!$F$2:$BO$2=D85)*(EI_source_FAO!$F$3:$BO$601))/SUMPRODUCT((EI_source_FAO!$B$3:$B$601=$A81)*(EI_source_FAO!$C$3:$C$601="Production")*(EI_source_FAO!$BQ$3:$BQ$601=$A118)*(EI_source_FAO!$F$2:$BO$2=D85)*(EI_source_FAO!$F$3:$BO$601))/F81*F82</f>
        <v>3.1531090346319006</v>
      </c>
      <c r="E118" s="47" cm="1">
        <f t="array" aca="1" ref="E118" ca="1">SUMPRODUCT((EI_source_FAO!$B$3:$B$601=$A81)*(EI_source_FAO!$C$3:$C$601="Emissions (CO2eq) (AR5)")*(EI_source_FAO!$BQ$3:$BQ$601=$A118)*(EI_source_FAO!$F$2:$BO$2=E85)*(EI_source_FAO!$F$3:$BO$601))/SUMPRODUCT((EI_source_FAO!$B$3:$B$601=$A81)*(EI_source_FAO!$C$3:$C$601="Production")*(EI_source_FAO!$BQ$3:$BQ$601=$A118)*(EI_source_FAO!$F$2:$BO$2=E85)*(EI_source_FAO!$F$3:$BO$601))/F81*F82</f>
        <v>0.87950198097160859</v>
      </c>
    </row>
    <row r="119" spans="1:6" x14ac:dyDescent="0.45">
      <c r="C119" s="3"/>
      <c r="D119" s="3"/>
      <c r="E119" s="3"/>
    </row>
    <row r="126" spans="1:6" x14ac:dyDescent="0.45">
      <c r="A126" s="5" t="s">
        <v>407</v>
      </c>
      <c r="B126" s="23" t="s">
        <v>422</v>
      </c>
      <c r="C126" s="23"/>
      <c r="D126" s="39">
        <f ca="1">$M$45</f>
        <v>1.6190155807772431</v>
      </c>
      <c r="E126" s="20" t="s">
        <v>374</v>
      </c>
      <c r="F126" s="31">
        <f ca="1">$M$41</f>
        <v>39.72</v>
      </c>
    </row>
    <row r="127" spans="1:6" x14ac:dyDescent="0.45">
      <c r="A127" s="32"/>
      <c r="B127" s="23" t="s">
        <v>377</v>
      </c>
      <c r="C127" s="23"/>
      <c r="D127" s="23" cm="1">
        <f t="array" ref="D127">_xlfn.XLOOKUP(2010,EI_source_FAO!$F$2:$BO$2,_xlfn.XLOOKUP($A126&amp;$A$2&amp;$B128,EI_source_FAO!$B$3:$B$601&amp;EI_source_FAO!$C$3:$C$601&amp;EI_source_FAO!$E$3:$E$601,EI_source_FAO!$F$3:$BO$601))</f>
        <v>0.106</v>
      </c>
      <c r="E127" s="20" t="s">
        <v>375</v>
      </c>
      <c r="F127" s="31">
        <f ca="1">$M$42</f>
        <v>12.31</v>
      </c>
    </row>
    <row r="128" spans="1:6" x14ac:dyDescent="0.45">
      <c r="A128" t="s">
        <v>378</v>
      </c>
      <c r="B128" s="5" t="s">
        <v>1</v>
      </c>
      <c r="C128" cm="1">
        <f t="array" ref="C128">_xlfn.XLOOKUP(C$130,EI_source_FAO!$F$2:$BO$2,_xlfn.XLOOKUP($A126&amp;$A$2&amp;$B128,EI_source_FAO!$B$3:$B$601&amp;EI_source_FAO!$C$3:$C$601&amp;EI_source_FAO!$E$3:$E$601,EI_source_FAO!$F$3:$BO$601))</f>
        <v>0.12839999999999999</v>
      </c>
      <c r="D128" cm="1">
        <f t="array" ref="D128">_xlfn.XLOOKUP(D$130,EI_source_FAO!$F$2:$BO$2,_xlfn.XLOOKUP($A126&amp;$A$2&amp;$B128,EI_source_FAO!$B$3:$B$601&amp;EI_source_FAO!$C$3:$C$601&amp;EI_source_FAO!$E$3:$E$601,EI_source_FAO!$F$3:$BO$601))</f>
        <v>0.106</v>
      </c>
      <c r="E128" cm="1">
        <f t="array" ref="E128">_xlfn.XLOOKUP(E$130,EI_source_FAO!$F$2:$BO$2,_xlfn.XLOOKUP($A126&amp;$A$2&amp;$B128,EI_source_FAO!$B$3:$B$601&amp;EI_source_FAO!$C$3:$C$601&amp;EI_source_FAO!$E$3:$E$601,EI_source_FAO!$F$3:$BO$601))</f>
        <v>0.1129</v>
      </c>
    </row>
    <row r="129" spans="1:5" x14ac:dyDescent="0.45">
      <c r="C129" s="29" t="s">
        <v>356</v>
      </c>
      <c r="D129" s="29" t="s">
        <v>357</v>
      </c>
      <c r="E129" s="29" t="s">
        <v>358</v>
      </c>
    </row>
    <row r="130" spans="1:5" x14ac:dyDescent="0.45">
      <c r="B130" s="5" t="s">
        <v>354</v>
      </c>
      <c r="C130" s="1">
        <f>_xlfn.XLOOKUP(C129,Notes!$A$8:$A$21,Notes!$B$8:$B$21)</f>
        <v>2000</v>
      </c>
      <c r="D130" s="1">
        <f>_xlfn.XLOOKUP(D129,Notes!$A$8:$A$21,Notes!$B$8:$B$21)</f>
        <v>2010</v>
      </c>
      <c r="E130" s="1">
        <f>_xlfn.XLOOKUP(E129,Notes!$A$8:$A$21,Notes!$B$8:$B$21)</f>
        <v>2022</v>
      </c>
    </row>
    <row r="131" spans="1:5" x14ac:dyDescent="0.45">
      <c r="A131" s="40" t="s">
        <v>0</v>
      </c>
      <c r="B131" t="s">
        <v>67</v>
      </c>
      <c r="C131">
        <f>C128</f>
        <v>0.12839999999999999</v>
      </c>
      <c r="D131">
        <f>D128</f>
        <v>0.106</v>
      </c>
      <c r="E131">
        <f>E128</f>
        <v>0.1129</v>
      </c>
    </row>
    <row r="132" spans="1:5" x14ac:dyDescent="0.45">
      <c r="A132" s="40" t="s">
        <v>0</v>
      </c>
      <c r="B132" t="s">
        <v>339</v>
      </c>
      <c r="C132">
        <f>C128</f>
        <v>0.12839999999999999</v>
      </c>
      <c r="D132">
        <f>D128</f>
        <v>0.106</v>
      </c>
      <c r="E132">
        <f>E128</f>
        <v>0.1129</v>
      </c>
    </row>
    <row r="133" spans="1:5" x14ac:dyDescent="0.45">
      <c r="A133" s="40" t="s">
        <v>2</v>
      </c>
      <c r="B133" t="s">
        <v>87</v>
      </c>
      <c r="C133" cm="1">
        <f t="array" ref="C133">_xlfn.XLOOKUP(C$130,EI_source_FAO!$F$2:$BO$2,_xlfn.XLOOKUP($A126&amp;$A$2&amp;$A133,EI_source_FAO!$B$3:$B$601&amp;EI_source_FAO!$C$3:$C$601&amp;EI_source_FAO!$BQ$3:$BQ$601,EI_source_FAO!$F$3:$BO$601))</f>
        <v>2.6977000000000002</v>
      </c>
      <c r="D133" cm="1">
        <f t="array" ref="D133">_xlfn.XLOOKUP(D$130,EI_source_FAO!$F$2:$BO$2,_xlfn.XLOOKUP($A126&amp;$A$2&amp;$A133,EI_source_FAO!$B$3:$B$601&amp;EI_source_FAO!$C$3:$C$601&amp;EI_source_FAO!$BQ$3:$BQ$601,EI_source_FAO!$F$3:$BO$601))</f>
        <v>1.4686999999999999</v>
      </c>
      <c r="E133" cm="1">
        <f t="array" ref="E133">_xlfn.XLOOKUP(E$130,EI_source_FAO!$F$2:$BO$2,_xlfn.XLOOKUP($A126&amp;$A$2&amp;$A133,EI_source_FAO!$B$3:$B$601&amp;EI_source_FAO!$C$3:$C$601&amp;EI_source_FAO!$BQ$3:$BQ$601,EI_source_FAO!$F$3:$BO$601))</f>
        <v>1.3579000000000001</v>
      </c>
    </row>
    <row r="134" spans="1:5" x14ac:dyDescent="0.45">
      <c r="A134" s="40" t="s">
        <v>0</v>
      </c>
      <c r="B134" t="s">
        <v>43</v>
      </c>
      <c r="C134">
        <f>C128</f>
        <v>0.12839999999999999</v>
      </c>
      <c r="D134">
        <f>D128</f>
        <v>0.106</v>
      </c>
      <c r="E134">
        <f>E128</f>
        <v>0.1129</v>
      </c>
    </row>
    <row r="135" spans="1:5" x14ac:dyDescent="0.45">
      <c r="A135" s="40" t="s">
        <v>0</v>
      </c>
      <c r="B135" t="s">
        <v>72</v>
      </c>
      <c r="C135">
        <f>C128</f>
        <v>0.12839999999999999</v>
      </c>
      <c r="D135">
        <f>D128</f>
        <v>0.106</v>
      </c>
      <c r="E135">
        <f>E128</f>
        <v>0.1129</v>
      </c>
    </row>
    <row r="136" spans="1:5" x14ac:dyDescent="0.45">
      <c r="A136" s="32"/>
      <c r="B136" t="s">
        <v>77</v>
      </c>
      <c r="C136" s="41">
        <f ca="1">_xlfn.XLOOKUP($B136,$I$7:$I$44,$M$7:$M$44)*($D127/$D126)*C128/$C128</f>
        <v>0.1094389822301722</v>
      </c>
      <c r="D136" s="41">
        <f ca="1">_xlfn.XLOOKUP($B136,$I$7:$I$44,$M$7:$M$44)*($D127/$D126)*D128/$C128</f>
        <v>9.0346823336435012E-2</v>
      </c>
      <c r="E136" s="41">
        <f ca="1">_xlfn.XLOOKUP($B136,$I$7:$I$44,$M$7:$M$44)*($D127/$D126)*E128/$C128</f>
        <v>9.6227890138523703E-2</v>
      </c>
    </row>
    <row r="137" spans="1:5" x14ac:dyDescent="0.45">
      <c r="A137" s="32"/>
      <c r="B137" t="s">
        <v>63</v>
      </c>
      <c r="C137" s="41">
        <f ca="1">_xlfn.XLOOKUP($B137,$I$7:$I$44,$M$7:$M$44)*($D127/$D126)*C128/$C128</f>
        <v>0.21147418472380181</v>
      </c>
      <c r="D137" s="41">
        <f ca="1">_xlfn.XLOOKUP($B137,$I$7:$I$44,$M$7:$M$44)*($D127/$D126)*D128/$C128</f>
        <v>0.17458149206170553</v>
      </c>
      <c r="E137" s="41">
        <f ca="1">_xlfn.XLOOKUP($B137,$I$7:$I$44,$M$7:$M$44)*($D127/$D126)*E128/$C128</f>
        <v>0.18594575899779772</v>
      </c>
    </row>
    <row r="138" spans="1:5" x14ac:dyDescent="0.45">
      <c r="A138" s="32"/>
      <c r="B138" t="s">
        <v>340</v>
      </c>
      <c r="C138" s="41">
        <f ca="1">_xlfn.XLOOKUP($B138,$I$7:$I$44,$M$7:$M$44)*($D127/$D126)*C128/$C128</f>
        <v>0.41166938868646735</v>
      </c>
      <c r="D138" s="41">
        <f ca="1">_xlfn.XLOOKUP($B138,$I$7:$I$44,$M$7:$M$44)*($D127/$D126)*D128/$C128</f>
        <v>0.33985167601842325</v>
      </c>
      <c r="E138" s="41">
        <f ca="1">_xlfn.XLOOKUP($B138,$I$7:$I$44,$M$7:$M$44)*($D127/$D126)*E128/$C128</f>
        <v>0.36197409643849038</v>
      </c>
    </row>
    <row r="139" spans="1:5" x14ac:dyDescent="0.45">
      <c r="A139" s="32"/>
      <c r="B139" s="19" t="s">
        <v>51</v>
      </c>
      <c r="C139" s="36">
        <f ca="1">C140</f>
        <v>3.0117066555092518E-2</v>
      </c>
      <c r="D139" s="36">
        <f ca="1">D140</f>
        <v>2.4862998869468904E-2</v>
      </c>
      <c r="E139" s="36">
        <f ca="1">E140</f>
        <v>2.6481439361915465E-2</v>
      </c>
    </row>
    <row r="140" spans="1:5" x14ac:dyDescent="0.45">
      <c r="A140" s="32"/>
      <c r="B140" t="s">
        <v>83</v>
      </c>
      <c r="C140" s="41">
        <f ca="1">_xlfn.XLOOKUP($B140,$I$7:$I$44,$M$7:$M$44)*($D127/$D126)*C128/$C128</f>
        <v>3.0117066555092518E-2</v>
      </c>
      <c r="D140" s="41">
        <f ca="1">_xlfn.XLOOKUP($B140,$I$7:$I$44,$M$7:$M$44)*($D127/$D126)*D128/$C128</f>
        <v>2.4862998869468904E-2</v>
      </c>
      <c r="E140" s="41">
        <f ca="1">_xlfn.XLOOKUP($B140,$I$7:$I$44,$M$7:$M$44)*($D127/$D126)*E128/$C128</f>
        <v>2.6481439361915465E-2</v>
      </c>
    </row>
    <row r="141" spans="1:5" x14ac:dyDescent="0.45">
      <c r="A141" s="32"/>
      <c r="B141" t="s">
        <v>341</v>
      </c>
      <c r="C141" s="41">
        <f ca="1">_xlfn.XLOOKUP($B141,$I$7:$I$44,$M$7:$M$44)*($D127/$D126)*C128/$C128</f>
        <v>3.0117066555092518E-2</v>
      </c>
      <c r="D141" s="41">
        <f ca="1">_xlfn.XLOOKUP($B141,$I$7:$I$44,$M$7:$M$44)*($D127/$D126)*D128/$C128</f>
        <v>2.4862998869468904E-2</v>
      </c>
      <c r="E141" s="41">
        <f ca="1">_xlfn.XLOOKUP($B141,$I$7:$I$44,$M$7:$M$44)*($D127/$D126)*E128/$C128</f>
        <v>2.6481439361915465E-2</v>
      </c>
    </row>
    <row r="142" spans="1:5" x14ac:dyDescent="0.45">
      <c r="A142" s="32"/>
      <c r="B142" t="s">
        <v>88</v>
      </c>
      <c r="C142" s="41">
        <f ca="1">_xlfn.XLOOKUP($B142,$I$7:$I$44,$M$7:$M$44)*($D127/$D126)*C128/$C128</f>
        <v>2.8152910040629964E-2</v>
      </c>
      <c r="D142" s="41">
        <f ca="1">_xlfn.XLOOKUP($B142,$I$7:$I$44,$M$7:$M$44)*($D127/$D126)*D128/$C128</f>
        <v>2.3241498943199192E-2</v>
      </c>
      <c r="E142" s="41">
        <f ca="1">_xlfn.XLOOKUP($B142,$I$7:$I$44,$M$7:$M$44)*($D127/$D126)*E128/$C128</f>
        <v>2.4754388968747067E-2</v>
      </c>
    </row>
    <row r="143" spans="1:5" x14ac:dyDescent="0.45">
      <c r="A143" s="32"/>
      <c r="B143" t="s">
        <v>342</v>
      </c>
      <c r="C143" s="41">
        <f ca="1">_xlfn.XLOOKUP($B143,$I$7:$I$44,$M$7:$M$44)*($D127/$D126)*C128/$C128</f>
        <v>5.0545331910599858E-2</v>
      </c>
      <c r="D143" s="41">
        <f ca="1">_xlfn.XLOOKUP($B143,$I$7:$I$44,$M$7:$M$44)*($D127/$D126)*D128/$C128</f>
        <v>4.1727454692551291E-2</v>
      </c>
      <c r="E143" s="41">
        <f ca="1">_xlfn.XLOOKUP($B143,$I$7:$I$44,$M$7:$M$44)*($D127/$D126)*E128/$C128</f>
        <v>4.4443675799896609E-2</v>
      </c>
    </row>
    <row r="144" spans="1:5" x14ac:dyDescent="0.45">
      <c r="A144" s="32"/>
      <c r="B144" t="s">
        <v>74</v>
      </c>
      <c r="C144" s="41">
        <f ca="1">_xlfn.XLOOKUP($B144,$I$7:$I$44,$M$7:$M$44)*($D127/$D126)*C128/$C128</f>
        <v>5.0545331910599858E-2</v>
      </c>
      <c r="D144" s="41">
        <f ca="1">_xlfn.XLOOKUP($B144,$I$7:$I$44,$M$7:$M$44)*($D127/$D126)*D128/$C128</f>
        <v>4.1727454692551291E-2</v>
      </c>
      <c r="E144" s="41">
        <f ca="1">_xlfn.XLOOKUP($B144,$I$7:$I$44,$M$7:$M$44)*($D127/$D126)*E128/$C128</f>
        <v>4.4443675799896609E-2</v>
      </c>
    </row>
    <row r="145" spans="1:5" x14ac:dyDescent="0.45">
      <c r="A145" s="32"/>
      <c r="B145" s="19" t="s">
        <v>46</v>
      </c>
      <c r="C145" s="36">
        <f>C131/20</f>
        <v>6.4199999999999995E-3</v>
      </c>
      <c r="D145" s="36">
        <f>D131/20</f>
        <v>5.3E-3</v>
      </c>
      <c r="E145" s="36">
        <f>E131/20</f>
        <v>5.6449999999999998E-3</v>
      </c>
    </row>
    <row r="146" spans="1:5" x14ac:dyDescent="0.45">
      <c r="A146" s="32"/>
      <c r="B146" t="s">
        <v>343</v>
      </c>
      <c r="C146" s="41">
        <f ca="1">_xlfn.XLOOKUP($B146,$I$7:$I$44,$M$7:$M$44)*($D127/$D126)*C128/$C128</f>
        <v>5.0545331910599858E-2</v>
      </c>
      <c r="D146" s="41">
        <f ca="1">_xlfn.XLOOKUP($B146,$I$7:$I$44,$M$7:$M$44)*($D127/$D126)*D128/$C128</f>
        <v>4.1727454692551291E-2</v>
      </c>
      <c r="E146" s="41">
        <f ca="1">_xlfn.XLOOKUP($B146,$I$7:$I$44,$M$7:$M$44)*($D127/$D126)*E128/$C128</f>
        <v>4.4443675799896609E-2</v>
      </c>
    </row>
    <row r="147" spans="1:5" x14ac:dyDescent="0.45">
      <c r="A147" s="32"/>
      <c r="B147" t="s">
        <v>344</v>
      </c>
      <c r="C147" s="41">
        <f ca="1">_xlfn.XLOOKUP($B147,$I$7:$I$44,$M$7:$M$44)*($D127/$D126)*C128/$C128</f>
        <v>5.0545331910599858E-2</v>
      </c>
      <c r="D147" s="41">
        <f ca="1">_xlfn.XLOOKUP($B147,$I$7:$I$44,$M$7:$M$44)*($D127/$D126)*D128/$C128</f>
        <v>4.1727454692551291E-2</v>
      </c>
      <c r="E147" s="41">
        <f ca="1">_xlfn.XLOOKUP($B147,$I$7:$I$44,$M$7:$M$44)*($D127/$D126)*E128/$C128</f>
        <v>4.4443675799896609E-2</v>
      </c>
    </row>
    <row r="148" spans="1:5" x14ac:dyDescent="0.45">
      <c r="A148" s="32"/>
      <c r="B148" t="s">
        <v>70</v>
      </c>
      <c r="C148" s="41">
        <f ca="1">_xlfn.XLOOKUP($B148,$I$7:$I$44,$M$7:$M$44)*($D127/$D126)*C128/$C128</f>
        <v>2.8152910040629964E-2</v>
      </c>
      <c r="D148" s="41">
        <f ca="1">_xlfn.XLOOKUP($B148,$I$7:$I$44,$M$7:$M$44)*($D127/$D126)*D128/$C128</f>
        <v>2.3241498943199192E-2</v>
      </c>
      <c r="E148" s="41">
        <f ca="1">_xlfn.XLOOKUP($B148,$I$7:$I$44,$M$7:$M$44)*($D127/$D126)*E128/$C128</f>
        <v>2.4754388968747067E-2</v>
      </c>
    </row>
    <row r="149" spans="1:5" x14ac:dyDescent="0.45">
      <c r="A149" s="32"/>
      <c r="B149" t="s">
        <v>345</v>
      </c>
      <c r="C149" s="41">
        <f ca="1">_xlfn.XLOOKUP($B149,$I$7:$I$44,$M$7:$M$44)*($D127/$D126)*C128/$C128</f>
        <v>5.6305820081259929E-2</v>
      </c>
      <c r="D149" s="41">
        <f ca="1">_xlfn.XLOOKUP($B149,$I$7:$I$44,$M$7:$M$44)*($D127/$D126)*D128/$C128</f>
        <v>4.6482997886398383E-2</v>
      </c>
      <c r="E149" s="41">
        <f ca="1">_xlfn.XLOOKUP($B149,$I$7:$I$44,$M$7:$M$44)*($D127/$D126)*E128/$C128</f>
        <v>4.9508777937494135E-2</v>
      </c>
    </row>
    <row r="150" spans="1:5" x14ac:dyDescent="0.45">
      <c r="A150" s="32"/>
      <c r="B150" t="s">
        <v>346</v>
      </c>
      <c r="C150" s="41">
        <f ca="1">_xlfn.XLOOKUP($B150,$I$7:$I$44,$M$7:$M$44)*($D127/$D126)*C128/$C128</f>
        <v>5.6305820081259929E-2</v>
      </c>
      <c r="D150" s="41">
        <f ca="1">_xlfn.XLOOKUP($B150,$I$7:$I$44,$M$7:$M$44)*($D127/$D126)*D128/$C128</f>
        <v>4.6482997886398383E-2</v>
      </c>
      <c r="E150" s="41">
        <f ca="1">_xlfn.XLOOKUP($B150,$I$7:$I$44,$M$7:$M$44)*($D127/$D126)*E128/$C128</f>
        <v>4.9508777937494135E-2</v>
      </c>
    </row>
    <row r="151" spans="1:5" x14ac:dyDescent="0.45">
      <c r="A151" s="32"/>
      <c r="B151" t="s">
        <v>39</v>
      </c>
      <c r="C151" s="41">
        <f ca="1">_xlfn.XLOOKUP($B151,$I$7:$I$44,$M$7:$M$44)*($D127/$D126)*C128/$C128</f>
        <v>5.8528803641041016E-2</v>
      </c>
      <c r="D151" s="41">
        <f ca="1">_xlfn.XLOOKUP($B151,$I$7:$I$44,$M$7:$M$44)*($D127/$D126)*D128/$C128</f>
        <v>4.8318171230142898E-2</v>
      </c>
      <c r="E151" s="41">
        <f ca="1">_xlfn.XLOOKUP($B151,$I$7:$I$44,$M$7:$M$44)*($D127/$D126)*E128/$C128</f>
        <v>5.1463410678142772E-2</v>
      </c>
    </row>
    <row r="152" spans="1:5" x14ac:dyDescent="0.45">
      <c r="A152" s="32"/>
      <c r="B152" t="s">
        <v>347</v>
      </c>
      <c r="C152" s="41">
        <f ca="1">_xlfn.XLOOKUP($B152,$I$7:$I$44,$M$7:$M$44)*($D127/$D126)*C128/$C128</f>
        <v>5.6305820081259929E-2</v>
      </c>
      <c r="D152" s="41">
        <f ca="1">_xlfn.XLOOKUP($B152,$I$7:$I$44,$M$7:$M$44)*($D127/$D126)*D128/$C128</f>
        <v>4.6482997886398383E-2</v>
      </c>
      <c r="E152" s="41">
        <f ca="1">_xlfn.XLOOKUP($B152,$I$7:$I$44,$M$7:$M$44)*($D127/$D126)*E128/$C128</f>
        <v>4.9508777937494135E-2</v>
      </c>
    </row>
    <row r="153" spans="1:5" x14ac:dyDescent="0.45">
      <c r="A153" s="32"/>
      <c r="B153" t="s">
        <v>55</v>
      </c>
      <c r="C153" s="41">
        <f ca="1">_xlfn.XLOOKUP($B153,$I$7:$I$44,$M$7:$M$44)*($D127/$D126)*C128/$C128</f>
        <v>1.8679128452538905</v>
      </c>
      <c r="D153" s="41">
        <f ca="1">_xlfn.XLOOKUP($B153,$I$7:$I$44,$M$7:$M$44)*($D127/$D126)*D128/$C128</f>
        <v>1.5420464298824954</v>
      </c>
      <c r="E153" s="41">
        <f ca="1">_xlfn.XLOOKUP($B153,$I$7:$I$44,$M$7:$M$44)*($D127/$D126)*E128/$C128</f>
        <v>1.6424249239031485</v>
      </c>
    </row>
    <row r="154" spans="1:5" x14ac:dyDescent="0.45">
      <c r="A154" s="32"/>
      <c r="B154" s="19" t="s">
        <v>57</v>
      </c>
      <c r="C154" s="42">
        <f>EI_source_adhoc!$E$9</f>
        <v>2.29</v>
      </c>
      <c r="D154" s="42">
        <f>EI_source_adhoc!$E$9</f>
        <v>2.29</v>
      </c>
      <c r="E154" s="42">
        <f>EI_source_adhoc!$E$9</f>
        <v>2.29</v>
      </c>
    </row>
    <row r="155" spans="1:5" x14ac:dyDescent="0.45">
      <c r="A155" s="32"/>
      <c r="B155" t="s">
        <v>348</v>
      </c>
      <c r="C155" s="41">
        <f ca="1">_xlfn.XLOOKUP($B155,$I$7:$I$44,$M$7:$M$44)*($D127/$D126)*C128/$C128</f>
        <v>5.0545331910599858E-2</v>
      </c>
      <c r="D155" s="41">
        <f ca="1">_xlfn.XLOOKUP($B155,$I$7:$I$44,$M$7:$M$44)*($D127/$D126)*D128/$C128</f>
        <v>4.1727454692551291E-2</v>
      </c>
      <c r="E155" s="41">
        <f ca="1">_xlfn.XLOOKUP($B155,$I$7:$I$44,$M$7:$M$44)*($D127/$D126)*E128/$C128</f>
        <v>4.4443675799896609E-2</v>
      </c>
    </row>
    <row r="156" spans="1:5" x14ac:dyDescent="0.45">
      <c r="A156" s="32"/>
      <c r="B156" s="19" t="s">
        <v>349</v>
      </c>
      <c r="C156" s="42">
        <f>EI_source_adhoc!$A$19</f>
        <v>0.81</v>
      </c>
      <c r="D156" s="42">
        <f>EI_source_adhoc!$A$19</f>
        <v>0.81</v>
      </c>
      <c r="E156" s="42">
        <f>EI_source_adhoc!$A$19</f>
        <v>0.81</v>
      </c>
    </row>
    <row r="157" spans="1:5" x14ac:dyDescent="0.45">
      <c r="A157" s="32"/>
      <c r="B157" t="s">
        <v>350</v>
      </c>
      <c r="C157" s="41">
        <f ca="1">_xlfn.XLOOKUP($B157,$I$7:$I$44,$M$7:$M$44)*($D127/$D126)*C128/$C128</f>
        <v>0.40242932929045533</v>
      </c>
      <c r="D157" s="41">
        <f ca="1">_xlfn.XLOOKUP($B157,$I$7:$I$44,$M$7:$M$44)*($D127/$D126)*D128/$C128</f>
        <v>0.33222358960115472</v>
      </c>
      <c r="E157" s="41">
        <f ca="1">_xlfn.XLOOKUP($B157,$I$7:$I$44,$M$7:$M$44)*($D127/$D126)*E128/$C128</f>
        <v>0.35384946477330542</v>
      </c>
    </row>
    <row r="158" spans="1:5" x14ac:dyDescent="0.45">
      <c r="A158" s="32" t="s">
        <v>4</v>
      </c>
      <c r="B158" t="s">
        <v>45</v>
      </c>
      <c r="C158" s="47" cm="1">
        <f t="array" ref="C158">SUMPRODUCT((EI_source_FAO!$B$3:$B$601=$A126)*(EI_source_FAO!$C$3:$C$601="Emissions (CO2eq) (AR5)")*(EI_source_FAO!$BQ$3:$BQ$601=$A158)*(EI_source_FAO!$F$2:$BO$2=C130)*(EI_source_FAO!$F$3:$BO$601))/SUMPRODUCT((EI_source_FAO!$B$3:$B$601=$A126)*(EI_source_FAO!$C$3:$C$601="Production")*(EI_source_FAO!$BQ$3:$BQ$601=$A158)*(EI_source_FAO!$F$2:$BO$2=C130)*(EI_source_FAO!$F$3:$BO$601))</f>
        <v>116.8233</v>
      </c>
      <c r="D158" s="47" cm="1">
        <f t="array" ref="D158">SUMPRODUCT((EI_source_FAO!$B$3:$B$601=$A126)*(EI_source_FAO!$C$3:$C$601="Emissions (CO2eq) (AR5)")*(EI_source_FAO!$BQ$3:$BQ$601=$A158)*(EI_source_FAO!$F$2:$BO$2=D130)*(EI_source_FAO!$F$3:$BO$601))/SUMPRODUCT((EI_source_FAO!$B$3:$B$601=$A126)*(EI_source_FAO!$C$3:$C$601="Production")*(EI_source_FAO!$BQ$3:$BQ$601=$A158)*(EI_source_FAO!$F$2:$BO$2=D130)*(EI_source_FAO!$F$3:$BO$601))</f>
        <v>121.5329</v>
      </c>
      <c r="E158" s="47" cm="1">
        <f t="array" ref="E158">SUMPRODUCT((EI_source_FAO!$B$3:$B$601=$A126)*(EI_source_FAO!$C$3:$C$601="Emissions (CO2eq) (AR5)")*(EI_source_FAO!$BQ$3:$BQ$601=$A158)*(EI_source_FAO!$F$2:$BO$2=E130)*(EI_source_FAO!$F$3:$BO$601))/SUMPRODUCT((EI_source_FAO!$B$3:$B$601=$A126)*(EI_source_FAO!$C$3:$C$601="Production")*(EI_source_FAO!$BQ$3:$BQ$601=$A158)*(EI_source_FAO!$F$2:$BO$2=E130)*(EI_source_FAO!$F$3:$BO$601))</f>
        <v>167.69329999999999</v>
      </c>
    </row>
    <row r="159" spans="1:5" x14ac:dyDescent="0.45">
      <c r="A159" s="32" t="s">
        <v>6</v>
      </c>
      <c r="B159" t="s">
        <v>68</v>
      </c>
      <c r="C159" s="47" cm="1">
        <f t="array" ref="C159">SUMPRODUCT((EI_source_FAO!$B$3:$B$601=$A126)*(EI_source_FAO!$C$3:$C$601="Emissions (CO2eq) (AR5)")*(EI_source_FAO!$BQ$3:$BQ$601=$A159)*(EI_source_FAO!$F$2:$BO$2=C130)*(EI_source_FAO!$F$3:$BO$601))/SUMPRODUCT((EI_source_FAO!$B$3:$B$601=$A126)*(EI_source_FAO!$C$3:$C$601="Production")*(EI_source_FAO!$BQ$3:$BQ$601=$A159)*(EI_source_FAO!$F$2:$BO$2=C130)*(EI_source_FAO!$F$3:$BO$601))</f>
        <v>7.7534203946542393</v>
      </c>
      <c r="D159" s="47" cm="1">
        <f t="array" ref="D159">SUMPRODUCT((EI_source_FAO!$B$3:$B$601=$A126)*(EI_source_FAO!$C$3:$C$601="Emissions (CO2eq) (AR5)")*(EI_source_FAO!$BQ$3:$BQ$601=$A159)*(EI_source_FAO!$F$2:$BO$2=D130)*(EI_source_FAO!$F$3:$BO$601))/SUMPRODUCT((EI_source_FAO!$B$3:$B$601=$A126)*(EI_source_FAO!$C$3:$C$601="Production")*(EI_source_FAO!$BQ$3:$BQ$601=$A159)*(EI_source_FAO!$F$2:$BO$2=D130)*(EI_source_FAO!$F$3:$BO$601))</f>
        <v>4.4345630373034943</v>
      </c>
      <c r="E159" s="47" cm="1">
        <f t="array" ref="E159">SUMPRODUCT((EI_source_FAO!$B$3:$B$601=$A126)*(EI_source_FAO!$C$3:$C$601="Emissions (CO2eq) (AR5)")*(EI_source_FAO!$BQ$3:$BQ$601=$A159)*(EI_source_FAO!$F$2:$BO$2=E130)*(EI_source_FAO!$F$3:$BO$601))/SUMPRODUCT((EI_source_FAO!$B$3:$B$601=$A126)*(EI_source_FAO!$C$3:$C$601="Production")*(EI_source_FAO!$BQ$3:$BQ$601=$A159)*(EI_source_FAO!$F$2:$BO$2=E130)*(EI_source_FAO!$F$3:$BO$601))</f>
        <v>3.7936819054481461</v>
      </c>
    </row>
    <row r="160" spans="1:5" x14ac:dyDescent="0.45">
      <c r="A160" s="32" t="s">
        <v>14</v>
      </c>
      <c r="B160" t="s">
        <v>85</v>
      </c>
      <c r="C160" s="47" cm="1">
        <f t="array" ref="C160">SUMPRODUCT((EI_source_FAO!$B$3:$B$601=$A126)*(EI_source_FAO!$C$3:$C$601="Emissions (CO2eq) (AR5)")*(EI_source_FAO!$BQ$3:$BQ$601=$A160)*(EI_source_FAO!$F$2:$BO$2=C130)*(EI_source_FAO!$F$3:$BO$601))/SUMPRODUCT((EI_source_FAO!$B$3:$B$601=$A126)*(EI_source_FAO!$C$3:$C$601="Production")*(EI_source_FAO!$BQ$3:$BQ$601=$A160)*(EI_source_FAO!$F$2:$BO$2=C130)*(EI_source_FAO!$F$3:$BO$601))</f>
        <v>2.3370000000000002</v>
      </c>
      <c r="D160" s="47" cm="1">
        <f t="array" ref="D160">SUMPRODUCT((EI_source_FAO!$B$3:$B$601=$A126)*(EI_source_FAO!$C$3:$C$601="Emissions (CO2eq) (AR5)")*(EI_source_FAO!$BQ$3:$BQ$601=$A160)*(EI_source_FAO!$F$2:$BO$2=D130)*(EI_source_FAO!$F$3:$BO$601))/SUMPRODUCT((EI_source_FAO!$B$3:$B$601=$A126)*(EI_source_FAO!$C$3:$C$601="Production")*(EI_source_FAO!$BQ$3:$BQ$601=$A160)*(EI_source_FAO!$F$2:$BO$2=D130)*(EI_source_FAO!$F$3:$BO$601))</f>
        <v>2.7256999999999998</v>
      </c>
      <c r="E160" s="47" cm="1">
        <f t="array" ref="E160">SUMPRODUCT((EI_source_FAO!$B$3:$B$601=$A126)*(EI_source_FAO!$C$3:$C$601="Emissions (CO2eq) (AR5)")*(EI_source_FAO!$BQ$3:$BQ$601=$A160)*(EI_source_FAO!$F$2:$BO$2=E130)*(EI_source_FAO!$F$3:$BO$601))/SUMPRODUCT((EI_source_FAO!$B$3:$B$601=$A126)*(EI_source_FAO!$C$3:$C$601="Production")*(EI_source_FAO!$BQ$3:$BQ$601=$A160)*(EI_source_FAO!$F$2:$BO$2=E130)*(EI_source_FAO!$F$3:$BO$601))</f>
        <v>2.5644</v>
      </c>
    </row>
    <row r="161" spans="1:6" x14ac:dyDescent="0.45">
      <c r="A161" s="32" t="s">
        <v>16</v>
      </c>
      <c r="B161" t="s">
        <v>59</v>
      </c>
      <c r="C161" s="47" cm="1">
        <f t="array" ref="C161">SUMPRODUCT((EI_source_FAO!$B$3:$B$601=$A126)*(EI_source_FAO!$C$3:$C$601="Emissions (CO2eq) (AR5)")*(EI_source_FAO!$BQ$3:$BQ$601=$A161)*(EI_source_FAO!$F$2:$BO$2=C130)*(EI_source_FAO!$F$3:$BO$601))/SUMPRODUCT((EI_source_FAO!$B$3:$B$601=$A126)*(EI_source_FAO!$C$3:$C$601="Production")*(EI_source_FAO!$BQ$3:$BQ$601=$A161)*(EI_source_FAO!$F$2:$BO$2=C130)*(EI_source_FAO!$F$3:$BO$601))</f>
        <v>1.3226</v>
      </c>
      <c r="D161" s="47" cm="1">
        <f t="array" ref="D161">SUMPRODUCT((EI_source_FAO!$B$3:$B$601=$A126)*(EI_source_FAO!$C$3:$C$601="Emissions (CO2eq) (AR5)")*(EI_source_FAO!$BQ$3:$BQ$601=$A161)*(EI_source_FAO!$F$2:$BO$2=D130)*(EI_source_FAO!$F$3:$BO$601))/SUMPRODUCT((EI_source_FAO!$B$3:$B$601=$A126)*(EI_source_FAO!$C$3:$C$601="Production")*(EI_source_FAO!$BQ$3:$BQ$601=$A161)*(EI_source_FAO!$F$2:$BO$2=D130)*(EI_source_FAO!$F$3:$BO$601))</f>
        <v>1.3214999999999999</v>
      </c>
      <c r="E161" s="47" cm="1">
        <f t="array" ref="E161">SUMPRODUCT((EI_source_FAO!$B$3:$B$601=$A126)*(EI_source_FAO!$C$3:$C$601="Emissions (CO2eq) (AR5)")*(EI_source_FAO!$BQ$3:$BQ$601=$A161)*(EI_source_FAO!$F$2:$BO$2=E130)*(EI_source_FAO!$F$3:$BO$601))/SUMPRODUCT((EI_source_FAO!$B$3:$B$601=$A126)*(EI_source_FAO!$C$3:$C$601="Production")*(EI_source_FAO!$BQ$3:$BQ$601=$A161)*(EI_source_FAO!$F$2:$BO$2=E130)*(EI_source_FAO!$F$3:$BO$601))</f>
        <v>1.1507000000000001</v>
      </c>
    </row>
    <row r="162" spans="1:6" x14ac:dyDescent="0.45">
      <c r="A162" s="32" t="s">
        <v>8</v>
      </c>
      <c r="B162" t="s">
        <v>65</v>
      </c>
      <c r="C162" s="47" cm="1">
        <f t="array" ref="C162">SUMPRODUCT((EI_source_FAO!$B$3:$B$601=$A126)*(EI_source_FAO!$C$3:$C$601="Emissions (CO2eq) (AR5)")*(EI_source_FAO!$BQ$3:$BQ$601=$A162)*(EI_source_FAO!$F$2:$BO$2=C130)*(EI_source_FAO!$F$3:$BO$601))/SUMPRODUCT((EI_source_FAO!$B$3:$B$601=$A126)*(EI_source_FAO!$C$3:$C$601="Production")*(EI_source_FAO!$BQ$3:$BQ$601=$A162)*(EI_source_FAO!$F$2:$BO$2=C130)*(EI_source_FAO!$F$3:$BO$601))</f>
        <v>61.395995533110955</v>
      </c>
      <c r="D162" s="47" cm="1">
        <f t="array" ref="D162">SUMPRODUCT((EI_source_FAO!$B$3:$B$601=$A126)*(EI_source_FAO!$C$3:$C$601="Emissions (CO2eq) (AR5)")*(EI_source_FAO!$BQ$3:$BQ$601=$A162)*(EI_source_FAO!$F$2:$BO$2=D130)*(EI_source_FAO!$F$3:$BO$601))/SUMPRODUCT((EI_source_FAO!$B$3:$B$601=$A126)*(EI_source_FAO!$C$3:$C$601="Production")*(EI_source_FAO!$BQ$3:$BQ$601=$A162)*(EI_source_FAO!$F$2:$BO$2=D130)*(EI_source_FAO!$F$3:$BO$601))</f>
        <v>62.192223320309914</v>
      </c>
      <c r="E162" s="47" cm="1">
        <f t="array" ref="E162">SUMPRODUCT((EI_source_FAO!$B$3:$B$601=$A126)*(EI_source_FAO!$C$3:$C$601="Emissions (CO2eq) (AR5)")*(EI_source_FAO!$BQ$3:$BQ$601=$A162)*(EI_source_FAO!$F$2:$BO$2=E130)*(EI_source_FAO!$F$3:$BO$601))/SUMPRODUCT((EI_source_FAO!$B$3:$B$601=$A126)*(EI_source_FAO!$C$3:$C$601="Production")*(EI_source_FAO!$BQ$3:$BQ$601=$A162)*(EI_source_FAO!$F$2:$BO$2=E130)*(EI_source_FAO!$F$3:$BO$601))</f>
        <v>69.86303818970805</v>
      </c>
    </row>
    <row r="163" spans="1:6" x14ac:dyDescent="0.45">
      <c r="A163" s="32" t="s">
        <v>8</v>
      </c>
      <c r="B163" t="s">
        <v>81</v>
      </c>
      <c r="C163" s="47" cm="1">
        <f t="array" aca="1" ref="C163" ca="1">SUMPRODUCT((EI_source_FAO!$B$3:$B$601=$A126)*(EI_source_FAO!$C$3:$C$601="Emissions (CO2eq) (AR5)")*(EI_source_FAO!$BQ$3:$BQ$601=$A163)*(EI_source_FAO!$F$2:$BO$2=C130)*(EI_source_FAO!$F$3:$BO$601))/SUMPRODUCT((EI_source_FAO!$B$3:$B$601=$A126)*(EI_source_FAO!$C$3:$C$601="Production")*(EI_source_FAO!$BQ$3:$BQ$601=$A163)*(EI_source_FAO!$F$2:$BO$2=C130)*(EI_source_FAO!$F$3:$BO$601))/F126*F127</f>
        <v>19.027812311495367</v>
      </c>
      <c r="D163" s="47" cm="1">
        <f t="array" aca="1" ref="D163" ca="1">SUMPRODUCT((EI_source_FAO!$B$3:$B$601=$A126)*(EI_source_FAO!$C$3:$C$601="Emissions (CO2eq) (AR5)")*(EI_source_FAO!$BQ$3:$BQ$601=$A163)*(EI_source_FAO!$F$2:$BO$2=D130)*(EI_source_FAO!$F$3:$BO$601))/SUMPRODUCT((EI_source_FAO!$B$3:$B$601=$A126)*(EI_source_FAO!$C$3:$C$601="Production")*(EI_source_FAO!$BQ$3:$BQ$601=$A163)*(EI_source_FAO!$F$2:$BO$2=D130)*(EI_source_FAO!$F$3:$BO$601))/F126*F127</f>
        <v>19.274578778273291</v>
      </c>
      <c r="E163" s="47" cm="1">
        <f t="array" aca="1" ref="E163" ca="1">SUMPRODUCT((EI_source_FAO!$B$3:$B$601=$A126)*(EI_source_FAO!$C$3:$C$601="Emissions (CO2eq) (AR5)")*(EI_source_FAO!$BQ$3:$BQ$601=$A163)*(EI_source_FAO!$F$2:$BO$2=E130)*(EI_source_FAO!$F$3:$BO$601))/SUMPRODUCT((EI_source_FAO!$B$3:$B$601=$A126)*(EI_source_FAO!$C$3:$C$601="Production")*(EI_source_FAO!$BQ$3:$BQ$601=$A163)*(EI_source_FAO!$F$2:$BO$2=E130)*(EI_source_FAO!$F$3:$BO$601))/F126*F127</f>
        <v>21.651913396659268</v>
      </c>
    </row>
    <row r="164" spans="1:6" x14ac:dyDescent="0.45">
      <c r="A164" s="32" t="s">
        <v>0</v>
      </c>
      <c r="B164" s="19" t="s">
        <v>404</v>
      </c>
      <c r="C164" s="37">
        <f t="shared" ref="C164:E165" si="4">C$128</f>
        <v>0.12839999999999999</v>
      </c>
      <c r="D164" s="37">
        <f t="shared" si="4"/>
        <v>0.106</v>
      </c>
      <c r="E164" s="37">
        <f t="shared" si="4"/>
        <v>0.1129</v>
      </c>
    </row>
    <row r="165" spans="1:6" x14ac:dyDescent="0.45">
      <c r="A165" s="32" t="s">
        <v>0</v>
      </c>
      <c r="B165" s="19" t="s">
        <v>405</v>
      </c>
      <c r="C165" s="37">
        <f t="shared" si="4"/>
        <v>0.12839999999999999</v>
      </c>
      <c r="D165" s="37">
        <f t="shared" si="4"/>
        <v>0.106</v>
      </c>
      <c r="E165" s="37">
        <f t="shared" si="4"/>
        <v>0.1129</v>
      </c>
    </row>
    <row r="166" spans="1:6" x14ac:dyDescent="0.45">
      <c r="B166" s="19" t="s">
        <v>406</v>
      </c>
      <c r="C166" s="37">
        <f ca="1">C142</f>
        <v>2.8152910040629964E-2</v>
      </c>
      <c r="D166" s="37">
        <f ca="1">D142</f>
        <v>2.3241498943199192E-2</v>
      </c>
      <c r="E166" s="37">
        <f ca="1">E142</f>
        <v>2.4754388968747067E-2</v>
      </c>
    </row>
    <row r="171" spans="1:6" x14ac:dyDescent="0.45">
      <c r="A171" s="5" t="s">
        <v>408</v>
      </c>
      <c r="B171" s="23" t="s">
        <v>422</v>
      </c>
      <c r="C171" s="23"/>
      <c r="D171" s="39">
        <f ca="1">$M$45</f>
        <v>1.6190155807772431</v>
      </c>
      <c r="E171" s="20" t="s">
        <v>374</v>
      </c>
      <c r="F171" s="31">
        <f ca="1">$M$41</f>
        <v>39.72</v>
      </c>
    </row>
    <row r="172" spans="1:6" x14ac:dyDescent="0.45">
      <c r="A172" s="32"/>
      <c r="B172" s="23" t="s">
        <v>377</v>
      </c>
      <c r="C172" s="23"/>
      <c r="D172" s="23" cm="1">
        <f t="array" ref="D172">_xlfn.XLOOKUP(2010,EI_source_FAO!$F$2:$BO$2,_xlfn.XLOOKUP($A171&amp;$A$2&amp;$B173,EI_source_FAO!$B$3:$B$601&amp;EI_source_FAO!$C$3:$C$601&amp;EI_source_FAO!$E$3:$E$601,EI_source_FAO!$F$3:$BO$601))</f>
        <v>0.113</v>
      </c>
      <c r="E172" s="20" t="s">
        <v>375</v>
      </c>
      <c r="F172" s="31">
        <f ca="1">$M$42</f>
        <v>12.31</v>
      </c>
    </row>
    <row r="173" spans="1:6" x14ac:dyDescent="0.45">
      <c r="A173" t="s">
        <v>378</v>
      </c>
      <c r="B173" s="5" t="s">
        <v>1</v>
      </c>
      <c r="C173" cm="1">
        <f t="array" ref="C173">_xlfn.XLOOKUP(C$175,EI_source_FAO!$F$2:$BO$2,_xlfn.XLOOKUP($A171&amp;$A$2&amp;$B173,EI_source_FAO!$B$3:$B$601&amp;EI_source_FAO!$C$3:$C$601&amp;EI_source_FAO!$E$3:$E$601,EI_source_FAO!$F$3:$BO$601))</f>
        <v>0.1129</v>
      </c>
      <c r="D173" cm="1">
        <f t="array" ref="D173">_xlfn.XLOOKUP(D$175,EI_source_FAO!$F$2:$BO$2,_xlfn.XLOOKUP($A171&amp;$A$2&amp;$B173,EI_source_FAO!$B$3:$B$601&amp;EI_source_FAO!$C$3:$C$601&amp;EI_source_FAO!$E$3:$E$601,EI_source_FAO!$F$3:$BO$601))</f>
        <v>0.113</v>
      </c>
      <c r="E173" cm="1">
        <f t="array" ref="E173">_xlfn.XLOOKUP(E$175,EI_source_FAO!$F$2:$BO$2,_xlfn.XLOOKUP($A171&amp;$A$2&amp;$B173,EI_source_FAO!$B$3:$B$601&amp;EI_source_FAO!$C$3:$C$601&amp;EI_source_FAO!$E$3:$E$601,EI_source_FAO!$F$3:$BO$601))</f>
        <v>0.12559999999999999</v>
      </c>
    </row>
    <row r="174" spans="1:6" x14ac:dyDescent="0.45">
      <c r="C174" s="29" t="s">
        <v>356</v>
      </c>
      <c r="D174" s="29" t="s">
        <v>357</v>
      </c>
      <c r="E174" s="29" t="s">
        <v>358</v>
      </c>
    </row>
    <row r="175" spans="1:6" x14ac:dyDescent="0.45">
      <c r="B175" s="5" t="s">
        <v>354</v>
      </c>
      <c r="C175" s="1">
        <f>_xlfn.XLOOKUP(C174,Notes!$A$8:$A$21,Notes!$B$8:$B$21)</f>
        <v>2000</v>
      </c>
      <c r="D175" s="1">
        <f>_xlfn.XLOOKUP(D174,Notes!$A$8:$A$21,Notes!$B$8:$B$21)</f>
        <v>2010</v>
      </c>
      <c r="E175" s="1">
        <f>_xlfn.XLOOKUP(E174,Notes!$A$8:$A$21,Notes!$B$8:$B$21)</f>
        <v>2022</v>
      </c>
    </row>
    <row r="176" spans="1:6" x14ac:dyDescent="0.45">
      <c r="A176" s="40" t="s">
        <v>0</v>
      </c>
      <c r="B176" t="s">
        <v>67</v>
      </c>
      <c r="C176">
        <f>C173</f>
        <v>0.1129</v>
      </c>
      <c r="D176">
        <f>D173</f>
        <v>0.113</v>
      </c>
      <c r="E176">
        <f>E173</f>
        <v>0.12559999999999999</v>
      </c>
    </row>
    <row r="177" spans="1:5" x14ac:dyDescent="0.45">
      <c r="A177" s="40" t="s">
        <v>0</v>
      </c>
      <c r="B177" t="s">
        <v>339</v>
      </c>
      <c r="C177">
        <f>C173</f>
        <v>0.1129</v>
      </c>
      <c r="D177">
        <f>D173</f>
        <v>0.113</v>
      </c>
      <c r="E177">
        <f>E173</f>
        <v>0.12559999999999999</v>
      </c>
    </row>
    <row r="178" spans="1:5" x14ac:dyDescent="0.45">
      <c r="A178" s="40" t="s">
        <v>2</v>
      </c>
      <c r="B178" t="s">
        <v>87</v>
      </c>
      <c r="C178" cm="1">
        <f t="array" ref="C178">_xlfn.XLOOKUP(C$175,EI_source_FAO!$F$2:$BO$2,_xlfn.XLOOKUP($A171&amp;$A$2&amp;$A178,EI_source_FAO!$B$3:$B$601&amp;EI_source_FAO!$C$3:$C$601&amp;EI_source_FAO!$BQ$3:$BQ$601,EI_source_FAO!$F$3:$BO$601))</f>
        <v>0.91190000000000004</v>
      </c>
      <c r="D178" cm="1">
        <f t="array" ref="D178">_xlfn.XLOOKUP(D$175,EI_source_FAO!$F$2:$BO$2,_xlfn.XLOOKUP($A171&amp;$A$2&amp;$A178,EI_source_FAO!$B$3:$B$601&amp;EI_source_FAO!$C$3:$C$601&amp;EI_source_FAO!$BQ$3:$BQ$601,EI_source_FAO!$F$3:$BO$601))</f>
        <v>0.76070000000000004</v>
      </c>
      <c r="E178" cm="1">
        <f t="array" ref="E178">_xlfn.XLOOKUP(E$175,EI_source_FAO!$F$2:$BO$2,_xlfn.XLOOKUP($A171&amp;$A$2&amp;$A178,EI_source_FAO!$B$3:$B$601&amp;EI_source_FAO!$C$3:$C$601&amp;EI_source_FAO!$BQ$3:$BQ$601,EI_source_FAO!$F$3:$BO$601))</f>
        <v>0.53139999999999998</v>
      </c>
    </row>
    <row r="179" spans="1:5" x14ac:dyDescent="0.45">
      <c r="A179" s="40" t="s">
        <v>0</v>
      </c>
      <c r="B179" t="s">
        <v>43</v>
      </c>
      <c r="C179">
        <f>C173</f>
        <v>0.1129</v>
      </c>
      <c r="D179">
        <f>D173</f>
        <v>0.113</v>
      </c>
      <c r="E179">
        <f>E173</f>
        <v>0.12559999999999999</v>
      </c>
    </row>
    <row r="180" spans="1:5" x14ac:dyDescent="0.45">
      <c r="A180" s="40" t="s">
        <v>0</v>
      </c>
      <c r="B180" t="s">
        <v>72</v>
      </c>
      <c r="C180">
        <f>C173</f>
        <v>0.1129</v>
      </c>
      <c r="D180">
        <f>D173</f>
        <v>0.113</v>
      </c>
      <c r="E180">
        <f>E173</f>
        <v>0.12559999999999999</v>
      </c>
    </row>
    <row r="181" spans="1:5" x14ac:dyDescent="0.45">
      <c r="A181" s="32"/>
      <c r="B181" t="s">
        <v>77</v>
      </c>
      <c r="C181" s="41">
        <f ca="1">_xlfn.XLOOKUP($B181,$I$7:$I$44,$M$7:$M$44)*($D172/$D171)*C173/$C173</f>
        <v>0.11666608483027792</v>
      </c>
      <c r="D181" s="41">
        <f ca="1">_xlfn.XLOOKUP($B181,$I$7:$I$44,$M$7:$M$44)*($D172/$D171)*D173/$C173</f>
        <v>0.11676942060072104</v>
      </c>
      <c r="E181" s="41">
        <f ca="1">_xlfn.XLOOKUP($B181,$I$7:$I$44,$M$7:$M$44)*($D172/$D171)*E173/$C173</f>
        <v>0.12978972767655364</v>
      </c>
    </row>
    <row r="182" spans="1:5" x14ac:dyDescent="0.45">
      <c r="A182" s="32"/>
      <c r="B182" t="s">
        <v>63</v>
      </c>
      <c r="C182" s="41">
        <f ca="1">_xlfn.XLOOKUP($B182,$I$7:$I$44,$M$7:$M$44)*($D172/$D171)*C173/$C173</f>
        <v>0.22543946107348686</v>
      </c>
      <c r="D182" s="41">
        <f ca="1">_xlfn.XLOOKUP($B182,$I$7:$I$44,$M$7:$M$44)*($D172/$D171)*D173/$C173</f>
        <v>0.22563914172988497</v>
      </c>
      <c r="E182" s="41">
        <f ca="1">_xlfn.XLOOKUP($B182,$I$7:$I$44,$M$7:$M$44)*($D172/$D171)*E173/$C173</f>
        <v>0.25079890443604907</v>
      </c>
    </row>
    <row r="183" spans="1:5" x14ac:dyDescent="0.45">
      <c r="A183" s="32"/>
      <c r="B183" t="s">
        <v>340</v>
      </c>
      <c r="C183" s="41">
        <f ca="1">_xlfn.XLOOKUP($B183,$I$7:$I$44,$M$7:$M$44)*($D172/$D171)*C173/$C173</f>
        <v>0.43885510303368691</v>
      </c>
      <c r="D183" s="41">
        <f ca="1">_xlfn.XLOOKUP($B183,$I$7:$I$44,$M$7:$M$44)*($D172/$D171)*D173/$C173</f>
        <v>0.43924381437384075</v>
      </c>
      <c r="E183" s="41">
        <f ca="1">_xlfn.XLOOKUP($B183,$I$7:$I$44,$M$7:$M$44)*($D172/$D171)*E173/$C173</f>
        <v>0.48822144323322475</v>
      </c>
    </row>
    <row r="184" spans="1:5" x14ac:dyDescent="0.45">
      <c r="A184" s="32"/>
      <c r="B184" s="19" t="s">
        <v>51</v>
      </c>
      <c r="C184" s="36">
        <f ca="1">C185</f>
        <v>3.2105929440806182E-2</v>
      </c>
      <c r="D184" s="36">
        <f ca="1">D185</f>
        <v>3.2134366933667835E-2</v>
      </c>
      <c r="E184" s="36">
        <f ca="1">E185</f>
        <v>3.5717491034236104E-2</v>
      </c>
    </row>
    <row r="185" spans="1:5" x14ac:dyDescent="0.45">
      <c r="A185" s="32"/>
      <c r="B185" t="s">
        <v>83</v>
      </c>
      <c r="C185" s="41">
        <f ca="1">_xlfn.XLOOKUP($B185,$I$7:$I$44,$M$7:$M$44)*($D172/$D171)*C173/$C173</f>
        <v>3.2105929440806182E-2</v>
      </c>
      <c r="D185" s="41">
        <f ca="1">_xlfn.XLOOKUP($B185,$I$7:$I$44,$M$7:$M$44)*($D172/$D171)*D173/$C173</f>
        <v>3.2134366933667835E-2</v>
      </c>
      <c r="E185" s="41">
        <f ca="1">_xlfn.XLOOKUP($B185,$I$7:$I$44,$M$7:$M$44)*($D172/$D171)*E173/$C173</f>
        <v>3.5717491034236104E-2</v>
      </c>
    </row>
    <row r="186" spans="1:5" x14ac:dyDescent="0.45">
      <c r="A186" s="32"/>
      <c r="B186" t="s">
        <v>341</v>
      </c>
      <c r="C186" s="41">
        <f ca="1">_xlfn.XLOOKUP($B186,$I$7:$I$44,$M$7:$M$44)*($D172/$D171)*C173/$C173</f>
        <v>3.2105929440806182E-2</v>
      </c>
      <c r="D186" s="41">
        <f ca="1">_xlfn.XLOOKUP($B186,$I$7:$I$44,$M$7:$M$44)*($D172/$D171)*D173/$C173</f>
        <v>3.2134366933667835E-2</v>
      </c>
      <c r="E186" s="41">
        <f ca="1">_xlfn.XLOOKUP($B186,$I$7:$I$44,$M$7:$M$44)*($D172/$D171)*E173/$C173</f>
        <v>3.5717491034236104E-2</v>
      </c>
    </row>
    <row r="187" spans="1:5" x14ac:dyDescent="0.45">
      <c r="A187" s="32"/>
      <c r="B187" t="s">
        <v>88</v>
      </c>
      <c r="C187" s="41">
        <f ca="1">_xlfn.XLOOKUP($B187,$I$7:$I$44,$M$7:$M$44)*($D172/$D171)*C173/$C173</f>
        <v>3.0012064477275339E-2</v>
      </c>
      <c r="D187" s="41">
        <f ca="1">_xlfn.XLOOKUP($B187,$I$7:$I$44,$M$7:$M$44)*($D172/$D171)*D173/$C173</f>
        <v>3.0038647351037322E-2</v>
      </c>
      <c r="E187" s="41">
        <f ca="1">_xlfn.XLOOKUP($B187,$I$7:$I$44,$M$7:$M$44)*($D172/$D171)*E173/$C173</f>
        <v>3.3388089445046787E-2</v>
      </c>
    </row>
    <row r="188" spans="1:5" x14ac:dyDescent="0.45">
      <c r="A188" s="32"/>
      <c r="B188" t="s">
        <v>342</v>
      </c>
      <c r="C188" s="41">
        <f ca="1">_xlfn.XLOOKUP($B188,$I$7:$I$44,$M$7:$M$44)*($D172/$D171)*C173/$C173</f>
        <v>5.3883231187714944E-2</v>
      </c>
      <c r="D188" s="41">
        <f ca="1">_xlfn.XLOOKUP($B188,$I$7:$I$44,$M$7:$M$44)*($D172/$D171)*D173/$C173</f>
        <v>5.3930957698952953E-2</v>
      </c>
      <c r="E188" s="41">
        <f ca="1">_xlfn.XLOOKUP($B188,$I$7:$I$44,$M$7:$M$44)*($D172/$D171)*E173/$C173</f>
        <v>5.9944498114942395E-2</v>
      </c>
    </row>
    <row r="189" spans="1:5" x14ac:dyDescent="0.45">
      <c r="A189" s="32"/>
      <c r="B189" t="s">
        <v>74</v>
      </c>
      <c r="C189" s="41">
        <f ca="1">_xlfn.XLOOKUP($B189,$I$7:$I$44,$M$7:$M$44)*($D172/$D171)*C173/$C173</f>
        <v>5.3883231187714944E-2</v>
      </c>
      <c r="D189" s="41">
        <f ca="1">_xlfn.XLOOKUP($B189,$I$7:$I$44,$M$7:$M$44)*($D172/$D171)*D173/$C173</f>
        <v>5.3930957698952953E-2</v>
      </c>
      <c r="E189" s="41">
        <f ca="1">_xlfn.XLOOKUP($B189,$I$7:$I$44,$M$7:$M$44)*($D172/$D171)*E173/$C173</f>
        <v>5.9944498114942395E-2</v>
      </c>
    </row>
    <row r="190" spans="1:5" x14ac:dyDescent="0.45">
      <c r="A190" s="32"/>
      <c r="B190" s="19" t="s">
        <v>46</v>
      </c>
      <c r="C190" s="36">
        <f>C176/20</f>
        <v>5.6449999999999998E-3</v>
      </c>
      <c r="D190" s="36">
        <f>D176/20</f>
        <v>5.6500000000000005E-3</v>
      </c>
      <c r="E190" s="36">
        <f>E176/20</f>
        <v>6.2799999999999991E-3</v>
      </c>
    </row>
    <row r="191" spans="1:5" x14ac:dyDescent="0.45">
      <c r="A191" s="32"/>
      <c r="B191" t="s">
        <v>343</v>
      </c>
      <c r="C191" s="41">
        <f ca="1">_xlfn.XLOOKUP($B191,$I$7:$I$44,$M$7:$M$44)*($D172/$D171)*C173/$C173</f>
        <v>5.3883231187714944E-2</v>
      </c>
      <c r="D191" s="41">
        <f ca="1">_xlfn.XLOOKUP($B191,$I$7:$I$44,$M$7:$M$44)*($D172/$D171)*D173/$C173</f>
        <v>5.3930957698952953E-2</v>
      </c>
      <c r="E191" s="41">
        <f ca="1">_xlfn.XLOOKUP($B191,$I$7:$I$44,$M$7:$M$44)*($D172/$D171)*E173/$C173</f>
        <v>5.9944498114942395E-2</v>
      </c>
    </row>
    <row r="192" spans="1:5" x14ac:dyDescent="0.45">
      <c r="A192" s="32"/>
      <c r="B192" t="s">
        <v>344</v>
      </c>
      <c r="C192" s="41">
        <f ca="1">_xlfn.XLOOKUP($B192,$I$7:$I$44,$M$7:$M$44)*($D172/$D171)*C173/$C173</f>
        <v>5.3883231187714944E-2</v>
      </c>
      <c r="D192" s="41">
        <f ca="1">_xlfn.XLOOKUP($B192,$I$7:$I$44,$M$7:$M$44)*($D172/$D171)*D173/$C173</f>
        <v>5.3930957698952953E-2</v>
      </c>
      <c r="E192" s="41">
        <f ca="1">_xlfn.XLOOKUP($B192,$I$7:$I$44,$M$7:$M$44)*($D172/$D171)*E173/$C173</f>
        <v>5.9944498114942395E-2</v>
      </c>
    </row>
    <row r="193" spans="1:5" x14ac:dyDescent="0.45">
      <c r="A193" s="32"/>
      <c r="B193" t="s">
        <v>70</v>
      </c>
      <c r="C193" s="41">
        <f ca="1">_xlfn.XLOOKUP($B193,$I$7:$I$44,$M$7:$M$44)*($D172/$D171)*C173/$C173</f>
        <v>3.0012064477275339E-2</v>
      </c>
      <c r="D193" s="41">
        <f ca="1">_xlfn.XLOOKUP($B193,$I$7:$I$44,$M$7:$M$44)*($D172/$D171)*D173/$C173</f>
        <v>3.0038647351037322E-2</v>
      </c>
      <c r="E193" s="41">
        <f ca="1">_xlfn.XLOOKUP($B193,$I$7:$I$44,$M$7:$M$44)*($D172/$D171)*E173/$C173</f>
        <v>3.3388089445046787E-2</v>
      </c>
    </row>
    <row r="194" spans="1:5" x14ac:dyDescent="0.45">
      <c r="A194" s="32"/>
      <c r="B194" t="s">
        <v>345</v>
      </c>
      <c r="C194" s="41">
        <f ca="1">_xlfn.XLOOKUP($B194,$I$7:$I$44,$M$7:$M$44)*($D172/$D171)*C173/$C173</f>
        <v>6.0024128954550678E-2</v>
      </c>
      <c r="D194" s="41">
        <f ca="1">_xlfn.XLOOKUP($B194,$I$7:$I$44,$M$7:$M$44)*($D172/$D171)*D173/$C173</f>
        <v>6.0077294702074645E-2</v>
      </c>
      <c r="E194" s="41">
        <f ca="1">_xlfn.XLOOKUP($B194,$I$7:$I$44,$M$7:$M$44)*($D172/$D171)*E173/$C173</f>
        <v>6.6776178890093574E-2</v>
      </c>
    </row>
    <row r="195" spans="1:5" x14ac:dyDescent="0.45">
      <c r="A195" s="32"/>
      <c r="B195" t="s">
        <v>346</v>
      </c>
      <c r="C195" s="41">
        <f ca="1">_xlfn.XLOOKUP($B195,$I$7:$I$44,$M$7:$M$44)*($D172/$D171)*C173/$C173</f>
        <v>6.0024128954550678E-2</v>
      </c>
      <c r="D195" s="41">
        <f ca="1">_xlfn.XLOOKUP($B195,$I$7:$I$44,$M$7:$M$44)*($D172/$D171)*D173/$C173</f>
        <v>6.0077294702074645E-2</v>
      </c>
      <c r="E195" s="41">
        <f ca="1">_xlfn.XLOOKUP($B195,$I$7:$I$44,$M$7:$M$44)*($D172/$D171)*E173/$C173</f>
        <v>6.6776178890093574E-2</v>
      </c>
    </row>
    <row r="196" spans="1:5" x14ac:dyDescent="0.45">
      <c r="A196" s="32"/>
      <c r="B196" t="s">
        <v>39</v>
      </c>
      <c r="C196" s="41">
        <f ca="1">_xlfn.XLOOKUP($B196,$I$7:$I$44,$M$7:$M$44)*($D172/$D171)*C173/$C173</f>
        <v>6.2393913315449391E-2</v>
      </c>
      <c r="D196" s="41">
        <f ca="1">_xlfn.XLOOKUP($B196,$I$7:$I$44,$M$7:$M$44)*($D172/$D171)*D173/$C173</f>
        <v>6.2449178074807626E-2</v>
      </c>
      <c r="E196" s="41">
        <f ca="1">_xlfn.XLOOKUP($B196,$I$7:$I$44,$M$7:$M$44)*($D172/$D171)*E173/$C173</f>
        <v>6.9412537753945458E-2</v>
      </c>
    </row>
    <row r="197" spans="1:5" x14ac:dyDescent="0.45">
      <c r="A197" s="32"/>
      <c r="B197" t="s">
        <v>347</v>
      </c>
      <c r="C197" s="41">
        <f ca="1">_xlfn.XLOOKUP($B197,$I$7:$I$44,$M$7:$M$44)*($D172/$D171)*C173/$C173</f>
        <v>6.0024128954550678E-2</v>
      </c>
      <c r="D197" s="41">
        <f ca="1">_xlfn.XLOOKUP($B197,$I$7:$I$44,$M$7:$M$44)*($D172/$D171)*D173/$C173</f>
        <v>6.0077294702074645E-2</v>
      </c>
      <c r="E197" s="41">
        <f ca="1">_xlfn.XLOOKUP($B197,$I$7:$I$44,$M$7:$M$44)*($D172/$D171)*E173/$C173</f>
        <v>6.6776178890093574E-2</v>
      </c>
    </row>
    <row r="198" spans="1:5" x14ac:dyDescent="0.45">
      <c r="A198" s="32"/>
      <c r="B198" t="s">
        <v>55</v>
      </c>
      <c r="C198" s="41">
        <f ca="1">_xlfn.XLOOKUP($B198,$I$7:$I$44,$M$7:$M$44)*($D172/$D171)*C173/$C173</f>
        <v>1.9912655803178267</v>
      </c>
      <c r="D198" s="41">
        <f ca="1">_xlfn.XLOOKUP($B198,$I$7:$I$44,$M$7:$M$44)*($D172/$D171)*D173/$C173</f>
        <v>1.9930293230816158</v>
      </c>
      <c r="E198" s="41">
        <f ca="1">_xlfn.XLOOKUP($B198,$I$7:$I$44,$M$7:$M$44)*($D172/$D171)*E173/$C173</f>
        <v>2.2152609113190347</v>
      </c>
    </row>
    <row r="199" spans="1:5" x14ac:dyDescent="0.45">
      <c r="A199" s="32"/>
      <c r="B199" s="19" t="s">
        <v>57</v>
      </c>
      <c r="C199" s="42">
        <f>EI_source_adhoc!$E$9</f>
        <v>2.29</v>
      </c>
      <c r="D199" s="42">
        <f>EI_source_adhoc!$E$9</f>
        <v>2.29</v>
      </c>
      <c r="E199" s="42">
        <f>EI_source_adhoc!$E$9</f>
        <v>2.29</v>
      </c>
    </row>
    <row r="200" spans="1:5" x14ac:dyDescent="0.45">
      <c r="A200" s="32"/>
      <c r="B200" t="s">
        <v>348</v>
      </c>
      <c r="C200" s="41">
        <f ca="1">_xlfn.XLOOKUP($B200,$I$7:$I$44,$M$7:$M$44)*($D172/$D171)*C173/$C173</f>
        <v>5.3883231187714944E-2</v>
      </c>
      <c r="D200" s="41">
        <f ca="1">_xlfn.XLOOKUP($B200,$I$7:$I$44,$M$7:$M$44)*($D172/$D171)*D173/$C173</f>
        <v>5.3930957698952953E-2</v>
      </c>
      <c r="E200" s="41">
        <f ca="1">_xlfn.XLOOKUP($B200,$I$7:$I$44,$M$7:$M$44)*($D172/$D171)*E173/$C173</f>
        <v>5.9944498114942395E-2</v>
      </c>
    </row>
    <row r="201" spans="1:5" x14ac:dyDescent="0.45">
      <c r="A201" s="32"/>
      <c r="B201" s="19" t="s">
        <v>349</v>
      </c>
      <c r="C201" s="42">
        <f>EI_source_adhoc!$A$19</f>
        <v>0.81</v>
      </c>
      <c r="D201" s="42">
        <f>EI_source_adhoc!$A$19</f>
        <v>0.81</v>
      </c>
      <c r="E201" s="42">
        <f>EI_source_adhoc!$A$19</f>
        <v>0.81</v>
      </c>
    </row>
    <row r="202" spans="1:5" x14ac:dyDescent="0.45">
      <c r="A202" s="32"/>
      <c r="B202" t="s">
        <v>350</v>
      </c>
      <c r="C202" s="41">
        <f ca="1">_xlfn.XLOOKUP($B202,$I$7:$I$44,$M$7:$M$44)*($D172/$D171)*C173/$C173</f>
        <v>0.4290048510360514</v>
      </c>
      <c r="D202" s="41">
        <f ca="1">_xlfn.XLOOKUP($B202,$I$7:$I$44,$M$7:$M$44)*($D172/$D171)*D173/$C173</f>
        <v>0.42938483761801427</v>
      </c>
      <c r="E202" s="41">
        <f ca="1">_xlfn.XLOOKUP($B202,$I$7:$I$44,$M$7:$M$44)*($D172/$D171)*E173/$C173</f>
        <v>0.47726314694533256</v>
      </c>
    </row>
    <row r="203" spans="1:5" x14ac:dyDescent="0.45">
      <c r="A203" s="32" t="s">
        <v>4</v>
      </c>
      <c r="B203" t="s">
        <v>45</v>
      </c>
      <c r="C203" s="47" cm="1">
        <f t="array" ref="C203">SUMPRODUCT((EI_source_FAO!$B$3:$B$601=$A171)*(EI_source_FAO!$C$3:$C$601="Emissions (CO2eq) (AR5)")*(EI_source_FAO!$BQ$3:$BQ$601=$A203)*(EI_source_FAO!$F$2:$BO$2=C175)*(EI_source_FAO!$F$3:$BO$601))/SUMPRODUCT((EI_source_FAO!$B$3:$B$601=$A171)*(EI_source_FAO!$C$3:$C$601="Production")*(EI_source_FAO!$BQ$3:$BQ$601=$A203)*(EI_source_FAO!$F$2:$BO$2=C175)*(EI_source_FAO!$F$3:$BO$601))</f>
        <v>52.440499999999993</v>
      </c>
      <c r="D203" s="47" cm="1">
        <f t="array" ref="D203">SUMPRODUCT((EI_source_FAO!$B$3:$B$601=$A171)*(EI_source_FAO!$C$3:$C$601="Emissions (CO2eq) (AR5)")*(EI_source_FAO!$BQ$3:$BQ$601=$A203)*(EI_source_FAO!$F$2:$BO$2=D175)*(EI_source_FAO!$F$3:$BO$601))/SUMPRODUCT((EI_source_FAO!$B$3:$B$601=$A171)*(EI_source_FAO!$C$3:$C$601="Production")*(EI_source_FAO!$BQ$3:$BQ$601=$A203)*(EI_source_FAO!$F$2:$BO$2=D175)*(EI_source_FAO!$F$3:$BO$601))</f>
        <v>70.844800000000006</v>
      </c>
      <c r="E203" s="47" cm="1">
        <f t="array" ref="E203">SUMPRODUCT((EI_source_FAO!$B$3:$B$601=$A171)*(EI_source_FAO!$C$3:$C$601="Emissions (CO2eq) (AR5)")*(EI_source_FAO!$BQ$3:$BQ$601=$A203)*(EI_source_FAO!$F$2:$BO$2=E175)*(EI_source_FAO!$F$3:$BO$601))/SUMPRODUCT((EI_source_FAO!$B$3:$B$601=$A171)*(EI_source_FAO!$C$3:$C$601="Production")*(EI_source_FAO!$BQ$3:$BQ$601=$A203)*(EI_source_FAO!$F$2:$BO$2=E175)*(EI_source_FAO!$F$3:$BO$601))</f>
        <v>73.976500000000001</v>
      </c>
    </row>
    <row r="204" spans="1:5" x14ac:dyDescent="0.45">
      <c r="A204" s="32" t="s">
        <v>6</v>
      </c>
      <c r="B204" t="s">
        <v>68</v>
      </c>
      <c r="C204" s="47" cm="1">
        <f t="array" ref="C204">SUMPRODUCT((EI_source_FAO!$B$3:$B$601=$A171)*(EI_source_FAO!$C$3:$C$601="Emissions (CO2eq) (AR5)")*(EI_source_FAO!$BQ$3:$BQ$601=$A204)*(EI_source_FAO!$F$2:$BO$2=C175)*(EI_source_FAO!$F$3:$BO$601))/SUMPRODUCT((EI_source_FAO!$B$3:$B$601=$A171)*(EI_source_FAO!$C$3:$C$601="Production")*(EI_source_FAO!$BQ$3:$BQ$601=$A204)*(EI_source_FAO!$F$2:$BO$2=C175)*(EI_source_FAO!$F$3:$BO$601))</f>
        <v>12.272400000000001</v>
      </c>
      <c r="D204" s="47" cm="1">
        <f t="array" ref="D204">SUMPRODUCT((EI_source_FAO!$B$3:$B$601=$A171)*(EI_source_FAO!$C$3:$C$601="Emissions (CO2eq) (AR5)")*(EI_source_FAO!$BQ$3:$BQ$601=$A204)*(EI_source_FAO!$F$2:$BO$2=D175)*(EI_source_FAO!$F$3:$BO$601))/SUMPRODUCT((EI_source_FAO!$B$3:$B$601=$A171)*(EI_source_FAO!$C$3:$C$601="Production")*(EI_source_FAO!$BQ$3:$BQ$601=$A204)*(EI_source_FAO!$F$2:$BO$2=D175)*(EI_source_FAO!$F$3:$BO$601))</f>
        <v>12.3299</v>
      </c>
      <c r="E204" s="47" cm="1">
        <f t="array" ref="E204">SUMPRODUCT((EI_source_FAO!$B$3:$B$601=$A171)*(EI_source_FAO!$C$3:$C$601="Emissions (CO2eq) (AR5)")*(EI_source_FAO!$BQ$3:$BQ$601=$A204)*(EI_source_FAO!$F$2:$BO$2=E175)*(EI_source_FAO!$F$3:$BO$601))/SUMPRODUCT((EI_source_FAO!$B$3:$B$601=$A171)*(EI_source_FAO!$C$3:$C$601="Production")*(EI_source_FAO!$BQ$3:$BQ$601=$A204)*(EI_source_FAO!$F$2:$BO$2=E175)*(EI_source_FAO!$F$3:$BO$601))</f>
        <v>13.225300000000001</v>
      </c>
    </row>
    <row r="205" spans="1:5" x14ac:dyDescent="0.45">
      <c r="A205" s="32" t="s">
        <v>14</v>
      </c>
      <c r="B205" t="s">
        <v>85</v>
      </c>
      <c r="C205" s="47" cm="1">
        <f t="array" ref="C205">SUMPRODUCT((EI_source_FAO!$B$3:$B$601=$A171)*(EI_source_FAO!$C$3:$C$601="Emissions (CO2eq) (AR5)")*(EI_source_FAO!$BQ$3:$BQ$601=$A205)*(EI_source_FAO!$F$2:$BO$2=C175)*(EI_source_FAO!$F$3:$BO$601))/SUMPRODUCT((EI_source_FAO!$B$3:$B$601=$A171)*(EI_source_FAO!$C$3:$C$601="Production")*(EI_source_FAO!$BQ$3:$BQ$601=$A205)*(EI_source_FAO!$F$2:$BO$2=C175)*(EI_source_FAO!$F$3:$BO$601))</f>
        <v>2.5215999999999998</v>
      </c>
      <c r="D205" s="47" cm="1">
        <f t="array" ref="D205">SUMPRODUCT((EI_source_FAO!$B$3:$B$601=$A171)*(EI_source_FAO!$C$3:$C$601="Emissions (CO2eq) (AR5)")*(EI_source_FAO!$BQ$3:$BQ$601=$A205)*(EI_source_FAO!$F$2:$BO$2=D175)*(EI_source_FAO!$F$3:$BO$601))/SUMPRODUCT((EI_source_FAO!$B$3:$B$601=$A171)*(EI_source_FAO!$C$3:$C$601="Production")*(EI_source_FAO!$BQ$3:$BQ$601=$A205)*(EI_source_FAO!$F$2:$BO$2=D175)*(EI_source_FAO!$F$3:$BO$601))</f>
        <v>3.6459999999999999</v>
      </c>
      <c r="E205" s="47" cm="1">
        <f t="array" ref="E205">SUMPRODUCT((EI_source_FAO!$B$3:$B$601=$A171)*(EI_source_FAO!$C$3:$C$601="Emissions (CO2eq) (AR5)")*(EI_source_FAO!$BQ$3:$BQ$601=$A205)*(EI_source_FAO!$F$2:$BO$2=E175)*(EI_source_FAO!$F$3:$BO$601))/SUMPRODUCT((EI_source_FAO!$B$3:$B$601=$A171)*(EI_source_FAO!$C$3:$C$601="Production")*(EI_source_FAO!$BQ$3:$BQ$601=$A205)*(EI_source_FAO!$F$2:$BO$2=E175)*(EI_source_FAO!$F$3:$BO$601))</f>
        <v>3.9355000000000002</v>
      </c>
    </row>
    <row r="206" spans="1:5" x14ac:dyDescent="0.45">
      <c r="A206" s="32" t="s">
        <v>16</v>
      </c>
      <c r="B206" t="s">
        <v>59</v>
      </c>
      <c r="C206" s="47" cm="1">
        <f t="array" ref="C206">SUMPRODUCT((EI_source_FAO!$B$3:$B$601=$A171)*(EI_source_FAO!$C$3:$C$601="Emissions (CO2eq) (AR5)")*(EI_source_FAO!$BQ$3:$BQ$601=$A206)*(EI_source_FAO!$F$2:$BO$2=C175)*(EI_source_FAO!$F$3:$BO$601))/SUMPRODUCT((EI_source_FAO!$B$3:$B$601=$A171)*(EI_source_FAO!$C$3:$C$601="Production")*(EI_source_FAO!$BQ$3:$BQ$601=$A206)*(EI_source_FAO!$F$2:$BO$2=C175)*(EI_source_FAO!$F$3:$BO$601))</f>
        <v>2.0613000000000001</v>
      </c>
      <c r="D206" s="47" cm="1">
        <f t="array" ref="D206">SUMPRODUCT((EI_source_FAO!$B$3:$B$601=$A171)*(EI_source_FAO!$C$3:$C$601="Emissions (CO2eq) (AR5)")*(EI_source_FAO!$BQ$3:$BQ$601=$A206)*(EI_source_FAO!$F$2:$BO$2=D175)*(EI_source_FAO!$F$3:$BO$601))/SUMPRODUCT((EI_source_FAO!$B$3:$B$601=$A171)*(EI_source_FAO!$C$3:$C$601="Production")*(EI_source_FAO!$BQ$3:$BQ$601=$A206)*(EI_source_FAO!$F$2:$BO$2=D175)*(EI_source_FAO!$F$3:$BO$601))</f>
        <v>2.1606999999999998</v>
      </c>
      <c r="E206" s="47" cm="1">
        <f t="array" ref="E206">SUMPRODUCT((EI_source_FAO!$B$3:$B$601=$A171)*(EI_source_FAO!$C$3:$C$601="Emissions (CO2eq) (AR5)")*(EI_source_FAO!$BQ$3:$BQ$601=$A206)*(EI_source_FAO!$F$2:$BO$2=E175)*(EI_source_FAO!$F$3:$BO$601))/SUMPRODUCT((EI_source_FAO!$B$3:$B$601=$A171)*(EI_source_FAO!$C$3:$C$601="Production")*(EI_source_FAO!$BQ$3:$BQ$601=$A206)*(EI_source_FAO!$F$2:$BO$2=E175)*(EI_source_FAO!$F$3:$BO$601))</f>
        <v>2.1545999999999998</v>
      </c>
    </row>
    <row r="207" spans="1:5" x14ac:dyDescent="0.45">
      <c r="A207" s="32" t="s">
        <v>8</v>
      </c>
      <c r="B207" t="s">
        <v>65</v>
      </c>
      <c r="C207" s="47" cm="1">
        <f t="array" ref="C207">SUMPRODUCT((EI_source_FAO!$B$3:$B$601=$A171)*(EI_source_FAO!$C$3:$C$601="Emissions (CO2eq) (AR5)")*(EI_source_FAO!$BQ$3:$BQ$601=$A207)*(EI_source_FAO!$F$2:$BO$2=C175)*(EI_source_FAO!$F$3:$BO$601))/SUMPRODUCT((EI_source_FAO!$B$3:$B$601=$A171)*(EI_source_FAO!$C$3:$C$601="Production")*(EI_source_FAO!$BQ$3:$BQ$601=$A207)*(EI_source_FAO!$F$2:$BO$2=C175)*(EI_source_FAO!$F$3:$BO$601))</f>
        <v>62.940795237950667</v>
      </c>
      <c r="D207" s="47" cm="1">
        <f t="array" ref="D207">SUMPRODUCT((EI_source_FAO!$B$3:$B$601=$A171)*(EI_source_FAO!$C$3:$C$601="Emissions (CO2eq) (AR5)")*(EI_source_FAO!$BQ$3:$BQ$601=$A207)*(EI_source_FAO!$F$2:$BO$2=D175)*(EI_source_FAO!$F$3:$BO$601))/SUMPRODUCT((EI_source_FAO!$B$3:$B$601=$A171)*(EI_source_FAO!$C$3:$C$601="Production")*(EI_source_FAO!$BQ$3:$BQ$601=$A207)*(EI_source_FAO!$F$2:$BO$2=D175)*(EI_source_FAO!$F$3:$BO$601))</f>
        <v>50.712314446316093</v>
      </c>
      <c r="E207" s="47" cm="1">
        <f t="array" ref="E207">SUMPRODUCT((EI_source_FAO!$B$3:$B$601=$A171)*(EI_source_FAO!$C$3:$C$601="Emissions (CO2eq) (AR5)")*(EI_source_FAO!$BQ$3:$BQ$601=$A207)*(EI_source_FAO!$F$2:$BO$2=E175)*(EI_source_FAO!$F$3:$BO$601))/SUMPRODUCT((EI_source_FAO!$B$3:$B$601=$A171)*(EI_source_FAO!$C$3:$C$601="Production")*(EI_source_FAO!$BQ$3:$BQ$601=$A207)*(EI_source_FAO!$F$2:$BO$2=E175)*(EI_source_FAO!$F$3:$BO$601))</f>
        <v>51.663673298470925</v>
      </c>
    </row>
    <row r="208" spans="1:5" x14ac:dyDescent="0.45">
      <c r="A208" s="32" t="s">
        <v>8</v>
      </c>
      <c r="B208" t="s">
        <v>81</v>
      </c>
      <c r="C208" s="47" cm="1">
        <f t="array" aca="1" ref="C208" ca="1">SUMPRODUCT((EI_source_FAO!$B$3:$B$601=$A171)*(EI_source_FAO!$C$3:$C$601="Emissions (CO2eq) (AR5)")*(EI_source_FAO!$BQ$3:$BQ$601=$A208)*(EI_source_FAO!$F$2:$BO$2=C175)*(EI_source_FAO!$F$3:$BO$601))/SUMPRODUCT((EI_source_FAO!$B$3:$B$601=$A171)*(EI_source_FAO!$C$3:$C$601="Production")*(EI_source_FAO!$BQ$3:$BQ$601=$A208)*(EI_source_FAO!$F$2:$BO$2=C175)*(EI_source_FAO!$F$3:$BO$601))/F171*F172</f>
        <v>19.506575764833151</v>
      </c>
      <c r="D208" s="47" cm="1">
        <f t="array" aca="1" ref="D208" ca="1">SUMPRODUCT((EI_source_FAO!$B$3:$B$601=$A171)*(EI_source_FAO!$C$3:$C$601="Emissions (CO2eq) (AR5)")*(EI_source_FAO!$BQ$3:$BQ$601=$A208)*(EI_source_FAO!$F$2:$BO$2=D175)*(EI_source_FAO!$F$3:$BO$601))/SUMPRODUCT((EI_source_FAO!$B$3:$B$601=$A171)*(EI_source_FAO!$C$3:$C$601="Production")*(EI_source_FAO!$BQ$3:$BQ$601=$A208)*(EI_source_FAO!$F$2:$BO$2=D175)*(EI_source_FAO!$F$3:$BO$601))/F171*F172</f>
        <v>15.716731894112566</v>
      </c>
      <c r="E208" s="47" cm="1">
        <f t="array" aca="1" ref="E208" ca="1">SUMPRODUCT((EI_source_FAO!$B$3:$B$601=$A171)*(EI_source_FAO!$C$3:$C$601="Emissions (CO2eq) (AR5)")*(EI_source_FAO!$BQ$3:$BQ$601=$A208)*(EI_source_FAO!$F$2:$BO$2=E175)*(EI_source_FAO!$F$3:$BO$601))/SUMPRODUCT((EI_source_FAO!$B$3:$B$601=$A171)*(EI_source_FAO!$C$3:$C$601="Production")*(EI_source_FAO!$BQ$3:$BQ$601=$A208)*(EI_source_FAO!$F$2:$BO$2=E175)*(EI_source_FAO!$F$3:$BO$601))/F171*F172</f>
        <v>16.01157649305582</v>
      </c>
    </row>
    <row r="209" spans="1:6" x14ac:dyDescent="0.45">
      <c r="C209" s="3"/>
      <c r="D209" s="3"/>
      <c r="E209" s="3"/>
    </row>
    <row r="216" spans="1:6" x14ac:dyDescent="0.45">
      <c r="A216" s="5" t="s">
        <v>409</v>
      </c>
      <c r="B216" s="23" t="s">
        <v>422</v>
      </c>
      <c r="C216" s="23"/>
      <c r="D216" s="39">
        <f ca="1">$M$45</f>
        <v>1.6190155807772431</v>
      </c>
      <c r="E216" s="20" t="s">
        <v>374</v>
      </c>
      <c r="F216" s="31">
        <f ca="1">$M$41</f>
        <v>39.72</v>
      </c>
    </row>
    <row r="217" spans="1:6" x14ac:dyDescent="0.45">
      <c r="A217" s="32"/>
      <c r="B217" s="23" t="s">
        <v>377</v>
      </c>
      <c r="C217" s="23"/>
      <c r="D217" s="23" cm="1">
        <f t="array" ref="D217">_xlfn.XLOOKUP(2010,EI_source_FAO!$F$2:$BO$2,_xlfn.XLOOKUP($A216&amp;$A$2&amp;$B218,EI_source_FAO!$B$3:$B$601&amp;EI_source_FAO!$C$3:$C$601&amp;EI_source_FAO!$E$3:$E$601,EI_source_FAO!$F$3:$BO$601))</f>
        <v>0.1686</v>
      </c>
      <c r="E217" s="20" t="s">
        <v>375</v>
      </c>
      <c r="F217" s="31">
        <f ca="1">$M$42</f>
        <v>12.31</v>
      </c>
    </row>
    <row r="218" spans="1:6" x14ac:dyDescent="0.45">
      <c r="A218" t="s">
        <v>378</v>
      </c>
      <c r="B218" s="5" t="s">
        <v>1</v>
      </c>
      <c r="C218" cm="1">
        <f t="array" ref="C218">_xlfn.XLOOKUP(C$220,EI_source_FAO!$F$2:$BO$2,_xlfn.XLOOKUP($A216&amp;$A$2&amp;$B218,EI_source_FAO!$B$3:$B$601&amp;EI_source_FAO!$C$3:$C$601&amp;EI_source_FAO!$E$3:$E$601,EI_source_FAO!$F$3:$BO$601))</f>
        <v>0.219</v>
      </c>
      <c r="D218" cm="1">
        <f t="array" ref="D218">_xlfn.XLOOKUP(D$220,EI_source_FAO!$F$2:$BO$2,_xlfn.XLOOKUP($A216&amp;$A$2&amp;$B218,EI_source_FAO!$B$3:$B$601&amp;EI_source_FAO!$C$3:$C$601&amp;EI_source_FAO!$E$3:$E$601,EI_source_FAO!$F$3:$BO$601))</f>
        <v>0.1686</v>
      </c>
      <c r="E218" cm="1">
        <f t="array" ref="E218">_xlfn.XLOOKUP(E$220,EI_source_FAO!$F$2:$BO$2,_xlfn.XLOOKUP($A216&amp;$A$2&amp;$B218,EI_source_FAO!$B$3:$B$601&amp;EI_source_FAO!$C$3:$C$601&amp;EI_source_FAO!$E$3:$E$601,EI_source_FAO!$F$3:$BO$601))</f>
        <v>0.14530000000000001</v>
      </c>
    </row>
    <row r="219" spans="1:6" x14ac:dyDescent="0.45">
      <c r="C219" s="29" t="s">
        <v>356</v>
      </c>
      <c r="D219" s="29" t="s">
        <v>357</v>
      </c>
      <c r="E219" s="29" t="s">
        <v>358</v>
      </c>
    </row>
    <row r="220" spans="1:6" x14ac:dyDescent="0.45">
      <c r="B220" s="5" t="s">
        <v>353</v>
      </c>
      <c r="C220" s="1">
        <f>_xlfn.XLOOKUP(C219,Notes!$A$8:$A$21,Notes!$B$8:$B$21)</f>
        <v>2000</v>
      </c>
      <c r="D220" s="1">
        <f>_xlfn.XLOOKUP(D219,Notes!$A$8:$A$21,Notes!$B$8:$B$21)</f>
        <v>2010</v>
      </c>
      <c r="E220" s="1">
        <f>_xlfn.XLOOKUP(E219,Notes!$A$8:$A$21,Notes!$B$8:$B$21)</f>
        <v>2022</v>
      </c>
    </row>
    <row r="221" spans="1:6" x14ac:dyDescent="0.45">
      <c r="A221" s="40" t="s">
        <v>0</v>
      </c>
      <c r="B221" t="s">
        <v>67</v>
      </c>
      <c r="C221">
        <f>C218</f>
        <v>0.219</v>
      </c>
      <c r="D221">
        <f>D218</f>
        <v>0.1686</v>
      </c>
      <c r="E221">
        <f>E218</f>
        <v>0.14530000000000001</v>
      </c>
    </row>
    <row r="222" spans="1:6" x14ac:dyDescent="0.45">
      <c r="A222" s="40" t="s">
        <v>0</v>
      </c>
      <c r="B222" t="s">
        <v>339</v>
      </c>
      <c r="C222">
        <f>C218</f>
        <v>0.219</v>
      </c>
      <c r="D222">
        <f>D218</f>
        <v>0.1686</v>
      </c>
      <c r="E222">
        <f>E218</f>
        <v>0.14530000000000001</v>
      </c>
    </row>
    <row r="223" spans="1:6" x14ac:dyDescent="0.45">
      <c r="A223" s="40" t="s">
        <v>2</v>
      </c>
      <c r="B223" t="s">
        <v>87</v>
      </c>
      <c r="C223" cm="1">
        <f t="array" ref="C223">_xlfn.XLOOKUP(C$220,EI_source_FAO!$F$2:$BO$2,_xlfn.XLOOKUP($A216&amp;$A$2&amp;$A223,EI_source_FAO!$B$3:$B$601&amp;EI_source_FAO!$C$3:$C$601&amp;EI_source_FAO!$BQ$3:$BQ$601,EI_source_FAO!$F$3:$BO$601))</f>
        <v>1.3956999999999999</v>
      </c>
      <c r="D223" cm="1">
        <f t="array" ref="D223">_xlfn.XLOOKUP(D$220,EI_source_FAO!$F$2:$BO$2,_xlfn.XLOOKUP($A216&amp;$A$2&amp;$A223,EI_source_FAO!$B$3:$B$601&amp;EI_source_FAO!$C$3:$C$601&amp;EI_source_FAO!$BQ$3:$BQ$601,EI_source_FAO!$F$3:$BO$601))</f>
        <v>1.2718</v>
      </c>
      <c r="E223" cm="1">
        <f t="array" ref="E223">_xlfn.XLOOKUP(E$220,EI_source_FAO!$F$2:$BO$2,_xlfn.XLOOKUP($A216&amp;$A$2&amp;$A223,EI_source_FAO!$B$3:$B$601&amp;EI_source_FAO!$C$3:$C$601&amp;EI_source_FAO!$BQ$3:$BQ$601,EI_source_FAO!$F$3:$BO$601))</f>
        <v>1.2523</v>
      </c>
    </row>
    <row r="224" spans="1:6" x14ac:dyDescent="0.45">
      <c r="A224" s="40" t="s">
        <v>0</v>
      </c>
      <c r="B224" t="s">
        <v>43</v>
      </c>
      <c r="C224">
        <f>C218</f>
        <v>0.219</v>
      </c>
      <c r="D224">
        <f>D218</f>
        <v>0.1686</v>
      </c>
      <c r="E224">
        <f>E218</f>
        <v>0.14530000000000001</v>
      </c>
    </row>
    <row r="225" spans="1:5" x14ac:dyDescent="0.45">
      <c r="A225" s="40" t="s">
        <v>0</v>
      </c>
      <c r="B225" t="s">
        <v>72</v>
      </c>
      <c r="C225">
        <f>C218</f>
        <v>0.219</v>
      </c>
      <c r="D225">
        <f>D218</f>
        <v>0.1686</v>
      </c>
      <c r="E225">
        <f>E218</f>
        <v>0.14530000000000001</v>
      </c>
    </row>
    <row r="226" spans="1:5" x14ac:dyDescent="0.45">
      <c r="A226" s="32"/>
      <c r="B226" t="s">
        <v>77</v>
      </c>
      <c r="C226" s="41">
        <f ca="1">_xlfn.XLOOKUP($B226,$J$7:$J$44,$M$7:$M$44)*($D217/$D216)*C218/$C218</f>
        <v>0.17406992833968901</v>
      </c>
      <c r="D226" s="41">
        <f ca="1">_xlfn.XLOOKUP($B226,$J$7:$J$44,$M$7:$M$44)*($D217/$D216)*D218/$C218</f>
        <v>0.13400999962589757</v>
      </c>
      <c r="E226" s="41">
        <f ca="1">_xlfn.XLOOKUP($B226,$J$7:$J$44,$M$7:$M$44)*($D217/$D216)*E218/$C218</f>
        <v>0.11549023099432336</v>
      </c>
    </row>
    <row r="227" spans="1:5" x14ac:dyDescent="0.45">
      <c r="A227" s="32"/>
      <c r="B227" t="s">
        <v>63</v>
      </c>
      <c r="C227" s="41">
        <f ca="1">_xlfn.XLOOKUP($B227,$J$7:$J$44,$M$7:$M$44)*($D217/$D216)*C218/$C218</f>
        <v>0.33636365607955648</v>
      </c>
      <c r="D227" s="41">
        <f ca="1">_xlfn.XLOOKUP($B227,$J$7:$J$44,$M$7:$M$44)*($D217/$D216)*D218/$C218</f>
        <v>0.2589539379680969</v>
      </c>
      <c r="E227" s="41">
        <f ca="1">_xlfn.XLOOKUP($B227,$J$7:$J$44,$M$7:$M$44)*($D217/$D216)*E218/$C218</f>
        <v>0.22316730241260074</v>
      </c>
    </row>
    <row r="228" spans="1:5" x14ac:dyDescent="0.45">
      <c r="A228" s="32"/>
      <c r="B228" s="19" t="s">
        <v>355</v>
      </c>
      <c r="C228" s="42">
        <f>EI_source_adhoc!$B$16</f>
        <v>1.05</v>
      </c>
      <c r="D228" s="42">
        <f>EI_source_adhoc!$B$16</f>
        <v>1.05</v>
      </c>
      <c r="E228" s="42">
        <f>EI_source_adhoc!$B$16</f>
        <v>1.05</v>
      </c>
    </row>
    <row r="229" spans="1:5" x14ac:dyDescent="0.45">
      <c r="A229" s="32"/>
      <c r="B229" t="s">
        <v>428</v>
      </c>
      <c r="C229" s="42">
        <f ca="1">C231</f>
        <v>0.65478734842017361</v>
      </c>
      <c r="D229" s="42">
        <f ca="1">D231</f>
        <v>0.50409656138648984</v>
      </c>
      <c r="E229" s="42">
        <f ca="1">E231</f>
        <v>0.43443197134909239</v>
      </c>
    </row>
    <row r="230" spans="1:5" x14ac:dyDescent="0.45">
      <c r="A230" s="32"/>
      <c r="B230" t="s">
        <v>90</v>
      </c>
      <c r="C230" s="41">
        <f ca="1">_xlfn.XLOOKUP($B230,$J$7:$J$44,$M$7:$M$44)*($D217/$D216)*C218/$C218</f>
        <v>0.65814808248383816</v>
      </c>
      <c r="D230" s="41">
        <f ca="1">_xlfn.XLOOKUP($B230,$J$7:$J$44,$M$7:$M$44)*($D217/$D216)*D218/$C218</f>
        <v>0.50668386624098227</v>
      </c>
      <c r="E230" s="41">
        <f ca="1">_xlfn.XLOOKUP($B230,$J$7:$J$44,$M$7:$M$44)*($D217/$D216)*E218/$C218</f>
        <v>0.43666171865251913</v>
      </c>
    </row>
    <row r="231" spans="1:5" x14ac:dyDescent="0.45">
      <c r="A231" s="32"/>
      <c r="B231" t="s">
        <v>340</v>
      </c>
      <c r="C231" s="41">
        <f ca="1">_xlfn.XLOOKUP($B231,$J$7:$J$44,$M$7:$M$44)*($D217/$D216)*C218/$C218</f>
        <v>0.65478734842017361</v>
      </c>
      <c r="D231" s="41">
        <f ca="1">_xlfn.XLOOKUP($B231,$J$7:$J$44,$M$7:$M$44)*($D217/$D216)*D218/$C218</f>
        <v>0.50409656138648984</v>
      </c>
      <c r="E231" s="41">
        <f ca="1">_xlfn.XLOOKUP($B231,$J$7:$J$44,$M$7:$M$44)*($D217/$D216)*E218/$C218</f>
        <v>0.43443197134909239</v>
      </c>
    </row>
    <row r="232" spans="1:5" x14ac:dyDescent="0.45">
      <c r="A232" s="32"/>
      <c r="B232" s="19" t="s">
        <v>51</v>
      </c>
      <c r="C232" s="36">
        <f ca="1">C233</f>
        <v>4.7903183218760373E-2</v>
      </c>
      <c r="D232" s="36">
        <f ca="1">D233</f>
        <v>3.687888899855251E-2</v>
      </c>
      <c r="E232" s="36">
        <f ca="1">E233</f>
        <v>3.1782340281670693E-2</v>
      </c>
    </row>
    <row r="233" spans="1:5" x14ac:dyDescent="0.45">
      <c r="A233" s="32"/>
      <c r="B233" t="s">
        <v>83</v>
      </c>
      <c r="C233" s="41">
        <f ca="1">_xlfn.XLOOKUP($B233,$J$7:$J$44,$M$7:$M$44)*($D217/$D216)*C218/$C218</f>
        <v>4.7903183218760373E-2</v>
      </c>
      <c r="D233" s="41">
        <f ca="1">_xlfn.XLOOKUP($B233,$J$7:$J$44,$M$7:$M$44)*($D217/$D216)*D218/$C218</f>
        <v>3.687888899855251E-2</v>
      </c>
      <c r="E233" s="41">
        <f ca="1">_xlfn.XLOOKUP($B233,$J$7:$J$44,$M$7:$M$44)*($D217/$D216)*E218/$C218</f>
        <v>3.1782340281670693E-2</v>
      </c>
    </row>
    <row r="234" spans="1:5" x14ac:dyDescent="0.45">
      <c r="A234" s="32"/>
      <c r="B234" t="s">
        <v>341</v>
      </c>
      <c r="C234" s="41">
        <f ca="1">_xlfn.XLOOKUP($B234,$J$7:$J$44,$M$7:$M$44)*($D217/$D216)*C218/$C218</f>
        <v>4.7903183218760373E-2</v>
      </c>
      <c r="D234" s="41">
        <f ca="1">_xlfn.XLOOKUP($B234,$J$7:$J$44,$M$7:$M$44)*($D217/$D216)*D218/$C218</f>
        <v>3.687888899855251E-2</v>
      </c>
      <c r="E234" s="41">
        <f ca="1">_xlfn.XLOOKUP($B234,$J$7:$J$44,$M$7:$M$44)*($D217/$D216)*E218/$C218</f>
        <v>3.1782340281670693E-2</v>
      </c>
    </row>
    <row r="235" spans="1:5" x14ac:dyDescent="0.45">
      <c r="A235" s="32"/>
      <c r="B235" t="s">
        <v>88</v>
      </c>
      <c r="C235" s="41">
        <f ca="1">_xlfn.XLOOKUP($B235,$J$7:$J$44,$M$7:$M$44)*($D217/$D216)*C218/$C218</f>
        <v>4.4779062574058608E-2</v>
      </c>
      <c r="D235" s="41">
        <f ca="1">_xlfn.XLOOKUP($B235,$J$7:$J$44,$M$7:$M$44)*($D217/$D216)*D218/$C218</f>
        <v>3.4473744063864296E-2</v>
      </c>
      <c r="E235" s="41">
        <f ca="1">_xlfn.XLOOKUP($B235,$J$7:$J$44,$M$7:$M$44)*($D217/$D216)*E218/$C218</f>
        <v>2.9709578958953042E-2</v>
      </c>
    </row>
    <row r="236" spans="1:5" x14ac:dyDescent="0.45">
      <c r="A236" s="32"/>
      <c r="B236" t="s">
        <v>74</v>
      </c>
      <c r="C236" s="41">
        <f ca="1">_xlfn.XLOOKUP($B236,$J$7:$J$44,$M$7:$M$44)*($D217/$D216)*C218/$C218</f>
        <v>8.0395688303086188E-2</v>
      </c>
      <c r="D236" s="41">
        <f ca="1">_xlfn.XLOOKUP($B236,$J$7:$J$44,$M$7:$M$44)*($D217/$D216)*D218/$C218</f>
        <v>6.1893666885389657E-2</v>
      </c>
      <c r="E236" s="41">
        <f ca="1">_xlfn.XLOOKUP($B236,$J$7:$J$44,$M$7:$M$44)*($D217/$D216)*E218/$C218</f>
        <v>5.3340153015700574E-2</v>
      </c>
    </row>
    <row r="237" spans="1:5" x14ac:dyDescent="0.45">
      <c r="A237" s="32"/>
      <c r="B237" s="19" t="s">
        <v>46</v>
      </c>
      <c r="C237" s="36">
        <f>C221/20</f>
        <v>1.095E-2</v>
      </c>
      <c r="D237" s="36">
        <f>D221/20</f>
        <v>8.43E-3</v>
      </c>
      <c r="E237" s="36">
        <f>E221/20</f>
        <v>7.2650000000000006E-3</v>
      </c>
    </row>
    <row r="238" spans="1:5" x14ac:dyDescent="0.45">
      <c r="A238" s="32"/>
      <c r="B238" t="s">
        <v>343</v>
      </c>
      <c r="C238" s="41">
        <f ca="1">_xlfn.XLOOKUP($B238,$J$7:$J$44,$M$7:$M$44)*($D217/$D216)*C218/$C218</f>
        <v>8.0395688303086188E-2</v>
      </c>
      <c r="D238" s="41">
        <f ca="1">_xlfn.XLOOKUP($B238,$J$7:$J$44,$M$7:$M$44)*($D217/$D216)*D218/$C218</f>
        <v>6.1893666885389657E-2</v>
      </c>
      <c r="E238" s="41">
        <f ca="1">_xlfn.XLOOKUP($B238,$J$7:$J$44,$M$7:$M$44)*($D217/$D216)*E218/$C218</f>
        <v>5.3340153015700574E-2</v>
      </c>
    </row>
    <row r="239" spans="1:5" x14ac:dyDescent="0.45">
      <c r="A239" s="32"/>
      <c r="B239" t="s">
        <v>344</v>
      </c>
      <c r="C239" s="41">
        <f ca="1">_xlfn.XLOOKUP($B239,$J$7:$J$44,$M$7:$M$44)*($D217/$D216)*C218/$C218</f>
        <v>8.0395688303086188E-2</v>
      </c>
      <c r="D239" s="41">
        <f ca="1">_xlfn.XLOOKUP($B239,$J$7:$J$44,$M$7:$M$44)*($D217/$D216)*D218/$C218</f>
        <v>6.1893666885389657E-2</v>
      </c>
      <c r="E239" s="41">
        <f ca="1">_xlfn.XLOOKUP($B239,$J$7:$J$44,$M$7:$M$44)*($D217/$D216)*E218/$C218</f>
        <v>5.3340153015700574E-2</v>
      </c>
    </row>
    <row r="240" spans="1:5" x14ac:dyDescent="0.45">
      <c r="A240" s="32"/>
      <c r="B240" t="s">
        <v>70</v>
      </c>
      <c r="C240" s="41">
        <f ca="1">_xlfn.XLOOKUP($B240,$J$7:$J$44,$M$7:$M$44)*($D217/$D216)*C218/$C218</f>
        <v>4.4779062574058608E-2</v>
      </c>
      <c r="D240" s="41">
        <f ca="1">_xlfn.XLOOKUP($B240,$J$7:$J$44,$M$7:$M$44)*($D217/$D216)*D218/$C218</f>
        <v>3.4473744063864296E-2</v>
      </c>
      <c r="E240" s="41">
        <f ca="1">_xlfn.XLOOKUP($B240,$J$7:$J$44,$M$7:$M$44)*($D217/$D216)*E218/$C218</f>
        <v>2.9709578958953042E-2</v>
      </c>
    </row>
    <row r="241" spans="1:5" x14ac:dyDescent="0.45">
      <c r="A241" s="32"/>
      <c r="B241" t="s">
        <v>345</v>
      </c>
      <c r="C241" s="41">
        <f ca="1">_xlfn.XLOOKUP($B241,$J$7:$J$44,$M$7:$M$44)*($D217/$D216)*C218/$C218</f>
        <v>8.9558125148117215E-2</v>
      </c>
      <c r="D241" s="41">
        <f ca="1">_xlfn.XLOOKUP($B241,$J$7:$J$44,$M$7:$M$44)*($D217/$D216)*D218/$C218</f>
        <v>6.8947488127728593E-2</v>
      </c>
      <c r="E241" s="41">
        <f ca="1">_xlfn.XLOOKUP($B241,$J$7:$J$44,$M$7:$M$44)*($D217/$D216)*E218/$C218</f>
        <v>5.9419157917906085E-2</v>
      </c>
    </row>
    <row r="242" spans="1:5" x14ac:dyDescent="0.45">
      <c r="A242" s="32"/>
      <c r="B242" t="s">
        <v>346</v>
      </c>
      <c r="C242" s="41">
        <f ca="1">_xlfn.XLOOKUP($B242,$J$7:$J$44,$M$7:$M$44)*($D217/$D216)*C218/$C218</f>
        <v>8.9558125148117215E-2</v>
      </c>
      <c r="D242" s="41">
        <f ca="1">_xlfn.XLOOKUP($B242,$J$7:$J$44,$M$7:$M$44)*($D217/$D216)*D218/$C218</f>
        <v>6.8947488127728593E-2</v>
      </c>
      <c r="E242" s="41">
        <f ca="1">_xlfn.XLOOKUP($B242,$J$7:$J$44,$M$7:$M$44)*($D217/$D216)*E218/$C218</f>
        <v>5.9419157917906085E-2</v>
      </c>
    </row>
    <row r="243" spans="1:5" x14ac:dyDescent="0.45">
      <c r="A243" s="32"/>
      <c r="B243" t="s">
        <v>39</v>
      </c>
      <c r="C243" s="41">
        <f ca="1">_xlfn.XLOOKUP($B243,$J$7:$J$44,$M$7:$M$44)*($D217/$D216)*C218/$C218</f>
        <v>9.3093927300750154E-2</v>
      </c>
      <c r="D243" s="41">
        <f ca="1">_xlfn.XLOOKUP($B243,$J$7:$J$44,$M$7:$M$44)*($D217/$D216)*D218/$C218</f>
        <v>7.1669571428796694E-2</v>
      </c>
      <c r="E243" s="41">
        <f ca="1">_xlfn.XLOOKUP($B243,$J$7:$J$44,$M$7:$M$44)*($D217/$D216)*E218/$C218</f>
        <v>6.1765057702278532E-2</v>
      </c>
    </row>
    <row r="244" spans="1:5" x14ac:dyDescent="0.45">
      <c r="A244" s="32"/>
      <c r="B244" t="s">
        <v>347</v>
      </c>
      <c r="C244" s="41">
        <f ca="1">_xlfn.XLOOKUP($B244,$J$7:$J$44,$M$7:$M$44)*($D217/$D216)*C218/$C218</f>
        <v>8.9558125148117215E-2</v>
      </c>
      <c r="D244" s="41">
        <f ca="1">_xlfn.XLOOKUP($B244,$J$7:$J$44,$M$7:$M$44)*($D217/$D216)*D218/$C218</f>
        <v>6.8947488127728593E-2</v>
      </c>
      <c r="E244" s="41">
        <f ca="1">_xlfn.XLOOKUP($B244,$J$7:$J$44,$M$7:$M$44)*($D217/$D216)*E218/$C218</f>
        <v>5.9419157917906085E-2</v>
      </c>
    </row>
    <row r="245" spans="1:5" x14ac:dyDescent="0.45">
      <c r="A245" s="32"/>
      <c r="B245" t="s">
        <v>55</v>
      </c>
      <c r="C245" s="41">
        <f ca="1">_xlfn.XLOOKUP($B245,$J$7:$J$44,$M$7:$M$44)*($D217/$D216)*C218/$C218</f>
        <v>2.971038733111377</v>
      </c>
      <c r="D245" s="41">
        <f ca="1">_xlfn.XLOOKUP($B245,$J$7:$J$44,$M$7:$M$44)*($D217/$D216)*D218/$C218</f>
        <v>2.2872928328884847</v>
      </c>
      <c r="E245" s="41">
        <f ca="1">_xlfn.XLOOKUP($B245,$J$7:$J$44,$M$7:$M$44)*($D217/$D216)*E218/$C218</f>
        <v>1.9711960179044892</v>
      </c>
    </row>
    <row r="246" spans="1:5" x14ac:dyDescent="0.45">
      <c r="A246" s="32"/>
      <c r="B246" s="19" t="s">
        <v>57</v>
      </c>
      <c r="C246" s="42">
        <f>EI_source_adhoc!$E$9</f>
        <v>2.29</v>
      </c>
      <c r="D246" s="42">
        <f>EI_source_adhoc!$E$9</f>
        <v>2.29</v>
      </c>
      <c r="E246" s="42">
        <f>EI_source_adhoc!$E$9</f>
        <v>2.29</v>
      </c>
    </row>
    <row r="247" spans="1:5" x14ac:dyDescent="0.45">
      <c r="A247" s="32"/>
      <c r="B247" t="s">
        <v>348</v>
      </c>
      <c r="C247" s="41">
        <f ca="1">_xlfn.XLOOKUP($B247,$J$7:$J$44,$M$7:$M$44)*($D217/$D216)*C218/$C218</f>
        <v>8.0395688303086188E-2</v>
      </c>
      <c r="D247" s="41">
        <f ca="1">_xlfn.XLOOKUP($B247,$J$7:$J$44,$M$7:$M$44)*($D217/$D216)*D218/$C218</f>
        <v>6.1893666885389657E-2</v>
      </c>
      <c r="E247" s="41">
        <f ca="1">_xlfn.XLOOKUP($B247,$J$7:$J$44,$M$7:$M$44)*($D217/$D216)*E218/$C218</f>
        <v>5.3340153015700574E-2</v>
      </c>
    </row>
    <row r="248" spans="1:5" x14ac:dyDescent="0.45">
      <c r="A248" s="32"/>
      <c r="B248" s="19" t="s">
        <v>349</v>
      </c>
      <c r="C248" s="42">
        <f>EI_source_adhoc!$A$19</f>
        <v>0.81</v>
      </c>
      <c r="D248" s="42">
        <f>EI_source_adhoc!$A$19</f>
        <v>0.81</v>
      </c>
      <c r="E248" s="42">
        <f>EI_source_adhoc!$A$19</f>
        <v>0.81</v>
      </c>
    </row>
    <row r="249" spans="1:5" x14ac:dyDescent="0.45">
      <c r="A249" s="32"/>
      <c r="B249" t="s">
        <v>350</v>
      </c>
      <c r="C249" s="41">
        <f ca="1">_xlfn.XLOOKUP($B249,$J$7:$J$44,$M$7:$M$44)*($D217/$D216)*C218/$C218</f>
        <v>0.64009042375821479</v>
      </c>
      <c r="D249" s="41">
        <f ca="1">_xlfn.XLOOKUP($B249,$J$7:$J$44,$M$7:$M$44)*($D217/$D216)*D218/$C218</f>
        <v>0.4927819426741325</v>
      </c>
      <c r="E249" s="41">
        <f ca="1">_xlfn.XLOOKUP($B249,$J$7:$J$44,$M$7:$M$44)*($D217/$D216)*E218/$C218</f>
        <v>0.42468099804597542</v>
      </c>
    </row>
    <row r="250" spans="1:5" x14ac:dyDescent="0.45">
      <c r="A250" s="32" t="s">
        <v>4</v>
      </c>
      <c r="B250" t="s">
        <v>45</v>
      </c>
      <c r="C250" s="47" cm="1">
        <f t="array" ref="C250">SUMPRODUCT((EI_source_FAO!$B$3:$B$601=$A216)*(EI_source_FAO!$C$3:$C$601="Emissions (CO2eq) (AR5)")*(EI_source_FAO!$BQ$3:$BQ$601=$A250)*(EI_source_FAO!$F$2:$BO$2=C220)*(EI_source_FAO!$F$3:$BO$601))/SUMPRODUCT((EI_source_FAO!$B$3:$B$601=$A216)*(EI_source_FAO!$C$3:$C$601="Production")*(EI_source_FAO!$BQ$3:$BQ$601=$A250)*(EI_source_FAO!$F$2:$BO$2=C220)*(EI_source_FAO!$F$3:$BO$601))</f>
        <v>51.6432</v>
      </c>
      <c r="D250" s="47" cm="1">
        <f t="array" ref="D250">SUMPRODUCT((EI_source_FAO!$B$3:$B$601=$A216)*(EI_source_FAO!$C$3:$C$601="Emissions (CO2eq) (AR5)")*(EI_source_FAO!$BQ$3:$BQ$601=$A250)*(EI_source_FAO!$F$2:$BO$2=D220)*(EI_source_FAO!$F$3:$BO$601))/SUMPRODUCT((EI_source_FAO!$B$3:$B$601=$A216)*(EI_source_FAO!$C$3:$C$601="Production")*(EI_source_FAO!$BQ$3:$BQ$601=$A250)*(EI_source_FAO!$F$2:$BO$2=D220)*(EI_source_FAO!$F$3:$BO$601))</f>
        <v>49.408700000000003</v>
      </c>
      <c r="E250" s="47" cm="1">
        <f t="array" ref="E250">SUMPRODUCT((EI_source_FAO!$B$3:$B$601=$A216)*(EI_source_FAO!$C$3:$C$601="Emissions (CO2eq) (AR5)")*(EI_source_FAO!$BQ$3:$BQ$601=$A250)*(EI_source_FAO!$F$2:$BO$2=E220)*(EI_source_FAO!$F$3:$BO$601))/SUMPRODUCT((EI_source_FAO!$B$3:$B$601=$A216)*(EI_source_FAO!$C$3:$C$601="Production")*(EI_source_FAO!$BQ$3:$BQ$601=$A250)*(EI_source_FAO!$F$2:$BO$2=E220)*(EI_source_FAO!$F$3:$BO$601))</f>
        <v>59.507199999999997</v>
      </c>
    </row>
    <row r="251" spans="1:5" x14ac:dyDescent="0.45">
      <c r="A251" s="32" t="s">
        <v>6</v>
      </c>
      <c r="B251" t="s">
        <v>68</v>
      </c>
      <c r="C251" s="47" cm="1">
        <f t="array" ref="C251">SUMPRODUCT((EI_source_FAO!$B$3:$B$601=$A216)*(EI_source_FAO!$C$3:$C$601="Emissions (CO2eq) (AR5)")*(EI_source_FAO!$BQ$3:$BQ$601=$A251)*(EI_source_FAO!$F$2:$BO$2=C220)*(EI_source_FAO!$F$3:$BO$601))/SUMPRODUCT((EI_source_FAO!$B$3:$B$601=$A216)*(EI_source_FAO!$C$3:$C$601="Production")*(EI_source_FAO!$BQ$3:$BQ$601=$A251)*(EI_source_FAO!$F$2:$BO$2=C220)*(EI_source_FAO!$F$3:$BO$601))</f>
        <v>3.1335203498536162</v>
      </c>
      <c r="D251" s="47" cm="1">
        <f t="array" ref="D251">SUMPRODUCT((EI_source_FAO!$B$3:$B$601=$A216)*(EI_source_FAO!$C$3:$C$601="Emissions (CO2eq) (AR5)")*(EI_source_FAO!$BQ$3:$BQ$601=$A251)*(EI_source_FAO!$F$2:$BO$2=D220)*(EI_source_FAO!$F$3:$BO$601))/SUMPRODUCT((EI_source_FAO!$B$3:$B$601=$A216)*(EI_source_FAO!$C$3:$C$601="Production")*(EI_source_FAO!$BQ$3:$BQ$601=$A251)*(EI_source_FAO!$F$2:$BO$2=D220)*(EI_source_FAO!$F$3:$BO$601))</f>
        <v>2.6789722355944861</v>
      </c>
      <c r="E251" s="47" cm="1">
        <f t="array" ref="E251">SUMPRODUCT((EI_source_FAO!$B$3:$B$601=$A216)*(EI_source_FAO!$C$3:$C$601="Emissions (CO2eq) (AR5)")*(EI_source_FAO!$BQ$3:$BQ$601=$A251)*(EI_source_FAO!$F$2:$BO$2=E220)*(EI_source_FAO!$F$3:$BO$601))/SUMPRODUCT((EI_source_FAO!$B$3:$B$601=$A216)*(EI_source_FAO!$C$3:$C$601="Production")*(EI_source_FAO!$BQ$3:$BQ$601=$A251)*(EI_source_FAO!$F$2:$BO$2=E220)*(EI_source_FAO!$F$3:$BO$601))</f>
        <v>2.9977199937698984</v>
      </c>
    </row>
    <row r="252" spans="1:5" x14ac:dyDescent="0.45">
      <c r="A252" s="32" t="s">
        <v>14</v>
      </c>
      <c r="B252" t="s">
        <v>85</v>
      </c>
      <c r="C252" s="47" cm="1">
        <f t="array" ref="C252">SUMPRODUCT((EI_source_FAO!$B$3:$B$601=$A216)*(EI_source_FAO!$C$3:$C$601="Emissions (CO2eq) (AR5)")*(EI_source_FAO!$BQ$3:$BQ$601=$A252)*(EI_source_FAO!$F$2:$BO$2=C220)*(EI_source_FAO!$F$3:$BO$601))/SUMPRODUCT((EI_source_FAO!$B$3:$B$601=$A216)*(EI_source_FAO!$C$3:$C$601="Production")*(EI_source_FAO!$BQ$3:$BQ$601=$A252)*(EI_source_FAO!$F$2:$BO$2=C220)*(EI_source_FAO!$F$3:$BO$601))</f>
        <v>3.3149999999999999</v>
      </c>
      <c r="D252" s="47" cm="1">
        <f t="array" ref="D252">SUMPRODUCT((EI_source_FAO!$B$3:$B$601=$A216)*(EI_source_FAO!$C$3:$C$601="Emissions (CO2eq) (AR5)")*(EI_source_FAO!$BQ$3:$BQ$601=$A252)*(EI_source_FAO!$F$2:$BO$2=D220)*(EI_source_FAO!$F$3:$BO$601))/SUMPRODUCT((EI_source_FAO!$B$3:$B$601=$A216)*(EI_source_FAO!$C$3:$C$601="Production")*(EI_source_FAO!$BQ$3:$BQ$601=$A252)*(EI_source_FAO!$F$2:$BO$2=D220)*(EI_source_FAO!$F$3:$BO$601))</f>
        <v>2.7435</v>
      </c>
      <c r="E252" s="47" cm="1">
        <f t="array" ref="E252">SUMPRODUCT((EI_source_FAO!$B$3:$B$601=$A216)*(EI_source_FAO!$C$3:$C$601="Emissions (CO2eq) (AR5)")*(EI_source_FAO!$BQ$3:$BQ$601=$A252)*(EI_source_FAO!$F$2:$BO$2=E220)*(EI_source_FAO!$F$3:$BO$601))/SUMPRODUCT((EI_source_FAO!$B$3:$B$601=$A216)*(EI_source_FAO!$C$3:$C$601="Production")*(EI_source_FAO!$BQ$3:$BQ$601=$A252)*(EI_source_FAO!$F$2:$BO$2=E220)*(EI_source_FAO!$F$3:$BO$601))</f>
        <v>2.8411</v>
      </c>
    </row>
    <row r="253" spans="1:5" x14ac:dyDescent="0.45">
      <c r="A253" s="32" t="s">
        <v>16</v>
      </c>
      <c r="B253" t="s">
        <v>59</v>
      </c>
      <c r="C253" s="47" cm="1">
        <f t="array" ref="C253">SUMPRODUCT((EI_source_FAO!$B$3:$B$601=$A216)*(EI_source_FAO!$C$3:$C$601="Emissions (CO2eq) (AR5)")*(EI_source_FAO!$BQ$3:$BQ$601=$A253)*(EI_source_FAO!$F$2:$BO$2=C220)*(EI_source_FAO!$F$3:$BO$601))/SUMPRODUCT((EI_source_FAO!$B$3:$B$601=$A216)*(EI_source_FAO!$C$3:$C$601="Production")*(EI_source_FAO!$BQ$3:$BQ$601=$A253)*(EI_source_FAO!$F$2:$BO$2=C220)*(EI_source_FAO!$F$3:$BO$601))</f>
        <v>1.1409</v>
      </c>
      <c r="D253" s="47" cm="1">
        <f t="array" ref="D253">SUMPRODUCT((EI_source_FAO!$B$3:$B$601=$A216)*(EI_source_FAO!$C$3:$C$601="Emissions (CO2eq) (AR5)")*(EI_source_FAO!$BQ$3:$BQ$601=$A253)*(EI_source_FAO!$F$2:$BO$2=D220)*(EI_source_FAO!$F$3:$BO$601))/SUMPRODUCT((EI_source_FAO!$B$3:$B$601=$A216)*(EI_source_FAO!$C$3:$C$601="Production")*(EI_source_FAO!$BQ$3:$BQ$601=$A253)*(EI_source_FAO!$F$2:$BO$2=D220)*(EI_source_FAO!$F$3:$BO$601))</f>
        <v>0.97620000000000007</v>
      </c>
      <c r="E253" s="47" cm="1">
        <f t="array" ref="E253">SUMPRODUCT((EI_source_FAO!$B$3:$B$601=$A216)*(EI_source_FAO!$C$3:$C$601="Emissions (CO2eq) (AR5)")*(EI_source_FAO!$BQ$3:$BQ$601=$A253)*(EI_source_FAO!$F$2:$BO$2=E220)*(EI_source_FAO!$F$3:$BO$601))/SUMPRODUCT((EI_source_FAO!$B$3:$B$601=$A216)*(EI_source_FAO!$C$3:$C$601="Production")*(EI_source_FAO!$BQ$3:$BQ$601=$A253)*(EI_source_FAO!$F$2:$BO$2=E220)*(EI_source_FAO!$F$3:$BO$601))</f>
        <v>0.33579999999999999</v>
      </c>
    </row>
    <row r="254" spans="1:5" x14ac:dyDescent="0.45">
      <c r="A254" s="32" t="s">
        <v>8</v>
      </c>
      <c r="B254" t="s">
        <v>65</v>
      </c>
      <c r="C254" s="47" cm="1">
        <f t="array" ref="C254">SUMPRODUCT((EI_source_FAO!$B$3:$B$601=$A216)*(EI_source_FAO!$C$3:$C$601="Emissions (CO2eq) (AR5)")*(EI_source_FAO!$BQ$3:$BQ$601=$A254)*(EI_source_FAO!$F$2:$BO$2=C220)*(EI_source_FAO!$F$3:$BO$601))/SUMPRODUCT((EI_source_FAO!$B$3:$B$601=$A216)*(EI_source_FAO!$C$3:$C$601="Production")*(EI_source_FAO!$BQ$3:$BQ$601=$A254)*(EI_source_FAO!$F$2:$BO$2=C220)*(EI_source_FAO!$F$3:$BO$601))</f>
        <v>32.970812125078254</v>
      </c>
      <c r="D254" s="47" cm="1">
        <f t="array" ref="D254">SUMPRODUCT((EI_source_FAO!$B$3:$B$601=$A216)*(EI_source_FAO!$C$3:$C$601="Emissions (CO2eq) (AR5)")*(EI_source_FAO!$BQ$3:$BQ$601=$A254)*(EI_source_FAO!$F$2:$BO$2=D220)*(EI_source_FAO!$F$3:$BO$601))/SUMPRODUCT((EI_source_FAO!$B$3:$B$601=$A216)*(EI_source_FAO!$C$3:$C$601="Production")*(EI_source_FAO!$BQ$3:$BQ$601=$A254)*(EI_source_FAO!$F$2:$BO$2=D220)*(EI_source_FAO!$F$3:$BO$601))</f>
        <v>31.61409157940307</v>
      </c>
      <c r="E254" s="47" cm="1">
        <f t="array" ref="E254">SUMPRODUCT((EI_source_FAO!$B$3:$B$601=$A216)*(EI_source_FAO!$C$3:$C$601="Emissions (CO2eq) (AR5)")*(EI_source_FAO!$BQ$3:$BQ$601=$A254)*(EI_source_FAO!$F$2:$BO$2=E220)*(EI_source_FAO!$F$3:$BO$601))/SUMPRODUCT((EI_source_FAO!$B$3:$B$601=$A216)*(EI_source_FAO!$C$3:$C$601="Production")*(EI_source_FAO!$BQ$3:$BQ$601=$A254)*(EI_source_FAO!$F$2:$BO$2=E220)*(EI_source_FAO!$F$3:$BO$601))</f>
        <v>39.400177504238499</v>
      </c>
    </row>
    <row r="255" spans="1:5" x14ac:dyDescent="0.45">
      <c r="A255" s="32" t="s">
        <v>8</v>
      </c>
      <c r="B255" t="s">
        <v>81</v>
      </c>
      <c r="C255" s="47" cm="1">
        <f t="array" aca="1" ref="C255" ca="1">SUMPRODUCT((EI_source_FAO!$B$3:$B$601=$A216)*(EI_source_FAO!$C$3:$C$601="Emissions (CO2eq) (AR5)")*(EI_source_FAO!$BQ$3:$BQ$601=$A255)*(EI_source_FAO!$F$2:$BO$2=C220)*(EI_source_FAO!$F$3:$BO$601))/SUMPRODUCT((EI_source_FAO!$B$3:$B$601=$A216)*(EI_source_FAO!$C$3:$C$601="Production")*(EI_source_FAO!$BQ$3:$BQ$601=$A255)*(EI_source_FAO!$F$2:$BO$2=C220)*(EI_source_FAO!$F$3:$BO$601))/F216*F217</f>
        <v>10.218295499992783</v>
      </c>
      <c r="D255" s="47" cm="1">
        <f t="array" aca="1" ref="D255" ca="1">SUMPRODUCT((EI_source_FAO!$B$3:$B$601=$A216)*(EI_source_FAO!$C$3:$C$601="Emissions (CO2eq) (AR5)")*(EI_source_FAO!$BQ$3:$BQ$601=$A255)*(EI_source_FAO!$F$2:$BO$2=D220)*(EI_source_FAO!$F$3:$BO$601))/SUMPRODUCT((EI_source_FAO!$B$3:$B$601=$A216)*(EI_source_FAO!$C$3:$C$601="Production")*(EI_source_FAO!$BQ$3:$BQ$601=$A255)*(EI_source_FAO!$F$2:$BO$2=D220)*(EI_source_FAO!$F$3:$BO$601))/F216*F217</f>
        <v>9.7978214335964715</v>
      </c>
      <c r="E255" s="47" cm="1">
        <f t="array" aca="1" ref="E255" ca="1">SUMPRODUCT((EI_source_FAO!$B$3:$B$601=$A216)*(EI_source_FAO!$C$3:$C$601="Emissions (CO2eq) (AR5)")*(EI_source_FAO!$BQ$3:$BQ$601=$A255)*(EI_source_FAO!$F$2:$BO$2=E220)*(EI_source_FAO!$F$3:$BO$601))/SUMPRODUCT((EI_source_FAO!$B$3:$B$601=$A216)*(EI_source_FAO!$C$3:$C$601="Production")*(EI_source_FAO!$BQ$3:$BQ$601=$A255)*(EI_source_FAO!$F$2:$BO$2=E220)*(EI_source_FAO!$F$3:$BO$601))/F216*F217</f>
        <v>12.210880792476736</v>
      </c>
    </row>
    <row r="256" spans="1:5" x14ac:dyDescent="0.45">
      <c r="B256" t="s">
        <v>61</v>
      </c>
      <c r="C256" s="3">
        <f ca="1">$M$44</f>
        <v>13.63</v>
      </c>
      <c r="D256" s="3">
        <f ca="1">$M$44</f>
        <v>13.63</v>
      </c>
      <c r="E256" s="3">
        <f ca="1">$M$44</f>
        <v>13.63</v>
      </c>
    </row>
    <row r="257" spans="1:6" x14ac:dyDescent="0.45">
      <c r="B257" t="s">
        <v>352</v>
      </c>
    </row>
    <row r="263" spans="1:6" x14ac:dyDescent="0.45">
      <c r="A263" s="5" t="s">
        <v>410</v>
      </c>
      <c r="B263" s="23" t="s">
        <v>422</v>
      </c>
      <c r="C263" s="23"/>
      <c r="D263" s="39">
        <f ca="1">$M$45</f>
        <v>1.6190155807772431</v>
      </c>
      <c r="E263" s="20" t="s">
        <v>374</v>
      </c>
      <c r="F263" s="31">
        <f ca="1">$M$41</f>
        <v>39.72</v>
      </c>
    </row>
    <row r="264" spans="1:6" x14ac:dyDescent="0.45">
      <c r="A264" s="32"/>
      <c r="B264" s="23" t="s">
        <v>377</v>
      </c>
      <c r="C264" s="23"/>
      <c r="D264" s="23" cm="1">
        <f t="array" ref="D264">_xlfn.XLOOKUP(2010,EI_source_FAO!$F$2:$BO$2,_xlfn.XLOOKUP($A263&amp;$A$2&amp;$B265,EI_source_FAO!$B$3:$B$601&amp;EI_source_FAO!$C$3:$C$601&amp;EI_source_FAO!$E$3:$E$601,EI_source_FAO!$F$3:$BO$601))</f>
        <v>0.1368</v>
      </c>
      <c r="E264" s="20" t="s">
        <v>375</v>
      </c>
      <c r="F264" s="31">
        <f ca="1">$M$42</f>
        <v>12.31</v>
      </c>
    </row>
    <row r="265" spans="1:6" x14ac:dyDescent="0.45">
      <c r="A265" t="s">
        <v>378</v>
      </c>
      <c r="B265" s="5" t="s">
        <v>1</v>
      </c>
      <c r="C265" cm="1">
        <f t="array" ref="C265">_xlfn.XLOOKUP(C$267,EI_source_FAO!$F$2:$BO$2,_xlfn.XLOOKUP($A263&amp;$A$2&amp;$B265,EI_source_FAO!$B$3:$B$601&amp;EI_source_FAO!$C$3:$C$601&amp;EI_source_FAO!$E$3:$E$601,EI_source_FAO!$F$3:$BO$601))</f>
        <v>0.1691</v>
      </c>
      <c r="D265" cm="1">
        <f t="array" ref="D265">_xlfn.XLOOKUP(D$267,EI_source_FAO!$F$2:$BO$2,_xlfn.XLOOKUP($A263&amp;$A$2&amp;$B265,EI_source_FAO!$B$3:$B$601&amp;EI_source_FAO!$C$3:$C$601&amp;EI_source_FAO!$E$3:$E$601,EI_source_FAO!$F$3:$BO$601))</f>
        <v>0.1368</v>
      </c>
      <c r="E265" cm="1">
        <f t="array" ref="E265">_xlfn.XLOOKUP(E$267,EI_source_FAO!$F$2:$BO$2,_xlfn.XLOOKUP($A263&amp;$A$2&amp;$B265,EI_source_FAO!$B$3:$B$601&amp;EI_source_FAO!$C$3:$C$601&amp;EI_source_FAO!$E$3:$E$601,EI_source_FAO!$F$3:$BO$601))</f>
        <v>0.16850000000000001</v>
      </c>
    </row>
    <row r="266" spans="1:6" x14ac:dyDescent="0.45">
      <c r="C266" s="29" t="s">
        <v>356</v>
      </c>
      <c r="D266" s="29" t="s">
        <v>357</v>
      </c>
      <c r="E266" s="29" t="s">
        <v>358</v>
      </c>
    </row>
    <row r="267" spans="1:6" x14ac:dyDescent="0.45">
      <c r="B267" s="5" t="s">
        <v>354</v>
      </c>
      <c r="C267" s="1">
        <f>_xlfn.XLOOKUP(C266,Notes!$A$8:$A$21,Notes!$B$8:$B$21)</f>
        <v>2000</v>
      </c>
      <c r="D267" s="1">
        <f>_xlfn.XLOOKUP(D266,Notes!$A$8:$A$21,Notes!$B$8:$B$21)</f>
        <v>2010</v>
      </c>
      <c r="E267" s="1">
        <f>_xlfn.XLOOKUP(E266,Notes!$A$8:$A$21,Notes!$B$8:$B$21)</f>
        <v>2022</v>
      </c>
    </row>
    <row r="268" spans="1:6" x14ac:dyDescent="0.45">
      <c r="A268" s="40" t="s">
        <v>0</v>
      </c>
      <c r="B268" t="s">
        <v>67</v>
      </c>
      <c r="C268">
        <f>C265</f>
        <v>0.1691</v>
      </c>
      <c r="D268">
        <f>D265</f>
        <v>0.1368</v>
      </c>
      <c r="E268">
        <f>E265</f>
        <v>0.16850000000000001</v>
      </c>
    </row>
    <row r="269" spans="1:6" x14ac:dyDescent="0.45">
      <c r="A269" s="40" t="s">
        <v>0</v>
      </c>
      <c r="B269" t="s">
        <v>339</v>
      </c>
      <c r="C269">
        <f>C265</f>
        <v>0.1691</v>
      </c>
      <c r="D269">
        <f>D265</f>
        <v>0.1368</v>
      </c>
      <c r="E269">
        <f>E265</f>
        <v>0.16850000000000001</v>
      </c>
    </row>
    <row r="270" spans="1:6" x14ac:dyDescent="0.45">
      <c r="A270" s="40" t="s">
        <v>2</v>
      </c>
      <c r="B270" t="s">
        <v>87</v>
      </c>
      <c r="C270" cm="1">
        <f t="array" ref="C270">_xlfn.XLOOKUP(C$267,EI_source_FAO!$F$2:$BO$2,_xlfn.XLOOKUP($A263&amp;$A$2&amp;$A270,EI_source_FAO!$B$3:$B$601&amp;EI_source_FAO!$C$3:$C$601&amp;EI_source_FAO!$BQ$3:$BQ$601,EI_source_FAO!$F$3:$BO$601))</f>
        <v>0.64259999999999995</v>
      </c>
      <c r="D270" cm="1">
        <f t="array" ref="D270">_xlfn.XLOOKUP(D$267,EI_source_FAO!$F$2:$BO$2,_xlfn.XLOOKUP($A263&amp;$A$2&amp;$A270,EI_source_FAO!$B$3:$B$601&amp;EI_source_FAO!$C$3:$C$601&amp;EI_source_FAO!$BQ$3:$BQ$601,EI_source_FAO!$F$3:$BO$601))</f>
        <v>0.55640000000000001</v>
      </c>
      <c r="E270" cm="1">
        <f t="array" ref="E270">_xlfn.XLOOKUP(E$267,EI_source_FAO!$F$2:$BO$2,_xlfn.XLOOKUP($A263&amp;$A$2&amp;$A270,EI_source_FAO!$B$3:$B$601&amp;EI_source_FAO!$C$3:$C$601&amp;EI_source_FAO!$BQ$3:$BQ$601,EI_source_FAO!$F$3:$BO$601))</f>
        <v>0.36899999999999999</v>
      </c>
    </row>
    <row r="271" spans="1:6" x14ac:dyDescent="0.45">
      <c r="A271" s="40" t="s">
        <v>0</v>
      </c>
      <c r="B271" t="s">
        <v>43</v>
      </c>
      <c r="C271">
        <f>C265</f>
        <v>0.1691</v>
      </c>
      <c r="D271">
        <f>D265</f>
        <v>0.1368</v>
      </c>
      <c r="E271">
        <f>E265</f>
        <v>0.16850000000000001</v>
      </c>
    </row>
    <row r="272" spans="1:6" x14ac:dyDescent="0.45">
      <c r="A272" s="40" t="s">
        <v>0</v>
      </c>
      <c r="B272" t="s">
        <v>72</v>
      </c>
      <c r="C272">
        <f>C265</f>
        <v>0.1691</v>
      </c>
      <c r="D272">
        <f>D265</f>
        <v>0.1368</v>
      </c>
      <c r="E272">
        <f>E265</f>
        <v>0.16850000000000001</v>
      </c>
    </row>
    <row r="273" spans="1:5" x14ac:dyDescent="0.45">
      <c r="A273" s="32"/>
      <c r="B273" t="s">
        <v>77</v>
      </c>
      <c r="C273" s="41">
        <f ca="1">_xlfn.XLOOKUP($B273,$I$7:$I$44,$M$7:$M$44)*($D264/$D263)*C265/$C265</f>
        <v>0.14123823367063734</v>
      </c>
      <c r="D273" s="41">
        <f ca="1">_xlfn.XLOOKUP($B273,$I$7:$I$44,$M$7:$M$44)*($D264/$D263)*D265/$C265</f>
        <v>0.11426014409309988</v>
      </c>
      <c r="E273" s="41">
        <f ca="1">_xlfn.XLOOKUP($B273,$I$7:$I$44,$M$7:$M$44)*($D264/$D263)*E265/$C265</f>
        <v>0.14073709268777287</v>
      </c>
    </row>
    <row r="274" spans="1:5" x14ac:dyDescent="0.45">
      <c r="A274" s="32"/>
      <c r="B274" t="s">
        <v>63</v>
      </c>
      <c r="C274" s="41">
        <f ca="1">_xlfn.XLOOKUP($B274,$I$7:$I$44,$M$7:$M$44)*($D264/$D263)*C265/$C265</f>
        <v>0.27292140066241594</v>
      </c>
      <c r="D274" s="41">
        <f ca="1">_xlfn.XLOOKUP($B274,$I$7:$I$44,$M$7:$M$44)*($D264/$D263)*D265/$C265</f>
        <v>0.22079034660330277</v>
      </c>
      <c r="E274" s="41">
        <f ca="1">_xlfn.XLOOKUP($B274,$I$7:$I$44,$M$7:$M$44)*($D264/$D263)*E265/$C265</f>
        <v>0.27195302194924359</v>
      </c>
    </row>
    <row r="275" spans="1:5" x14ac:dyDescent="0.45">
      <c r="A275" s="32"/>
      <c r="B275" t="s">
        <v>340</v>
      </c>
      <c r="C275" s="41">
        <f ca="1">_xlfn.XLOOKUP($B275,$I$7:$I$44,$M$7:$M$44)*($D264/$D263)*C265/$C265</f>
        <v>0.53128653181423335</v>
      </c>
      <c r="D275" s="41">
        <f ca="1">_xlfn.XLOOKUP($B275,$I$7:$I$44,$M$7:$M$44)*($D264/$D263)*D265/$C265</f>
        <v>0.42980483472612135</v>
      </c>
      <c r="E275" s="41">
        <f ca="1">_xlfn.XLOOKUP($B275,$I$7:$I$44,$M$7:$M$44)*($D264/$D263)*E265/$C265</f>
        <v>0.52940142288999603</v>
      </c>
    </row>
    <row r="276" spans="1:5" x14ac:dyDescent="0.45">
      <c r="A276" s="32"/>
      <c r="B276" s="19" t="s">
        <v>51</v>
      </c>
      <c r="C276" s="36">
        <f ca="1">C277</f>
        <v>3.8868063252232611E-2</v>
      </c>
      <c r="D276" s="36">
        <f ca="1">D277</f>
        <v>3.1443826451244362E-2</v>
      </c>
      <c r="E276" s="36">
        <f ca="1">E277</f>
        <v>3.8730151732709613E-2</v>
      </c>
    </row>
    <row r="277" spans="1:5" x14ac:dyDescent="0.45">
      <c r="A277" s="32"/>
      <c r="B277" t="s">
        <v>83</v>
      </c>
      <c r="C277" s="41">
        <f ca="1">_xlfn.XLOOKUP($B277,$I$7:$I$44,$M$7:$M$44)*($D264/$D263)*C265/$C265</f>
        <v>3.8868063252232611E-2</v>
      </c>
      <c r="D277" s="41">
        <f ca="1">_xlfn.XLOOKUP($B277,$I$7:$I$44,$M$7:$M$44)*($D264/$D263)*D265/$C265</f>
        <v>3.1443826451244362E-2</v>
      </c>
      <c r="E277" s="41">
        <f ca="1">_xlfn.XLOOKUP($B277,$I$7:$I$44,$M$7:$M$44)*($D264/$D263)*E265/$C265</f>
        <v>3.8730151732709613E-2</v>
      </c>
    </row>
    <row r="278" spans="1:5" x14ac:dyDescent="0.45">
      <c r="A278" s="32"/>
      <c r="B278" t="s">
        <v>341</v>
      </c>
      <c r="C278" s="41">
        <f ca="1">_xlfn.XLOOKUP($B278,$I$7:$I$44,$M$7:$M$44)*($D264/$D263)*C265/$C265</f>
        <v>3.8868063252232611E-2</v>
      </c>
      <c r="D278" s="41">
        <f ca="1">_xlfn.XLOOKUP($B278,$I$7:$I$44,$M$7:$M$44)*($D264/$D263)*D265/$C265</f>
        <v>3.1443826451244362E-2</v>
      </c>
      <c r="E278" s="41">
        <f ca="1">_xlfn.XLOOKUP($B278,$I$7:$I$44,$M$7:$M$44)*($D264/$D263)*E265/$C265</f>
        <v>3.8730151732709613E-2</v>
      </c>
    </row>
    <row r="279" spans="1:5" x14ac:dyDescent="0.45">
      <c r="A279" s="32"/>
      <c r="B279" t="s">
        <v>88</v>
      </c>
      <c r="C279" s="41">
        <f ca="1">_xlfn.XLOOKUP($B279,$I$7:$I$44,$M$7:$M$44)*($D264/$D263)*C265/$C265</f>
        <v>3.6333189561869615E-2</v>
      </c>
      <c r="D279" s="41">
        <f ca="1">_xlfn.XLOOKUP($B279,$I$7:$I$44,$M$7:$M$44)*($D264/$D263)*D265/$C265</f>
        <v>2.9393142117467554E-2</v>
      </c>
      <c r="E279" s="41">
        <f ca="1">_xlfn.XLOOKUP($B279,$I$7:$I$44,$M$7:$M$44)*($D264/$D263)*E265/$C265</f>
        <v>3.6204272271880722E-2</v>
      </c>
    </row>
    <row r="280" spans="1:5" x14ac:dyDescent="0.45">
      <c r="A280" s="32"/>
      <c r="B280" t="s">
        <v>342</v>
      </c>
      <c r="C280" s="41">
        <f ca="1">_xlfn.XLOOKUP($B280,$I$7:$I$44,$M$7:$M$44)*($D264/$D263)*C265/$C265</f>
        <v>6.523208872990624E-2</v>
      </c>
      <c r="D280" s="41">
        <f ca="1">_xlfn.XLOOKUP($B280,$I$7:$I$44,$M$7:$M$44)*($D264/$D263)*D265/$C265</f>
        <v>5.2772026837676955E-2</v>
      </c>
      <c r="E280" s="41">
        <f ca="1">_xlfn.XLOOKUP($B280,$I$7:$I$44,$M$7:$M$44)*($D264/$D263)*E265/$C265</f>
        <v>6.5000632471846259E-2</v>
      </c>
    </row>
    <row r="281" spans="1:5" x14ac:dyDescent="0.45">
      <c r="A281" s="32"/>
      <c r="B281" t="s">
        <v>74</v>
      </c>
      <c r="C281" s="41">
        <f ca="1">_xlfn.XLOOKUP($B281,$I$7:$I$44,$M$7:$M$44)*($D264/$D263)*C265/$C265</f>
        <v>6.523208872990624E-2</v>
      </c>
      <c r="D281" s="41">
        <f ca="1">_xlfn.XLOOKUP($B281,$I$7:$I$44,$M$7:$M$44)*($D264/$D263)*D265/$C265</f>
        <v>5.2772026837676955E-2</v>
      </c>
      <c r="E281" s="41">
        <f ca="1">_xlfn.XLOOKUP($B281,$I$7:$I$44,$M$7:$M$44)*($D264/$D263)*E265/$C265</f>
        <v>6.5000632471846259E-2</v>
      </c>
    </row>
    <row r="282" spans="1:5" x14ac:dyDescent="0.45">
      <c r="A282" s="32"/>
      <c r="B282" s="19" t="s">
        <v>46</v>
      </c>
      <c r="C282" s="36">
        <f>C268/20</f>
        <v>8.4550000000000007E-3</v>
      </c>
      <c r="D282" s="36">
        <f>D268/20</f>
        <v>6.8400000000000006E-3</v>
      </c>
      <c r="E282" s="36">
        <f>E268/20</f>
        <v>8.4250000000000002E-3</v>
      </c>
    </row>
    <row r="283" spans="1:5" x14ac:dyDescent="0.45">
      <c r="A283" s="32"/>
      <c r="B283" t="s">
        <v>343</v>
      </c>
      <c r="C283" s="41">
        <f ca="1">_xlfn.XLOOKUP($B283,$I$7:$I$44,$M$7:$M$44)*($D264/$D263)*C265/$C265</f>
        <v>6.523208872990624E-2</v>
      </c>
      <c r="D283" s="41">
        <f ca="1">_xlfn.XLOOKUP($B283,$I$7:$I$44,$M$7:$M$44)*($D264/$D263)*D265/$C265</f>
        <v>5.2772026837676955E-2</v>
      </c>
      <c r="E283" s="41">
        <f ca="1">_xlfn.XLOOKUP($B283,$I$7:$I$44,$M$7:$M$44)*($D264/$D263)*E265/$C265</f>
        <v>6.5000632471846259E-2</v>
      </c>
    </row>
    <row r="284" spans="1:5" x14ac:dyDescent="0.45">
      <c r="A284" s="32"/>
      <c r="B284" t="s">
        <v>344</v>
      </c>
      <c r="C284" s="41">
        <f ca="1">_xlfn.XLOOKUP($B284,$I$7:$I$44,$M$7:$M$44)*($D264/$D263)*C265/$C265</f>
        <v>6.523208872990624E-2</v>
      </c>
      <c r="D284" s="41">
        <f ca="1">_xlfn.XLOOKUP($B284,$I$7:$I$44,$M$7:$M$44)*($D264/$D263)*D265/$C265</f>
        <v>5.2772026837676955E-2</v>
      </c>
      <c r="E284" s="41">
        <f ca="1">_xlfn.XLOOKUP($B284,$I$7:$I$44,$M$7:$M$44)*($D264/$D263)*E265/$C265</f>
        <v>6.5000632471846259E-2</v>
      </c>
    </row>
    <row r="285" spans="1:5" x14ac:dyDescent="0.45">
      <c r="A285" s="32"/>
      <c r="B285" t="s">
        <v>70</v>
      </c>
      <c r="C285" s="41">
        <f ca="1">_xlfn.XLOOKUP($B285,$I$7:$I$44,$M$7:$M$44)*($D264/$D263)*C265/$C265</f>
        <v>3.6333189561869615E-2</v>
      </c>
      <c r="D285" s="41">
        <f ca="1">_xlfn.XLOOKUP($B285,$I$7:$I$44,$M$7:$M$44)*($D264/$D263)*D265/$C265</f>
        <v>2.9393142117467554E-2</v>
      </c>
      <c r="E285" s="41">
        <f ca="1">_xlfn.XLOOKUP($B285,$I$7:$I$44,$M$7:$M$44)*($D264/$D263)*E265/$C265</f>
        <v>3.6204272271880722E-2</v>
      </c>
    </row>
    <row r="286" spans="1:5" x14ac:dyDescent="0.45">
      <c r="A286" s="32"/>
      <c r="B286" t="s">
        <v>345</v>
      </c>
      <c r="C286" s="41">
        <f ca="1">_xlfn.XLOOKUP($B286,$I$7:$I$44,$M$7:$M$44)*($D264/$D263)*C265/$C265</f>
        <v>7.266637912373923E-2</v>
      </c>
      <c r="D286" s="41">
        <f ca="1">_xlfn.XLOOKUP($B286,$I$7:$I$44,$M$7:$M$44)*($D264/$D263)*D265/$C265</f>
        <v>5.8786284234935107E-2</v>
      </c>
      <c r="E286" s="41">
        <f ca="1">_xlfn.XLOOKUP($B286,$I$7:$I$44,$M$7:$M$44)*($D264/$D263)*E265/$C265</f>
        <v>7.2408544543761444E-2</v>
      </c>
    </row>
    <row r="287" spans="1:5" x14ac:dyDescent="0.45">
      <c r="A287" s="32"/>
      <c r="B287" t="s">
        <v>346</v>
      </c>
      <c r="C287" s="41">
        <f ca="1">_xlfn.XLOOKUP($B287,$I$7:$I$44,$M$7:$M$44)*($D264/$D263)*C265/$C265</f>
        <v>7.266637912373923E-2</v>
      </c>
      <c r="D287" s="41">
        <f ca="1">_xlfn.XLOOKUP($B287,$I$7:$I$44,$M$7:$M$44)*($D264/$D263)*D265/$C265</f>
        <v>5.8786284234935107E-2</v>
      </c>
      <c r="E287" s="41">
        <f ca="1">_xlfn.XLOOKUP($B287,$I$7:$I$44,$M$7:$M$44)*($D264/$D263)*E265/$C265</f>
        <v>7.2408544543761444E-2</v>
      </c>
    </row>
    <row r="288" spans="1:5" x14ac:dyDescent="0.45">
      <c r="A288" s="32"/>
      <c r="B288" t="s">
        <v>39</v>
      </c>
      <c r="C288" s="41">
        <f ca="1">_xlfn.XLOOKUP($B288,$I$7:$I$44,$M$7:$M$44)*($D264/$D263)*C265/$C265</f>
        <v>7.5535286208437843E-2</v>
      </c>
      <c r="D288" s="41">
        <f ca="1">_xlfn.XLOOKUP($B288,$I$7:$I$44,$M$7:$M$44)*($D264/$D263)*D265/$C265</f>
        <v>6.1107197831545224E-2</v>
      </c>
      <c r="E288" s="41">
        <f ca="1">_xlfn.XLOOKUP($B288,$I$7:$I$44,$M$7:$M$44)*($D264/$D263)*E265/$C265</f>
        <v>7.5267272182860903E-2</v>
      </c>
    </row>
    <row r="289" spans="1:5" x14ac:dyDescent="0.45">
      <c r="A289" s="32"/>
      <c r="B289" t="s">
        <v>347</v>
      </c>
      <c r="C289" s="41">
        <f ca="1">_xlfn.XLOOKUP($B289,$I$7:$I$44,$M$7:$M$44)*($D264/$D263)*C265/$C265</f>
        <v>7.266637912373923E-2</v>
      </c>
      <c r="D289" s="41">
        <f ca="1">_xlfn.XLOOKUP($B289,$I$7:$I$44,$M$7:$M$44)*($D264/$D263)*D265/$C265</f>
        <v>5.8786284234935107E-2</v>
      </c>
      <c r="E289" s="41">
        <f ca="1">_xlfn.XLOOKUP($B289,$I$7:$I$44,$M$7:$M$44)*($D264/$D263)*E265/$C265</f>
        <v>7.2408544543761444E-2</v>
      </c>
    </row>
    <row r="290" spans="1:5" x14ac:dyDescent="0.45">
      <c r="A290" s="32"/>
      <c r="B290" t="s">
        <v>55</v>
      </c>
      <c r="C290" s="41">
        <f ca="1">_xlfn.XLOOKUP($B290,$I$7:$I$44,$M$7:$M$44)*($D264/$D263)*C265/$C265</f>
        <v>2.4106648795352097</v>
      </c>
      <c r="D290" s="41">
        <f ca="1">_xlfn.XLOOKUP($B290,$I$7:$I$44,$M$7:$M$44)*($D264/$D263)*D265/$C265</f>
        <v>1.9502008014217427</v>
      </c>
      <c r="E290" s="41">
        <f ca="1">_xlfn.XLOOKUP($B290,$I$7:$I$44,$M$7:$M$44)*($D264/$D263)*E265/$C265</f>
        <v>2.4021113672482723</v>
      </c>
    </row>
    <row r="291" spans="1:5" x14ac:dyDescent="0.45">
      <c r="A291" s="32"/>
      <c r="B291" s="19" t="s">
        <v>57</v>
      </c>
      <c r="C291" s="42">
        <f>EI_source_adhoc!$E$9</f>
        <v>2.29</v>
      </c>
      <c r="D291" s="42">
        <f>EI_source_adhoc!$E$9</f>
        <v>2.29</v>
      </c>
      <c r="E291" s="42">
        <f>EI_source_adhoc!$E$9</f>
        <v>2.29</v>
      </c>
    </row>
    <row r="292" spans="1:5" x14ac:dyDescent="0.45">
      <c r="A292" s="32"/>
      <c r="B292" t="s">
        <v>348</v>
      </c>
      <c r="C292" s="41">
        <f ca="1">_xlfn.XLOOKUP($B292,$I$7:$I$44,$M$7:$M$44)*($D264/$D263)*C265/$C265</f>
        <v>6.523208872990624E-2</v>
      </c>
      <c r="D292" s="41">
        <f ca="1">_xlfn.XLOOKUP($B292,$I$7:$I$44,$M$7:$M$44)*($D264/$D263)*D265/$C265</f>
        <v>5.2772026837676955E-2</v>
      </c>
      <c r="E292" s="41">
        <f ca="1">_xlfn.XLOOKUP($B292,$I$7:$I$44,$M$7:$M$44)*($D264/$D263)*E265/$C265</f>
        <v>6.5000632471846259E-2</v>
      </c>
    </row>
    <row r="293" spans="1:5" x14ac:dyDescent="0.45">
      <c r="A293" s="32"/>
      <c r="B293" s="19" t="s">
        <v>349</v>
      </c>
      <c r="C293" s="42">
        <f>EI_source_adhoc!$A$19</f>
        <v>0.81</v>
      </c>
      <c r="D293" s="42">
        <f>EI_source_adhoc!$A$19</f>
        <v>0.81</v>
      </c>
      <c r="E293" s="42">
        <f>EI_source_adhoc!$A$19</f>
        <v>0.81</v>
      </c>
    </row>
    <row r="294" spans="1:5" x14ac:dyDescent="0.45">
      <c r="A294" s="32"/>
      <c r="B294" t="s">
        <v>350</v>
      </c>
      <c r="C294" s="41">
        <f ca="1">_xlfn.XLOOKUP($B294,$I$7:$I$44,$M$7:$M$44)*($D264/$D263)*C265/$C265</f>
        <v>0.51936162497107818</v>
      </c>
      <c r="D294" s="41">
        <f ca="1">_xlfn.XLOOKUP($B294,$I$7:$I$44,$M$7:$M$44)*($D264/$D263)*D265/$C265</f>
        <v>0.4201577190777262</v>
      </c>
      <c r="E294" s="41">
        <f ca="1">_xlfn.XLOOKUP($B294,$I$7:$I$44,$M$7:$M$44)*($D264/$D263)*E265/$C265</f>
        <v>0.51751882795757942</v>
      </c>
    </row>
    <row r="295" spans="1:5" x14ac:dyDescent="0.45">
      <c r="A295" s="32" t="s">
        <v>4</v>
      </c>
      <c r="B295" t="s">
        <v>45</v>
      </c>
      <c r="C295" s="47" cm="1">
        <f t="array" ref="C295">SUMPRODUCT((EI_source_FAO!$B$3:$B$601=$A263)*(EI_source_FAO!$C$3:$C$601="Emissions (CO2eq) (AR5)")*(EI_source_FAO!$BQ$3:$BQ$601=$A295)*(EI_source_FAO!$F$2:$BO$2=C267)*(EI_source_FAO!$F$3:$BO$601))/SUMPRODUCT((EI_source_FAO!$B$3:$B$601=$A263)*(EI_source_FAO!$C$3:$C$601="Production")*(EI_source_FAO!$BQ$3:$BQ$601=$A295)*(EI_source_FAO!$F$2:$BO$2=C267)*(EI_source_FAO!$F$3:$BO$601))</f>
        <v>31.4619</v>
      </c>
      <c r="D295" s="47" cm="1">
        <f t="array" ref="D295">SUMPRODUCT((EI_source_FAO!$B$3:$B$601=$A263)*(EI_source_FAO!$C$3:$C$601="Emissions (CO2eq) (AR5)")*(EI_source_FAO!$BQ$3:$BQ$601=$A295)*(EI_source_FAO!$F$2:$BO$2=D267)*(EI_source_FAO!$F$3:$BO$601))/SUMPRODUCT((EI_source_FAO!$B$3:$B$601=$A263)*(EI_source_FAO!$C$3:$C$601="Production")*(EI_source_FAO!$BQ$3:$BQ$601=$A295)*(EI_source_FAO!$F$2:$BO$2=D267)*(EI_source_FAO!$F$3:$BO$601))</f>
        <v>33.273699999999998</v>
      </c>
      <c r="E295" s="47" cm="1">
        <f t="array" ref="E295">SUMPRODUCT((EI_source_FAO!$B$3:$B$601=$A263)*(EI_source_FAO!$C$3:$C$601="Emissions (CO2eq) (AR5)")*(EI_source_FAO!$BQ$3:$BQ$601=$A295)*(EI_source_FAO!$F$2:$BO$2=E267)*(EI_source_FAO!$F$3:$BO$601))/SUMPRODUCT((EI_source_FAO!$B$3:$B$601=$A263)*(EI_source_FAO!$C$3:$C$601="Production")*(EI_source_FAO!$BQ$3:$BQ$601=$A295)*(EI_source_FAO!$F$2:$BO$2=E267)*(EI_source_FAO!$F$3:$BO$601))</f>
        <v>83.021199999999993</v>
      </c>
    </row>
    <row r="296" spans="1:5" x14ac:dyDescent="0.45">
      <c r="A296" s="32" t="s">
        <v>6</v>
      </c>
      <c r="B296" t="s">
        <v>68</v>
      </c>
      <c r="C296" s="47" cm="1">
        <f t="array" ref="C296">SUMPRODUCT((EI_source_FAO!$B$3:$B$601=$A263)*(EI_source_FAO!$C$3:$C$601="Emissions (CO2eq) (AR5)")*(EI_source_FAO!$BQ$3:$BQ$601=$A296)*(EI_source_FAO!$F$2:$BO$2=C267)*(EI_source_FAO!$F$3:$BO$601))/SUMPRODUCT((EI_source_FAO!$B$3:$B$601=$A263)*(EI_source_FAO!$C$3:$C$601="Production")*(EI_source_FAO!$BQ$3:$BQ$601=$A296)*(EI_source_FAO!$F$2:$BO$2=C267)*(EI_source_FAO!$F$3:$BO$601))</f>
        <v>3.4867622052894998</v>
      </c>
      <c r="D296" s="47" cm="1">
        <f t="array" ref="D296">SUMPRODUCT((EI_source_FAO!$B$3:$B$601=$A263)*(EI_source_FAO!$C$3:$C$601="Emissions (CO2eq) (AR5)")*(EI_source_FAO!$BQ$3:$BQ$601=$A296)*(EI_source_FAO!$F$2:$BO$2=D267)*(EI_source_FAO!$F$3:$BO$601))/SUMPRODUCT((EI_source_FAO!$B$3:$B$601=$A263)*(EI_source_FAO!$C$3:$C$601="Production")*(EI_source_FAO!$BQ$3:$BQ$601=$A296)*(EI_source_FAO!$F$2:$BO$2=D267)*(EI_source_FAO!$F$3:$BO$601))</f>
        <v>2.409767227074568</v>
      </c>
      <c r="E296" s="47" cm="1">
        <f t="array" ref="E296">SUMPRODUCT((EI_source_FAO!$B$3:$B$601=$A263)*(EI_source_FAO!$C$3:$C$601="Emissions (CO2eq) (AR5)")*(EI_source_FAO!$BQ$3:$BQ$601=$A296)*(EI_source_FAO!$F$2:$BO$2=E267)*(EI_source_FAO!$F$3:$BO$601))/SUMPRODUCT((EI_source_FAO!$B$3:$B$601=$A263)*(EI_source_FAO!$C$3:$C$601="Production")*(EI_source_FAO!$BQ$3:$BQ$601=$A296)*(EI_source_FAO!$F$2:$BO$2=E267)*(EI_source_FAO!$F$3:$BO$601))</f>
        <v>2.174936212365651</v>
      </c>
    </row>
    <row r="297" spans="1:5" x14ac:dyDescent="0.45">
      <c r="A297" s="32" t="s">
        <v>14</v>
      </c>
      <c r="B297" t="s">
        <v>85</v>
      </c>
      <c r="C297" s="47" cm="1">
        <f t="array" ref="C297">SUMPRODUCT((EI_source_FAO!$B$3:$B$601=$A263)*(EI_source_FAO!$C$3:$C$601="Emissions (CO2eq) (AR5)")*(EI_source_FAO!$BQ$3:$BQ$601=$A297)*(EI_source_FAO!$F$2:$BO$2=C267)*(EI_source_FAO!$F$3:$BO$601))/SUMPRODUCT((EI_source_FAO!$B$3:$B$601=$A263)*(EI_source_FAO!$C$3:$C$601="Production")*(EI_source_FAO!$BQ$3:$BQ$601=$A297)*(EI_source_FAO!$F$2:$BO$2=C267)*(EI_source_FAO!$F$3:$BO$601))</f>
        <v>3.1180999999999996</v>
      </c>
      <c r="D297" s="47" cm="1">
        <f t="array" ref="D297">SUMPRODUCT((EI_source_FAO!$B$3:$B$601=$A263)*(EI_source_FAO!$C$3:$C$601="Emissions (CO2eq) (AR5)")*(EI_source_FAO!$BQ$3:$BQ$601=$A297)*(EI_source_FAO!$F$2:$BO$2=D267)*(EI_source_FAO!$F$3:$BO$601))/SUMPRODUCT((EI_source_FAO!$B$3:$B$601=$A263)*(EI_source_FAO!$C$3:$C$601="Production")*(EI_source_FAO!$BQ$3:$BQ$601=$A297)*(EI_source_FAO!$F$2:$BO$2=D267)*(EI_source_FAO!$F$3:$BO$601))</f>
        <v>2.0001000000000002</v>
      </c>
      <c r="E297" s="47" cm="1">
        <f t="array" ref="E297">SUMPRODUCT((EI_source_FAO!$B$3:$B$601=$A263)*(EI_source_FAO!$C$3:$C$601="Emissions (CO2eq) (AR5)")*(EI_source_FAO!$BQ$3:$BQ$601=$A297)*(EI_source_FAO!$F$2:$BO$2=E267)*(EI_source_FAO!$F$3:$BO$601))/SUMPRODUCT((EI_source_FAO!$B$3:$B$601=$A263)*(EI_source_FAO!$C$3:$C$601="Production")*(EI_source_FAO!$BQ$3:$BQ$601=$A297)*(EI_source_FAO!$F$2:$BO$2=E267)*(EI_source_FAO!$F$3:$BO$601))</f>
        <v>1.6816</v>
      </c>
    </row>
    <row r="298" spans="1:5" x14ac:dyDescent="0.45">
      <c r="A298" s="32" t="s">
        <v>16</v>
      </c>
      <c r="B298" t="s">
        <v>59</v>
      </c>
      <c r="C298" s="47" cm="1">
        <f t="array" ref="C298">SUMPRODUCT((EI_source_FAO!$B$3:$B$601=$A263)*(EI_source_FAO!$C$3:$C$601="Emissions (CO2eq) (AR5)")*(EI_source_FAO!$BQ$3:$BQ$601=$A298)*(EI_source_FAO!$F$2:$BO$2=C267)*(EI_source_FAO!$F$3:$BO$601))/SUMPRODUCT((EI_source_FAO!$B$3:$B$601=$A263)*(EI_source_FAO!$C$3:$C$601="Production")*(EI_source_FAO!$BQ$3:$BQ$601=$A298)*(EI_source_FAO!$F$2:$BO$2=C267)*(EI_source_FAO!$F$3:$BO$601))</f>
        <v>1.2456</v>
      </c>
      <c r="D298" s="47" cm="1">
        <f t="array" ref="D298">SUMPRODUCT((EI_source_FAO!$B$3:$B$601=$A263)*(EI_source_FAO!$C$3:$C$601="Emissions (CO2eq) (AR5)")*(EI_source_FAO!$BQ$3:$BQ$601=$A298)*(EI_source_FAO!$F$2:$BO$2=D267)*(EI_source_FAO!$F$3:$BO$601))/SUMPRODUCT((EI_source_FAO!$B$3:$B$601=$A263)*(EI_source_FAO!$C$3:$C$601="Production")*(EI_source_FAO!$BQ$3:$BQ$601=$A298)*(EI_source_FAO!$F$2:$BO$2=D267)*(EI_source_FAO!$F$3:$BO$601))</f>
        <v>1.0421</v>
      </c>
      <c r="E298" s="47" cm="1">
        <f t="array" ref="E298">SUMPRODUCT((EI_source_FAO!$B$3:$B$601=$A263)*(EI_source_FAO!$C$3:$C$601="Emissions (CO2eq) (AR5)")*(EI_source_FAO!$BQ$3:$BQ$601=$A298)*(EI_source_FAO!$F$2:$BO$2=E267)*(EI_source_FAO!$F$3:$BO$601))/SUMPRODUCT((EI_source_FAO!$B$3:$B$601=$A263)*(EI_source_FAO!$C$3:$C$601="Production")*(EI_source_FAO!$BQ$3:$BQ$601=$A298)*(EI_source_FAO!$F$2:$BO$2=E267)*(EI_source_FAO!$F$3:$BO$601))</f>
        <v>1.1538999999999999</v>
      </c>
    </row>
    <row r="299" spans="1:5" x14ac:dyDescent="0.45">
      <c r="A299" s="32" t="s">
        <v>8</v>
      </c>
      <c r="B299" t="s">
        <v>65</v>
      </c>
      <c r="C299" s="47" cm="1">
        <f t="array" ref="C299">SUMPRODUCT((EI_source_FAO!$B$3:$B$601=$A263)*(EI_source_FAO!$C$3:$C$601="Emissions (CO2eq) (AR5)")*(EI_source_FAO!$BQ$3:$BQ$601=$A299)*(EI_source_FAO!$F$2:$BO$2=C267)*(EI_source_FAO!$F$3:$BO$601))/SUMPRODUCT((EI_source_FAO!$B$3:$B$601=$A263)*(EI_source_FAO!$C$3:$C$601="Production")*(EI_source_FAO!$BQ$3:$BQ$601=$A299)*(EI_source_FAO!$F$2:$BO$2=C267)*(EI_source_FAO!$F$3:$BO$601))</f>
        <v>47.366273931672758</v>
      </c>
      <c r="D299" s="47" cm="1">
        <f t="array" ref="D299">SUMPRODUCT((EI_source_FAO!$B$3:$B$601=$A263)*(EI_source_FAO!$C$3:$C$601="Emissions (CO2eq) (AR5)")*(EI_source_FAO!$BQ$3:$BQ$601=$A299)*(EI_source_FAO!$F$2:$BO$2=D267)*(EI_source_FAO!$F$3:$BO$601))/SUMPRODUCT((EI_source_FAO!$B$3:$B$601=$A263)*(EI_source_FAO!$C$3:$C$601="Production")*(EI_source_FAO!$BQ$3:$BQ$601=$A299)*(EI_source_FAO!$F$2:$BO$2=D267)*(EI_source_FAO!$F$3:$BO$601))</f>
        <v>96.051929077405319</v>
      </c>
      <c r="E299" s="47" cm="1">
        <f t="array" ref="E299">SUMPRODUCT((EI_source_FAO!$B$3:$B$601=$A263)*(EI_source_FAO!$C$3:$C$601="Emissions (CO2eq) (AR5)")*(EI_source_FAO!$BQ$3:$BQ$601=$A299)*(EI_source_FAO!$F$2:$BO$2=E267)*(EI_source_FAO!$F$3:$BO$601))/SUMPRODUCT((EI_source_FAO!$B$3:$B$601=$A263)*(EI_source_FAO!$C$3:$C$601="Production")*(EI_source_FAO!$BQ$3:$BQ$601=$A299)*(EI_source_FAO!$F$2:$BO$2=E267)*(EI_source_FAO!$F$3:$BO$601))</f>
        <v>90.55750545052048</v>
      </c>
    </row>
    <row r="300" spans="1:5" x14ac:dyDescent="0.45">
      <c r="A300" s="32" t="s">
        <v>8</v>
      </c>
      <c r="B300" t="s">
        <v>81</v>
      </c>
      <c r="C300" s="47" cm="1">
        <f t="array" aca="1" ref="C300" ca="1">SUMPRODUCT((EI_source_FAO!$B$3:$B$601=$A263)*(EI_source_FAO!$C$3:$C$601="Emissions (CO2eq) (AR5)")*(EI_source_FAO!$BQ$3:$BQ$601=$A300)*(EI_source_FAO!$F$2:$BO$2=C267)*(EI_source_FAO!$F$3:$BO$601))/SUMPRODUCT((EI_source_FAO!$B$3:$B$601=$A263)*(EI_source_FAO!$C$3:$C$601="Production")*(EI_source_FAO!$BQ$3:$BQ$601=$A300)*(EI_source_FAO!$F$2:$BO$2=C267)*(EI_source_FAO!$F$3:$BO$601))/F263*F264</f>
        <v>14.679728904805934</v>
      </c>
      <c r="D300" s="47" cm="1">
        <f t="array" aca="1" ref="D300" ca="1">SUMPRODUCT((EI_source_FAO!$B$3:$B$601=$A263)*(EI_source_FAO!$C$3:$C$601="Emissions (CO2eq) (AR5)")*(EI_source_FAO!$BQ$3:$BQ$601=$A300)*(EI_source_FAO!$F$2:$BO$2=D267)*(EI_source_FAO!$F$3:$BO$601))/SUMPRODUCT((EI_source_FAO!$B$3:$B$601=$A263)*(EI_source_FAO!$C$3:$C$601="Production")*(EI_source_FAO!$BQ$3:$BQ$601=$A300)*(EI_source_FAO!$F$2:$BO$2=D267)*(EI_source_FAO!$F$3:$BO$601))/F263*F264</f>
        <v>29.768359691411373</v>
      </c>
      <c r="E300" s="47" cm="1">
        <f t="array" aca="1" ref="E300" ca="1">SUMPRODUCT((EI_source_FAO!$B$3:$B$601=$A263)*(EI_source_FAO!$C$3:$C$601="Emissions (CO2eq) (AR5)")*(EI_source_FAO!$BQ$3:$BQ$601=$A300)*(EI_source_FAO!$F$2:$BO$2=E267)*(EI_source_FAO!$F$3:$BO$601))/SUMPRODUCT((EI_source_FAO!$B$3:$B$601=$A263)*(EI_source_FAO!$C$3:$C$601="Production")*(EI_source_FAO!$BQ$3:$BQ$601=$A300)*(EI_source_FAO!$F$2:$BO$2=E267)*(EI_source_FAO!$F$3:$BO$601))/F263*F264</f>
        <v>28.065531019534419</v>
      </c>
    </row>
    <row r="301" spans="1:5" x14ac:dyDescent="0.45">
      <c r="C301" s="3"/>
      <c r="D301" s="3"/>
      <c r="E301" s="3"/>
    </row>
    <row r="308" spans="1:6" x14ac:dyDescent="0.45">
      <c r="A308" s="5" t="s">
        <v>411</v>
      </c>
      <c r="B308" s="23" t="s">
        <v>422</v>
      </c>
      <c r="C308" s="23"/>
      <c r="D308" s="39">
        <f ca="1">$M$45</f>
        <v>1.6190155807772431</v>
      </c>
      <c r="E308" s="20" t="s">
        <v>374</v>
      </c>
      <c r="F308" s="31">
        <f ca="1">$M$41</f>
        <v>39.72</v>
      </c>
    </row>
    <row r="309" spans="1:6" x14ac:dyDescent="0.45">
      <c r="A309" s="32"/>
      <c r="B309" s="23" t="s">
        <v>377</v>
      </c>
      <c r="C309" s="23"/>
      <c r="D309" s="23" cm="1">
        <f t="array" ref="D309">_xlfn.XLOOKUP(2010,EI_source_FAO!$F$2:$BO$2,_xlfn.XLOOKUP($A308&amp;$A$2&amp;$B310,EI_source_FAO!$B$3:$B$601&amp;EI_source_FAO!$C$3:$C$601&amp;EI_source_FAO!$E$3:$E$601,EI_source_FAO!$F$3:$BO$601))</f>
        <v>0.1817</v>
      </c>
      <c r="E309" s="20" t="s">
        <v>375</v>
      </c>
      <c r="F309" s="31">
        <f ca="1">$M$42</f>
        <v>12.31</v>
      </c>
    </row>
    <row r="310" spans="1:6" x14ac:dyDescent="0.45">
      <c r="A310" t="s">
        <v>378</v>
      </c>
      <c r="B310" s="5" t="s">
        <v>1</v>
      </c>
      <c r="C310" cm="1">
        <f t="array" ref="C310">_xlfn.XLOOKUP(C$312,EI_source_FAO!$F$2:$BO$2,_xlfn.XLOOKUP($A308&amp;$A$2&amp;$B310,EI_source_FAO!$B$3:$B$601&amp;EI_source_FAO!$C$3:$C$601&amp;EI_source_FAO!$E$3:$E$601,EI_source_FAO!$F$3:$BO$601))</f>
        <v>0.1439</v>
      </c>
      <c r="D310" cm="1">
        <f t="array" ref="D310">_xlfn.XLOOKUP(D$312,EI_source_FAO!$F$2:$BO$2,_xlfn.XLOOKUP($A308&amp;$A$2&amp;$B310,EI_source_FAO!$B$3:$B$601&amp;EI_source_FAO!$C$3:$C$601&amp;EI_source_FAO!$E$3:$E$601,EI_source_FAO!$F$3:$BO$601))</f>
        <v>0.1817</v>
      </c>
      <c r="E310" cm="1">
        <f t="array" ref="E310">_xlfn.XLOOKUP(E$312,EI_source_FAO!$F$2:$BO$2,_xlfn.XLOOKUP($A308&amp;$A$2&amp;$B310,EI_source_FAO!$B$3:$B$601&amp;EI_source_FAO!$C$3:$C$601&amp;EI_source_FAO!$E$3:$E$601,EI_source_FAO!$F$3:$BO$601))</f>
        <v>0.14180000000000001</v>
      </c>
    </row>
    <row r="311" spans="1:6" x14ac:dyDescent="0.45">
      <c r="C311" s="29" t="s">
        <v>356</v>
      </c>
      <c r="D311" s="29" t="s">
        <v>357</v>
      </c>
      <c r="E311" s="29" t="s">
        <v>358</v>
      </c>
    </row>
    <row r="312" spans="1:6" x14ac:dyDescent="0.45">
      <c r="B312" s="5" t="s">
        <v>354</v>
      </c>
      <c r="C312" s="1">
        <f>_xlfn.XLOOKUP(C311,Notes!$A$8:$A$21,Notes!$B$8:$B$21)</f>
        <v>2000</v>
      </c>
      <c r="D312" s="1">
        <f>_xlfn.XLOOKUP(D311,Notes!$A$8:$A$21,Notes!$B$8:$B$21)</f>
        <v>2010</v>
      </c>
      <c r="E312" s="1">
        <f>_xlfn.XLOOKUP(E311,Notes!$A$8:$A$21,Notes!$B$8:$B$21)</f>
        <v>2022</v>
      </c>
    </row>
    <row r="313" spans="1:6" x14ac:dyDescent="0.45">
      <c r="A313" s="40" t="s">
        <v>0</v>
      </c>
      <c r="B313" t="s">
        <v>67</v>
      </c>
      <c r="C313">
        <f>C310</f>
        <v>0.1439</v>
      </c>
      <c r="D313">
        <f>D310</f>
        <v>0.1817</v>
      </c>
      <c r="E313">
        <f>E310</f>
        <v>0.14180000000000001</v>
      </c>
    </row>
    <row r="314" spans="1:6" x14ac:dyDescent="0.45">
      <c r="A314" s="40" t="s">
        <v>0</v>
      </c>
      <c r="B314" t="s">
        <v>339</v>
      </c>
      <c r="C314">
        <f>C310</f>
        <v>0.1439</v>
      </c>
      <c r="D314">
        <f>D310</f>
        <v>0.1817</v>
      </c>
      <c r="E314">
        <f>E310</f>
        <v>0.14180000000000001</v>
      </c>
    </row>
    <row r="315" spans="1:6" x14ac:dyDescent="0.45">
      <c r="A315" s="40" t="s">
        <v>2</v>
      </c>
      <c r="B315" t="s">
        <v>87</v>
      </c>
      <c r="C315" cm="1">
        <f t="array" ref="C315">_xlfn.XLOOKUP(C$312,EI_source_FAO!$F$2:$BO$2,_xlfn.XLOOKUP($A308&amp;$A$2&amp;$A315,EI_source_FAO!$B$3:$B$601&amp;EI_source_FAO!$C$3:$C$601&amp;EI_source_FAO!$BQ$3:$BQ$601,EI_source_FAO!$F$3:$BO$601))</f>
        <v>1.3546</v>
      </c>
      <c r="D315" cm="1">
        <f t="array" ref="D315">_xlfn.XLOOKUP(D$312,EI_source_FAO!$F$2:$BO$2,_xlfn.XLOOKUP($A308&amp;$A$2&amp;$A315,EI_source_FAO!$B$3:$B$601&amp;EI_source_FAO!$C$3:$C$601&amp;EI_source_FAO!$BQ$3:$BQ$601,EI_source_FAO!$F$3:$BO$601))</f>
        <v>1.3526</v>
      </c>
      <c r="E315" cm="1">
        <f t="array" ref="E315">_xlfn.XLOOKUP(E$312,EI_source_FAO!$F$2:$BO$2,_xlfn.XLOOKUP($A308&amp;$A$2&amp;$A315,EI_source_FAO!$B$3:$B$601&amp;EI_source_FAO!$C$3:$C$601&amp;EI_source_FAO!$BQ$3:$BQ$601,EI_source_FAO!$F$3:$BO$601))</f>
        <v>1.1620999999999999</v>
      </c>
    </row>
    <row r="316" spans="1:6" x14ac:dyDescent="0.45">
      <c r="A316" s="40" t="s">
        <v>0</v>
      </c>
      <c r="B316" t="s">
        <v>43</v>
      </c>
      <c r="C316">
        <f>C310</f>
        <v>0.1439</v>
      </c>
      <c r="D316">
        <f>D310</f>
        <v>0.1817</v>
      </c>
      <c r="E316">
        <f>E310</f>
        <v>0.14180000000000001</v>
      </c>
    </row>
    <row r="317" spans="1:6" x14ac:dyDescent="0.45">
      <c r="A317" s="40" t="s">
        <v>0</v>
      </c>
      <c r="B317" t="s">
        <v>72</v>
      </c>
      <c r="C317">
        <f>C310</f>
        <v>0.1439</v>
      </c>
      <c r="D317">
        <f>D310</f>
        <v>0.1817</v>
      </c>
      <c r="E317">
        <f>E310</f>
        <v>0.14180000000000001</v>
      </c>
    </row>
    <row r="318" spans="1:6" x14ac:dyDescent="0.45">
      <c r="A318" s="32"/>
      <c r="B318" t="s">
        <v>77</v>
      </c>
      <c r="C318" s="41">
        <f ca="1">_xlfn.XLOOKUP($B318,$I$7:$I$44,$M$7:$M$44)*($D309/$D308)*C310/$C310</f>
        <v>0.18759493463417254</v>
      </c>
      <c r="D318" s="41">
        <f ca="1">_xlfn.XLOOKUP($B318,$I$7:$I$44,$M$7:$M$44)*($D309/$D308)*D310/$C310</f>
        <v>0.23687282573335058</v>
      </c>
      <c r="E318" s="41">
        <f ca="1">_xlfn.XLOOKUP($B318,$I$7:$I$44,$M$7:$M$44)*($D309/$D308)*E310/$C310</f>
        <v>0.18485727401755153</v>
      </c>
    </row>
    <row r="319" spans="1:6" x14ac:dyDescent="0.45">
      <c r="A319" s="32"/>
      <c r="B319" t="s">
        <v>63</v>
      </c>
      <c r="C319" s="41">
        <f ca="1">_xlfn.XLOOKUP($B319,$I$7:$I$44,$M$7:$M$44)*($D309/$D308)*C310/$C310</f>
        <v>0.36249867324825275</v>
      </c>
      <c r="D319" s="41">
        <f ca="1">_xlfn.XLOOKUP($B319,$I$7:$I$44,$M$7:$M$44)*($D309/$D308)*D310/$C310</f>
        <v>0.4577207013843469</v>
      </c>
      <c r="E319" s="41">
        <f ca="1">_xlfn.XLOOKUP($B319,$I$7:$I$44,$M$7:$M$44)*($D309/$D308)*E310/$C310</f>
        <v>0.35720856057402528</v>
      </c>
    </row>
    <row r="320" spans="1:6" x14ac:dyDescent="0.45">
      <c r="A320" s="32"/>
      <c r="B320" t="s">
        <v>340</v>
      </c>
      <c r="C320" s="41">
        <f ca="1">_xlfn.XLOOKUP($B320,$I$7:$I$44,$M$7:$M$44)*($D309/$D308)*C310/$C310</f>
        <v>0.70566347098425586</v>
      </c>
      <c r="D320" s="41">
        <f ca="1">_xlfn.XLOOKUP($B320,$I$7:$I$44,$M$7:$M$44)*($D309/$D308)*D310/$C310</f>
        <v>0.8910288580808845</v>
      </c>
      <c r="E320" s="41">
        <f ca="1">_xlfn.XLOOKUP($B320,$I$7:$I$44,$M$7:$M$44)*($D309/$D308)*E310/$C310</f>
        <v>0.69536539392333208</v>
      </c>
    </row>
    <row r="321" spans="1:5" x14ac:dyDescent="0.45">
      <c r="A321" s="32"/>
      <c r="B321" s="19" t="s">
        <v>51</v>
      </c>
      <c r="C321" s="36">
        <f ca="1">C322</f>
        <v>5.1625198047738782E-2</v>
      </c>
      <c r="D321" s="36">
        <f ca="1">D322</f>
        <v>6.5186229918513805E-2</v>
      </c>
      <c r="E321" s="36">
        <f ca="1">E322</f>
        <v>5.0871807388251283E-2</v>
      </c>
    </row>
    <row r="322" spans="1:5" x14ac:dyDescent="0.45">
      <c r="A322" s="32"/>
      <c r="B322" t="s">
        <v>83</v>
      </c>
      <c r="C322" s="41">
        <f ca="1">_xlfn.XLOOKUP($B322,$I$7:$I$44,$M$7:$M$44)*($D309/$D308)*C310/$C310</f>
        <v>5.1625198047738782E-2</v>
      </c>
      <c r="D322" s="41">
        <f ca="1">_xlfn.XLOOKUP($B322,$I$7:$I$44,$M$7:$M$44)*($D309/$D308)*D310/$C310</f>
        <v>6.5186229918513805E-2</v>
      </c>
      <c r="E322" s="41">
        <f ca="1">_xlfn.XLOOKUP($B322,$I$7:$I$44,$M$7:$M$44)*($D309/$D308)*E310/$C310</f>
        <v>5.0871807388251283E-2</v>
      </c>
    </row>
    <row r="323" spans="1:5" x14ac:dyDescent="0.45">
      <c r="A323" s="32"/>
      <c r="B323" t="s">
        <v>341</v>
      </c>
      <c r="C323" s="41">
        <f ca="1">_xlfn.XLOOKUP($B323,$I$7:$I$44,$M$7:$M$44)*($D309/$D308)*C310/$C310</f>
        <v>5.1625198047738782E-2</v>
      </c>
      <c r="D323" s="41">
        <f ca="1">_xlfn.XLOOKUP($B323,$I$7:$I$44,$M$7:$M$44)*($D309/$D308)*D310/$C310</f>
        <v>6.5186229918513805E-2</v>
      </c>
      <c r="E323" s="41">
        <f ca="1">_xlfn.XLOOKUP($B323,$I$7:$I$44,$M$7:$M$44)*($D309/$D308)*E310/$C310</f>
        <v>5.0871807388251283E-2</v>
      </c>
    </row>
    <row r="324" spans="1:5" x14ac:dyDescent="0.45">
      <c r="A324" s="32"/>
      <c r="B324" t="s">
        <v>88</v>
      </c>
      <c r="C324" s="41">
        <f ca="1">_xlfn.XLOOKUP($B324,$I$7:$I$44,$M$7:$M$44)*($D309/$D308)*C310/$C310</f>
        <v>4.8258337305494947E-2</v>
      </c>
      <c r="D324" s="41">
        <f ca="1">_xlfn.XLOOKUP($B324,$I$7:$I$44,$M$7:$M$44)*($D309/$D308)*D310/$C310</f>
        <v>6.0934954054262906E-2</v>
      </c>
      <c r="E324" s="41">
        <f ca="1">_xlfn.XLOOKUP($B324,$I$7:$I$44,$M$7:$M$44)*($D309/$D308)*E310/$C310</f>
        <v>4.7554080819452289E-2</v>
      </c>
    </row>
    <row r="325" spans="1:5" x14ac:dyDescent="0.45">
      <c r="A325" s="32"/>
      <c r="B325" t="s">
        <v>342</v>
      </c>
      <c r="C325" s="41">
        <f ca="1">_xlfn.XLOOKUP($B325,$I$7:$I$44,$M$7:$M$44)*($D309/$D308)*C310/$C310</f>
        <v>8.6642328378830138E-2</v>
      </c>
      <c r="D325" s="41">
        <f ca="1">_xlfn.XLOOKUP($B325,$I$7:$I$44,$M$7:$M$44)*($D309/$D308)*D310/$C310</f>
        <v>0.1094017447285159</v>
      </c>
      <c r="E325" s="41">
        <f ca="1">_xlfn.XLOOKUP($B325,$I$7:$I$44,$M$7:$M$44)*($D309/$D308)*E310/$C310</f>
        <v>8.5377916359403158E-2</v>
      </c>
    </row>
    <row r="326" spans="1:5" x14ac:dyDescent="0.45">
      <c r="A326" s="32"/>
      <c r="B326" t="s">
        <v>74</v>
      </c>
      <c r="C326" s="41">
        <f ca="1">_xlfn.XLOOKUP($B326,$I$7:$I$44,$M$7:$M$44)*($D309/$D308)*C310/$C310</f>
        <v>8.6642328378830138E-2</v>
      </c>
      <c r="D326" s="41">
        <f ca="1">_xlfn.XLOOKUP($B326,$I$7:$I$44,$M$7:$M$44)*($D309/$D308)*D310/$C310</f>
        <v>0.1094017447285159</v>
      </c>
      <c r="E326" s="41">
        <f ca="1">_xlfn.XLOOKUP($B326,$I$7:$I$44,$M$7:$M$44)*($D309/$D308)*E310/$C310</f>
        <v>8.5377916359403158E-2</v>
      </c>
    </row>
    <row r="327" spans="1:5" x14ac:dyDescent="0.45">
      <c r="A327" s="32"/>
      <c r="B327" s="19" t="s">
        <v>46</v>
      </c>
      <c r="C327" s="36">
        <f>C313/20</f>
        <v>7.195E-3</v>
      </c>
      <c r="D327" s="36">
        <f>D313/20</f>
        <v>9.0849999999999993E-3</v>
      </c>
      <c r="E327" s="36">
        <f>E313/20</f>
        <v>7.0900000000000008E-3</v>
      </c>
    </row>
    <row r="328" spans="1:5" x14ac:dyDescent="0.45">
      <c r="A328" s="32"/>
      <c r="B328" t="s">
        <v>343</v>
      </c>
      <c r="C328" s="41">
        <f ca="1">_xlfn.XLOOKUP($B328,$I$7:$I$44,$M$7:$M$44)*($D309/$D308)*C310/$C310</f>
        <v>8.6642328378830138E-2</v>
      </c>
      <c r="D328" s="41">
        <f ca="1">_xlfn.XLOOKUP($B328,$I$7:$I$44,$M$7:$M$44)*($D309/$D308)*D310/$C310</f>
        <v>0.1094017447285159</v>
      </c>
      <c r="E328" s="41">
        <f ca="1">_xlfn.XLOOKUP($B328,$I$7:$I$44,$M$7:$M$44)*($D309/$D308)*E310/$C310</f>
        <v>8.5377916359403158E-2</v>
      </c>
    </row>
    <row r="329" spans="1:5" x14ac:dyDescent="0.45">
      <c r="A329" s="32"/>
      <c r="B329" t="s">
        <v>344</v>
      </c>
      <c r="C329" s="41">
        <f ca="1">_xlfn.XLOOKUP($B329,$I$7:$I$44,$M$7:$M$44)*($D309/$D308)*C310/$C310</f>
        <v>8.6642328378830138E-2</v>
      </c>
      <c r="D329" s="41">
        <f ca="1">_xlfn.XLOOKUP($B329,$I$7:$I$44,$M$7:$M$44)*($D309/$D308)*D310/$C310</f>
        <v>0.1094017447285159</v>
      </c>
      <c r="E329" s="41">
        <f ca="1">_xlfn.XLOOKUP($B329,$I$7:$I$44,$M$7:$M$44)*($D309/$D308)*E310/$C310</f>
        <v>8.5377916359403158E-2</v>
      </c>
    </row>
    <row r="330" spans="1:5" x14ac:dyDescent="0.45">
      <c r="A330" s="32"/>
      <c r="B330" t="s">
        <v>70</v>
      </c>
      <c r="C330" s="41">
        <f ca="1">_xlfn.XLOOKUP($B330,$I$7:$I$44,$M$7:$M$44)*($D309/$D308)*C310/$C310</f>
        <v>4.8258337305494947E-2</v>
      </c>
      <c r="D330" s="41">
        <f ca="1">_xlfn.XLOOKUP($B330,$I$7:$I$44,$M$7:$M$44)*($D309/$D308)*D310/$C310</f>
        <v>6.0934954054262906E-2</v>
      </c>
      <c r="E330" s="41">
        <f ca="1">_xlfn.XLOOKUP($B330,$I$7:$I$44,$M$7:$M$44)*($D309/$D308)*E310/$C310</f>
        <v>4.7554080819452289E-2</v>
      </c>
    </row>
    <row r="331" spans="1:5" x14ac:dyDescent="0.45">
      <c r="A331" s="32"/>
      <c r="B331" t="s">
        <v>345</v>
      </c>
      <c r="C331" s="41">
        <f ca="1">_xlfn.XLOOKUP($B331,$I$7:$I$44,$M$7:$M$44)*($D309/$D308)*C310/$C310</f>
        <v>9.6516674610989894E-2</v>
      </c>
      <c r="D331" s="41">
        <f ca="1">_xlfn.XLOOKUP($B331,$I$7:$I$44,$M$7:$M$44)*($D309/$D308)*D310/$C310</f>
        <v>0.12186990810852581</v>
      </c>
      <c r="E331" s="41">
        <f ca="1">_xlfn.XLOOKUP($B331,$I$7:$I$44,$M$7:$M$44)*($D309/$D308)*E310/$C310</f>
        <v>9.5108161638904579E-2</v>
      </c>
    </row>
    <row r="332" spans="1:5" x14ac:dyDescent="0.45">
      <c r="A332" s="32"/>
      <c r="B332" t="s">
        <v>346</v>
      </c>
      <c r="C332" s="41">
        <f ca="1">_xlfn.XLOOKUP($B332,$I$7:$I$44,$M$7:$M$44)*($D309/$D308)*C310/$C310</f>
        <v>9.6516674610989894E-2</v>
      </c>
      <c r="D332" s="41">
        <f ca="1">_xlfn.XLOOKUP($B332,$I$7:$I$44,$M$7:$M$44)*($D309/$D308)*D310/$C310</f>
        <v>0.12186990810852581</v>
      </c>
      <c r="E332" s="41">
        <f ca="1">_xlfn.XLOOKUP($B332,$I$7:$I$44,$M$7:$M$44)*($D309/$D308)*E310/$C310</f>
        <v>9.5108161638904579E-2</v>
      </c>
    </row>
    <row r="333" spans="1:5" x14ac:dyDescent="0.45">
      <c r="A333" s="32"/>
      <c r="B333" t="s">
        <v>39</v>
      </c>
      <c r="C333" s="41">
        <f ca="1">_xlfn.XLOOKUP($B333,$I$7:$I$44,$M$7:$M$44)*($D309/$D308)*C310/$C310</f>
        <v>0.10032720397714295</v>
      </c>
      <c r="D333" s="41">
        <f ca="1">_xlfn.XLOOKUP($B333,$I$7:$I$44,$M$7:$M$44)*($D309/$D308)*D310/$C310</f>
        <v>0.12668139654375868</v>
      </c>
      <c r="E333" s="41">
        <f ca="1">_xlfn.XLOOKUP($B333,$I$7:$I$44,$M$7:$M$44)*($D309/$D308)*E310/$C310</f>
        <v>9.8863082167886529E-2</v>
      </c>
    </row>
    <row r="334" spans="1:5" x14ac:dyDescent="0.45">
      <c r="A334" s="32"/>
      <c r="B334" t="s">
        <v>347</v>
      </c>
      <c r="C334" s="41">
        <f ca="1">_xlfn.XLOOKUP($B334,$I$7:$I$44,$M$7:$M$44)*($D309/$D308)*C310/$C310</f>
        <v>9.6516674610989894E-2</v>
      </c>
      <c r="D334" s="41">
        <f ca="1">_xlfn.XLOOKUP($B334,$I$7:$I$44,$M$7:$M$44)*($D309/$D308)*D310/$C310</f>
        <v>0.12186990810852581</v>
      </c>
      <c r="E334" s="41">
        <f ca="1">_xlfn.XLOOKUP($B334,$I$7:$I$44,$M$7:$M$44)*($D309/$D308)*E310/$C310</f>
        <v>9.5108161638904579E-2</v>
      </c>
    </row>
    <row r="335" spans="1:5" x14ac:dyDescent="0.45">
      <c r="A335" s="32"/>
      <c r="B335" t="s">
        <v>55</v>
      </c>
      <c r="C335" s="41">
        <f ca="1">_xlfn.XLOOKUP($B335,$I$7:$I$44,$M$7:$M$44)*($D309/$D308)*C310/$C310</f>
        <v>3.2018845658738857</v>
      </c>
      <c r="D335" s="41">
        <f ca="1">_xlfn.XLOOKUP($B335,$I$7:$I$44,$M$7:$M$44)*($D309/$D308)*D310/$C310</f>
        <v>4.0429633469026065</v>
      </c>
      <c r="E335" s="41">
        <f ca="1">_xlfn.XLOOKUP($B335,$I$7:$I$44,$M$7:$M$44)*($D309/$D308)*E310/$C310</f>
        <v>3.1551579669278458</v>
      </c>
    </row>
    <row r="336" spans="1:5" x14ac:dyDescent="0.45">
      <c r="A336" s="32"/>
      <c r="B336" s="19" t="s">
        <v>57</v>
      </c>
      <c r="C336" s="42">
        <f>EI_source_adhoc!$E$9</f>
        <v>2.29</v>
      </c>
      <c r="D336" s="42">
        <f>EI_source_adhoc!$E$9</f>
        <v>2.29</v>
      </c>
      <c r="E336" s="42">
        <f>EI_source_adhoc!$E$9</f>
        <v>2.29</v>
      </c>
    </row>
    <row r="337" spans="1:5" x14ac:dyDescent="0.45">
      <c r="A337" s="32"/>
      <c r="B337" t="s">
        <v>348</v>
      </c>
      <c r="C337" s="41">
        <f ca="1">_xlfn.XLOOKUP($B337,$I$7:$I$44,$M$7:$M$44)*($D309/$D308)*C310/$C310</f>
        <v>8.6642328378830138E-2</v>
      </c>
      <c r="D337" s="41">
        <f ca="1">_xlfn.XLOOKUP($B337,$I$7:$I$44,$M$7:$M$44)*($D309/$D308)*D310/$C310</f>
        <v>0.1094017447285159</v>
      </c>
      <c r="E337" s="41">
        <f ca="1">_xlfn.XLOOKUP($B337,$I$7:$I$44,$M$7:$M$44)*($D309/$D308)*E310/$C310</f>
        <v>8.5377916359403158E-2</v>
      </c>
    </row>
    <row r="338" spans="1:5" x14ac:dyDescent="0.45">
      <c r="A338" s="32"/>
      <c r="B338" s="19" t="s">
        <v>349</v>
      </c>
      <c r="C338" s="42">
        <f>EI_source_adhoc!$A$19</f>
        <v>0.81</v>
      </c>
      <c r="D338" s="42">
        <f>EI_source_adhoc!$A$19</f>
        <v>0.81</v>
      </c>
      <c r="E338" s="42">
        <f>EI_source_adhoc!$A$19</f>
        <v>0.81</v>
      </c>
    </row>
    <row r="339" spans="1:5" x14ac:dyDescent="0.45">
      <c r="A339" s="32"/>
      <c r="B339" t="s">
        <v>350</v>
      </c>
      <c r="C339" s="41">
        <f ca="1">_xlfn.XLOOKUP($B339,$I$7:$I$44,$M$7:$M$44)*($D309/$D308)*C310/$C310</f>
        <v>0.68982461445354459</v>
      </c>
      <c r="D339" s="41">
        <f ca="1">_xlfn.XLOOKUP($B339,$I$7:$I$44,$M$7:$M$44)*($D309/$D308)*D310/$C310</f>
        <v>0.87102941241284959</v>
      </c>
      <c r="E339" s="41">
        <f ca="1">_xlfn.XLOOKUP($B339,$I$7:$I$44,$M$7:$M$44)*($D309/$D308)*E310/$C310</f>
        <v>0.67975768123358327</v>
      </c>
    </row>
    <row r="340" spans="1:5" x14ac:dyDescent="0.45">
      <c r="A340" s="32" t="s">
        <v>4</v>
      </c>
      <c r="B340" t="s">
        <v>45</v>
      </c>
      <c r="C340" s="47" cm="1">
        <f t="array" ref="C340">SUMPRODUCT((EI_source_FAO!$B$3:$B$601=$A308)*(EI_source_FAO!$C$3:$C$601="Emissions (CO2eq) (AR5)")*(EI_source_FAO!$BQ$3:$BQ$601=$A340)*(EI_source_FAO!$F$2:$BO$2=C312)*(EI_source_FAO!$F$3:$BO$601))/SUMPRODUCT((EI_source_FAO!$B$3:$B$601=$A308)*(EI_source_FAO!$C$3:$C$601="Production")*(EI_source_FAO!$BQ$3:$BQ$601=$A340)*(EI_source_FAO!$F$2:$BO$2=C312)*(EI_source_FAO!$F$3:$BO$601))</f>
        <v>47.174399999999999</v>
      </c>
      <c r="D340" s="47" cm="1">
        <f t="array" ref="D340">SUMPRODUCT((EI_source_FAO!$B$3:$B$601=$A308)*(EI_source_FAO!$C$3:$C$601="Emissions (CO2eq) (AR5)")*(EI_source_FAO!$BQ$3:$BQ$601=$A340)*(EI_source_FAO!$F$2:$BO$2=D312)*(EI_source_FAO!$F$3:$BO$601))/SUMPRODUCT((EI_source_FAO!$B$3:$B$601=$A308)*(EI_source_FAO!$C$3:$C$601="Production")*(EI_source_FAO!$BQ$3:$BQ$601=$A340)*(EI_source_FAO!$F$2:$BO$2=D312)*(EI_source_FAO!$F$3:$BO$601))</f>
        <v>36.084600000000002</v>
      </c>
      <c r="E340" s="47" cm="1">
        <f t="array" ref="E340">SUMPRODUCT((EI_source_FAO!$B$3:$B$601=$A308)*(EI_source_FAO!$C$3:$C$601="Emissions (CO2eq) (AR5)")*(EI_source_FAO!$BQ$3:$BQ$601=$A340)*(EI_source_FAO!$F$2:$BO$2=E312)*(EI_source_FAO!$F$3:$BO$601))/SUMPRODUCT((EI_source_FAO!$B$3:$B$601=$A308)*(EI_source_FAO!$C$3:$C$601="Production")*(EI_source_FAO!$BQ$3:$BQ$601=$A340)*(EI_source_FAO!$F$2:$BO$2=E312)*(EI_source_FAO!$F$3:$BO$601))</f>
        <v>35.095500000000001</v>
      </c>
    </row>
    <row r="341" spans="1:5" x14ac:dyDescent="0.45">
      <c r="A341" s="32" t="s">
        <v>6</v>
      </c>
      <c r="B341" t="s">
        <v>68</v>
      </c>
      <c r="C341" s="47" cm="1">
        <f t="array" ref="C341">SUMPRODUCT((EI_source_FAO!$B$3:$B$601=$A308)*(EI_source_FAO!$C$3:$C$601="Emissions (CO2eq) (AR5)")*(EI_source_FAO!$BQ$3:$BQ$601=$A341)*(EI_source_FAO!$F$2:$BO$2=C312)*(EI_source_FAO!$F$3:$BO$601))/SUMPRODUCT((EI_source_FAO!$B$3:$B$601=$A308)*(EI_source_FAO!$C$3:$C$601="Production")*(EI_source_FAO!$BQ$3:$BQ$601=$A341)*(EI_source_FAO!$F$2:$BO$2=C312)*(EI_source_FAO!$F$3:$BO$601))</f>
        <v>3.0249273160631982</v>
      </c>
      <c r="D341" s="47" cm="1">
        <f t="array" ref="D341">SUMPRODUCT((EI_source_FAO!$B$3:$B$601=$A308)*(EI_source_FAO!$C$3:$C$601="Emissions (CO2eq) (AR5)")*(EI_source_FAO!$BQ$3:$BQ$601=$A341)*(EI_source_FAO!$F$2:$BO$2=D312)*(EI_source_FAO!$F$3:$BO$601))/SUMPRODUCT((EI_source_FAO!$B$3:$B$601=$A308)*(EI_source_FAO!$C$3:$C$601="Production")*(EI_source_FAO!$BQ$3:$BQ$601=$A341)*(EI_source_FAO!$F$2:$BO$2=D312)*(EI_source_FAO!$F$3:$BO$601))</f>
        <v>3.1119413498497868</v>
      </c>
      <c r="E341" s="47" cm="1">
        <f t="array" ref="E341">SUMPRODUCT((EI_source_FAO!$B$3:$B$601=$A308)*(EI_source_FAO!$C$3:$C$601="Emissions (CO2eq) (AR5)")*(EI_source_FAO!$BQ$3:$BQ$601=$A341)*(EI_source_FAO!$F$2:$BO$2=E312)*(EI_source_FAO!$F$3:$BO$601))/SUMPRODUCT((EI_source_FAO!$B$3:$B$601=$A308)*(EI_source_FAO!$C$3:$C$601="Production")*(EI_source_FAO!$BQ$3:$BQ$601=$A341)*(EI_source_FAO!$F$2:$BO$2=E312)*(EI_source_FAO!$F$3:$BO$601))</f>
        <v>3.5723265076242927</v>
      </c>
    </row>
    <row r="342" spans="1:5" x14ac:dyDescent="0.45">
      <c r="A342" s="32" t="s">
        <v>14</v>
      </c>
      <c r="B342" t="s">
        <v>85</v>
      </c>
      <c r="C342" s="47" cm="1">
        <f t="array" ref="C342">SUMPRODUCT((EI_source_FAO!$B$3:$B$601=$A308)*(EI_source_FAO!$C$3:$C$601="Emissions (CO2eq) (AR5)")*(EI_source_FAO!$BQ$3:$BQ$601=$A342)*(EI_source_FAO!$F$2:$BO$2=C312)*(EI_source_FAO!$F$3:$BO$601))/SUMPRODUCT((EI_source_FAO!$B$3:$B$601=$A308)*(EI_source_FAO!$C$3:$C$601="Production")*(EI_source_FAO!$BQ$3:$BQ$601=$A342)*(EI_source_FAO!$F$2:$BO$2=C312)*(EI_source_FAO!$F$3:$BO$601))</f>
        <v>2.7088000000000001</v>
      </c>
      <c r="D342" s="47" cm="1">
        <f t="array" ref="D342">SUMPRODUCT((EI_source_FAO!$B$3:$B$601=$A308)*(EI_source_FAO!$C$3:$C$601="Emissions (CO2eq) (AR5)")*(EI_source_FAO!$BQ$3:$BQ$601=$A342)*(EI_source_FAO!$F$2:$BO$2=D312)*(EI_source_FAO!$F$3:$BO$601))/SUMPRODUCT((EI_source_FAO!$B$3:$B$601=$A308)*(EI_source_FAO!$C$3:$C$601="Production")*(EI_source_FAO!$BQ$3:$BQ$601=$A342)*(EI_source_FAO!$F$2:$BO$2=D312)*(EI_source_FAO!$F$3:$BO$601))</f>
        <v>1.8818999999999999</v>
      </c>
      <c r="E342" s="47" cm="1">
        <f t="array" ref="E342">SUMPRODUCT((EI_source_FAO!$B$3:$B$601=$A308)*(EI_source_FAO!$C$3:$C$601="Emissions (CO2eq) (AR5)")*(EI_source_FAO!$BQ$3:$BQ$601=$A342)*(EI_source_FAO!$F$2:$BO$2=E312)*(EI_source_FAO!$F$3:$BO$601))/SUMPRODUCT((EI_source_FAO!$B$3:$B$601=$A308)*(EI_source_FAO!$C$3:$C$601="Production")*(EI_source_FAO!$BQ$3:$BQ$601=$A342)*(EI_source_FAO!$F$2:$BO$2=E312)*(EI_source_FAO!$F$3:$BO$601))</f>
        <v>0.38109999999999994</v>
      </c>
    </row>
    <row r="343" spans="1:5" x14ac:dyDescent="0.45">
      <c r="A343" s="32" t="s">
        <v>16</v>
      </c>
      <c r="B343" t="s">
        <v>59</v>
      </c>
      <c r="C343" s="47" cm="1">
        <f t="array" ref="C343">SUMPRODUCT((EI_source_FAO!$B$3:$B$601=$A308)*(EI_source_FAO!$C$3:$C$601="Emissions (CO2eq) (AR5)")*(EI_source_FAO!$BQ$3:$BQ$601=$A343)*(EI_source_FAO!$F$2:$BO$2=C312)*(EI_source_FAO!$F$3:$BO$601))/SUMPRODUCT((EI_source_FAO!$B$3:$B$601=$A308)*(EI_source_FAO!$C$3:$C$601="Production")*(EI_source_FAO!$BQ$3:$BQ$601=$A343)*(EI_source_FAO!$F$2:$BO$2=C312)*(EI_source_FAO!$F$3:$BO$601))</f>
        <v>1.2835000000000001</v>
      </c>
      <c r="D343" s="47" cm="1">
        <f t="array" ref="D343">SUMPRODUCT((EI_source_FAO!$B$3:$B$601=$A308)*(EI_source_FAO!$C$3:$C$601="Emissions (CO2eq) (AR5)")*(EI_source_FAO!$BQ$3:$BQ$601=$A343)*(EI_source_FAO!$F$2:$BO$2=D312)*(EI_source_FAO!$F$3:$BO$601))/SUMPRODUCT((EI_source_FAO!$B$3:$B$601=$A308)*(EI_source_FAO!$C$3:$C$601="Production")*(EI_source_FAO!$BQ$3:$BQ$601=$A343)*(EI_source_FAO!$F$2:$BO$2=D312)*(EI_source_FAO!$F$3:$BO$601))</f>
        <v>1.3314999999999999</v>
      </c>
      <c r="E343" s="47" cm="1">
        <f t="array" ref="E343">SUMPRODUCT((EI_source_FAO!$B$3:$B$601=$A308)*(EI_source_FAO!$C$3:$C$601="Emissions (CO2eq) (AR5)")*(EI_source_FAO!$BQ$3:$BQ$601=$A343)*(EI_source_FAO!$F$2:$BO$2=E312)*(EI_source_FAO!$F$3:$BO$601))/SUMPRODUCT((EI_source_FAO!$B$3:$B$601=$A308)*(EI_source_FAO!$C$3:$C$601="Production")*(EI_source_FAO!$BQ$3:$BQ$601=$A343)*(EI_source_FAO!$F$2:$BO$2=E312)*(EI_source_FAO!$F$3:$BO$601))</f>
        <v>1.2922</v>
      </c>
    </row>
    <row r="344" spans="1:5" x14ac:dyDescent="0.45">
      <c r="A344" s="32" t="s">
        <v>8</v>
      </c>
      <c r="B344" t="s">
        <v>65</v>
      </c>
      <c r="C344" s="47" cm="1">
        <f t="array" ref="C344">SUMPRODUCT((EI_source_FAO!$B$3:$B$601=$A308)*(EI_source_FAO!$C$3:$C$601="Emissions (CO2eq) (AR5)")*(EI_source_FAO!$BQ$3:$BQ$601=$A344)*(EI_source_FAO!$F$2:$BO$2=C312)*(EI_source_FAO!$F$3:$BO$601))/SUMPRODUCT((EI_source_FAO!$B$3:$B$601=$A308)*(EI_source_FAO!$C$3:$C$601="Production")*(EI_source_FAO!$BQ$3:$BQ$601=$A344)*(EI_source_FAO!$F$2:$BO$2=C312)*(EI_source_FAO!$F$3:$BO$601))</f>
        <v>32.663673616346749</v>
      </c>
      <c r="D344" s="47" cm="1">
        <f t="array" ref="D344">SUMPRODUCT((EI_source_FAO!$B$3:$B$601=$A308)*(EI_source_FAO!$C$3:$C$601="Emissions (CO2eq) (AR5)")*(EI_source_FAO!$BQ$3:$BQ$601=$A344)*(EI_source_FAO!$F$2:$BO$2=D312)*(EI_source_FAO!$F$3:$BO$601))/SUMPRODUCT((EI_source_FAO!$B$3:$B$601=$A308)*(EI_source_FAO!$C$3:$C$601="Production")*(EI_source_FAO!$BQ$3:$BQ$601=$A344)*(EI_source_FAO!$F$2:$BO$2=D312)*(EI_source_FAO!$F$3:$BO$601))</f>
        <v>27.887461117076359</v>
      </c>
      <c r="E344" s="47" cm="1">
        <f t="array" ref="E344">SUMPRODUCT((EI_source_FAO!$B$3:$B$601=$A308)*(EI_source_FAO!$C$3:$C$601="Emissions (CO2eq) (AR5)")*(EI_source_FAO!$BQ$3:$BQ$601=$A344)*(EI_source_FAO!$F$2:$BO$2=E312)*(EI_source_FAO!$F$3:$BO$601))/SUMPRODUCT((EI_source_FAO!$B$3:$B$601=$A308)*(EI_source_FAO!$C$3:$C$601="Production")*(EI_source_FAO!$BQ$3:$BQ$601=$A344)*(EI_source_FAO!$F$2:$BO$2=E312)*(EI_source_FAO!$F$3:$BO$601))</f>
        <v>29.739290419588517</v>
      </c>
    </row>
    <row r="345" spans="1:5" x14ac:dyDescent="0.45">
      <c r="A345" s="32" t="s">
        <v>8</v>
      </c>
      <c r="B345" t="s">
        <v>81</v>
      </c>
      <c r="C345" s="47" cm="1">
        <f t="array" aca="1" ref="C345" ca="1">SUMPRODUCT((EI_source_FAO!$B$3:$B$601=$A308)*(EI_source_FAO!$C$3:$C$601="Emissions (CO2eq) (AR5)")*(EI_source_FAO!$BQ$3:$BQ$601=$A345)*(EI_source_FAO!$F$2:$BO$2=C312)*(EI_source_FAO!$F$3:$BO$601))/SUMPRODUCT((EI_source_FAO!$B$3:$B$601=$A308)*(EI_source_FAO!$C$3:$C$601="Production")*(EI_source_FAO!$BQ$3:$BQ$601=$A345)*(EI_source_FAO!$F$2:$BO$2=C312)*(EI_source_FAO!$F$3:$BO$601))/F308*F309</f>
        <v>10.123107306576751</v>
      </c>
      <c r="D345" s="47" cm="1">
        <f t="array" aca="1" ref="D345" ca="1">SUMPRODUCT((EI_source_FAO!$B$3:$B$601=$A308)*(EI_source_FAO!$C$3:$C$601="Emissions (CO2eq) (AR5)")*(EI_source_FAO!$BQ$3:$BQ$601=$A345)*(EI_source_FAO!$F$2:$BO$2=D312)*(EI_source_FAO!$F$3:$BO$601))/SUMPRODUCT((EI_source_FAO!$B$3:$B$601=$A308)*(EI_source_FAO!$C$3:$C$601="Production")*(EI_source_FAO!$BQ$3:$BQ$601=$A345)*(EI_source_FAO!$F$2:$BO$2=D312)*(EI_source_FAO!$F$3:$BO$601))/F308*F309</f>
        <v>8.6428662223366075</v>
      </c>
      <c r="E345" s="47" cm="1">
        <f t="array" aca="1" ref="E345" ca="1">SUMPRODUCT((EI_source_FAO!$B$3:$B$601=$A308)*(EI_source_FAO!$C$3:$C$601="Emissions (CO2eq) (AR5)")*(EI_source_FAO!$BQ$3:$BQ$601=$A345)*(EI_source_FAO!$F$2:$BO$2=E312)*(EI_source_FAO!$F$3:$BO$601))/SUMPRODUCT((EI_source_FAO!$B$3:$B$601=$A308)*(EI_source_FAO!$C$3:$C$601="Production")*(EI_source_FAO!$BQ$3:$BQ$601=$A345)*(EI_source_FAO!$F$2:$BO$2=E312)*(EI_source_FAO!$F$3:$BO$601))/F308*F309</f>
        <v>9.2167841154364218</v>
      </c>
    </row>
    <row r="346" spans="1:5" x14ac:dyDescent="0.45">
      <c r="C346" s="3"/>
      <c r="D346" s="3"/>
      <c r="E346" s="3"/>
    </row>
    <row r="353" spans="1:6" x14ac:dyDescent="0.45">
      <c r="A353" s="5" t="s">
        <v>412</v>
      </c>
      <c r="B353" s="23" t="s">
        <v>422</v>
      </c>
      <c r="C353" s="23"/>
      <c r="D353" s="39">
        <f ca="1">$M$45</f>
        <v>1.6190155807772431</v>
      </c>
      <c r="E353" s="20" t="s">
        <v>374</v>
      </c>
      <c r="F353" s="31">
        <f ca="1">$M$41</f>
        <v>39.72</v>
      </c>
    </row>
    <row r="354" spans="1:6" x14ac:dyDescent="0.45">
      <c r="A354" s="32"/>
      <c r="B354" s="23" t="s">
        <v>377</v>
      </c>
      <c r="C354" s="23"/>
      <c r="D354" s="23" cm="1">
        <f t="array" ref="D354">_xlfn.XLOOKUP(2010,EI_source_FAO!$F$2:$BO$2,_xlfn.XLOOKUP($A353&amp;$A$2&amp;$B355,EI_source_FAO!$B$3:$B$601&amp;EI_source_FAO!$C$3:$C$601&amp;EI_source_FAO!$E$3:$E$601,EI_source_FAO!$F$3:$BO$601))</f>
        <v>0.1118</v>
      </c>
      <c r="E354" s="20" t="s">
        <v>375</v>
      </c>
      <c r="F354" s="31">
        <f ca="1">$M$42</f>
        <v>12.31</v>
      </c>
    </row>
    <row r="355" spans="1:6" x14ac:dyDescent="0.45">
      <c r="A355" t="s">
        <v>378</v>
      </c>
      <c r="B355" s="5" t="s">
        <v>1</v>
      </c>
      <c r="C355" cm="1">
        <f t="array" ref="C355">_xlfn.XLOOKUP(C$357,EI_source_FAO!$F$2:$BO$2,_xlfn.XLOOKUP($A353&amp;$A$2&amp;$B355,EI_source_FAO!$B$3:$B$601&amp;EI_source_FAO!$C$3:$C$601&amp;EI_source_FAO!$E$3:$E$601,EI_source_FAO!$F$3:$BO$601))</f>
        <v>9.9000000000000005E-2</v>
      </c>
      <c r="D355" cm="1">
        <f t="array" ref="D355">_xlfn.XLOOKUP(D$357,EI_source_FAO!$F$2:$BO$2,_xlfn.XLOOKUP($A353&amp;$A$2&amp;$B355,EI_source_FAO!$B$3:$B$601&amp;EI_source_FAO!$C$3:$C$601&amp;EI_source_FAO!$E$3:$E$601,EI_source_FAO!$F$3:$BO$601))</f>
        <v>0.1118</v>
      </c>
      <c r="E355" cm="1">
        <f t="array" ref="E355">_xlfn.XLOOKUP(E$357,EI_source_FAO!$F$2:$BO$2,_xlfn.XLOOKUP($A353&amp;$A$2&amp;$B355,EI_source_FAO!$B$3:$B$601&amp;EI_source_FAO!$C$3:$C$601&amp;EI_source_FAO!$E$3:$E$601,EI_source_FAO!$F$3:$BO$601))</f>
        <v>9.6299999999999997E-2</v>
      </c>
    </row>
    <row r="356" spans="1:6" x14ac:dyDescent="0.45">
      <c r="C356" s="29" t="s">
        <v>356</v>
      </c>
      <c r="D356" s="29" t="s">
        <v>357</v>
      </c>
      <c r="E356" s="29" t="s">
        <v>358</v>
      </c>
    </row>
    <row r="357" spans="1:6" x14ac:dyDescent="0.45">
      <c r="B357" s="5" t="s">
        <v>354</v>
      </c>
      <c r="C357" s="1">
        <f>_xlfn.XLOOKUP(C356,Notes!$A$8:$A$21,Notes!$B$8:$B$21)</f>
        <v>2000</v>
      </c>
      <c r="D357" s="1">
        <f>_xlfn.XLOOKUP(D356,Notes!$A$8:$A$21,Notes!$B$8:$B$21)</f>
        <v>2010</v>
      </c>
      <c r="E357" s="1">
        <f>_xlfn.XLOOKUP(E356,Notes!$A$8:$A$21,Notes!$B$8:$B$21)</f>
        <v>2022</v>
      </c>
    </row>
    <row r="358" spans="1:6" x14ac:dyDescent="0.45">
      <c r="A358" s="40" t="s">
        <v>0</v>
      </c>
      <c r="B358" t="s">
        <v>67</v>
      </c>
      <c r="C358">
        <f>C355</f>
        <v>9.9000000000000005E-2</v>
      </c>
      <c r="D358">
        <f>D355</f>
        <v>0.1118</v>
      </c>
      <c r="E358">
        <f>E355</f>
        <v>9.6299999999999997E-2</v>
      </c>
    </row>
    <row r="359" spans="1:6" x14ac:dyDescent="0.45">
      <c r="A359" s="40" t="s">
        <v>0</v>
      </c>
      <c r="B359" t="s">
        <v>339</v>
      </c>
      <c r="C359">
        <f>C355</f>
        <v>9.9000000000000005E-2</v>
      </c>
      <c r="D359">
        <f>D355</f>
        <v>0.1118</v>
      </c>
      <c r="E359">
        <f>E355</f>
        <v>9.6299999999999997E-2</v>
      </c>
    </row>
    <row r="360" spans="1:6" x14ac:dyDescent="0.45">
      <c r="A360" s="40" t="s">
        <v>2</v>
      </c>
      <c r="B360" t="s">
        <v>87</v>
      </c>
      <c r="C360" cm="1">
        <f t="array" ref="C360">_xlfn.XLOOKUP(C$357,EI_source_FAO!$F$2:$BO$2,_xlfn.XLOOKUP($A353&amp;$A$2&amp;$A360,EI_source_FAO!$B$3:$B$601&amp;EI_source_FAO!$C$3:$C$601&amp;EI_source_FAO!$BQ$3:$BQ$601,EI_source_FAO!$F$3:$BO$601))</f>
        <v>1.9793000000000001</v>
      </c>
      <c r="D360" cm="1">
        <f t="array" ref="D360">_xlfn.XLOOKUP(D$357,EI_source_FAO!$F$2:$BO$2,_xlfn.XLOOKUP($A353&amp;$A$2&amp;$A360,EI_source_FAO!$B$3:$B$601&amp;EI_source_FAO!$C$3:$C$601&amp;EI_source_FAO!$BQ$3:$BQ$601,EI_source_FAO!$F$3:$BO$601))</f>
        <v>1.6405000000000001</v>
      </c>
      <c r="E360" cm="1">
        <f t="array" ref="E360">_xlfn.XLOOKUP(E$357,EI_source_FAO!$F$2:$BO$2,_xlfn.XLOOKUP($A353&amp;$A$2&amp;$A360,EI_source_FAO!$B$3:$B$601&amp;EI_source_FAO!$C$3:$C$601&amp;EI_source_FAO!$BQ$3:$BQ$601,EI_source_FAO!$F$3:$BO$601))</f>
        <v>1.6001000000000001</v>
      </c>
    </row>
    <row r="361" spans="1:6" x14ac:dyDescent="0.45">
      <c r="A361" s="40" t="s">
        <v>0</v>
      </c>
      <c r="B361" t="s">
        <v>43</v>
      </c>
      <c r="C361">
        <f>C355</f>
        <v>9.9000000000000005E-2</v>
      </c>
      <c r="D361">
        <f>D355</f>
        <v>0.1118</v>
      </c>
      <c r="E361">
        <f>E355</f>
        <v>9.6299999999999997E-2</v>
      </c>
    </row>
    <row r="362" spans="1:6" x14ac:dyDescent="0.45">
      <c r="A362" s="40" t="s">
        <v>0</v>
      </c>
      <c r="B362" t="s">
        <v>72</v>
      </c>
      <c r="C362">
        <f>C355</f>
        <v>9.9000000000000005E-2</v>
      </c>
      <c r="D362">
        <f>D355</f>
        <v>0.1118</v>
      </c>
      <c r="E362">
        <f>E355</f>
        <v>9.6299999999999997E-2</v>
      </c>
    </row>
    <row r="363" spans="1:6" x14ac:dyDescent="0.45">
      <c r="A363" s="32"/>
      <c r="B363" t="s">
        <v>77</v>
      </c>
      <c r="C363" s="41">
        <f ca="1">_xlfn.XLOOKUP($B363,$I$7:$I$44,$M$7:$M$44)*($D354/$D353)*C355/$C355</f>
        <v>0.11542715295597408</v>
      </c>
      <c r="D363" s="41">
        <f ca="1">_xlfn.XLOOKUP($B363,$I$7:$I$44,$M$7:$M$44)*($D354/$D353)*D355/$C355</f>
        <v>0.13035106768159493</v>
      </c>
      <c r="E363" s="41">
        <f ca="1">_xlfn.XLOOKUP($B363,$I$7:$I$44,$M$7:$M$44)*($D354/$D353)*E355/$C355</f>
        <v>0.11227913969353841</v>
      </c>
    </row>
    <row r="364" spans="1:6" x14ac:dyDescent="0.45">
      <c r="A364" s="32"/>
      <c r="B364" t="s">
        <v>63</v>
      </c>
      <c r="C364" s="41">
        <f ca="1">_xlfn.XLOOKUP($B364,$I$7:$I$44,$M$7:$M$44)*($D354/$D353)*C355/$C355</f>
        <v>0.22304541369925512</v>
      </c>
      <c r="D364" s="41">
        <f ca="1">_xlfn.XLOOKUP($B364,$I$7:$I$44,$M$7:$M$44)*($D354/$D353)*D355/$C355</f>
        <v>0.25188360860178505</v>
      </c>
      <c r="E364" s="41">
        <f ca="1">_xlfn.XLOOKUP($B364,$I$7:$I$44,$M$7:$M$44)*($D354/$D353)*E355/$C355</f>
        <v>0.21696235696200267</v>
      </c>
    </row>
    <row r="365" spans="1:6" x14ac:dyDescent="0.45">
      <c r="A365" s="32"/>
      <c r="B365" t="s">
        <v>340</v>
      </c>
      <c r="C365" s="41">
        <f ca="1">_xlfn.XLOOKUP($B365,$I$7:$I$44,$M$7:$M$44)*($D354/$D353)*C355/$C355</f>
        <v>0.43419469485987788</v>
      </c>
      <c r="D365" s="41">
        <f ca="1">_xlfn.XLOOKUP($B365,$I$7:$I$44,$M$7:$M$44)*($D354/$D353)*D355/$C355</f>
        <v>0.49033299884176101</v>
      </c>
      <c r="E365" s="41">
        <f ca="1">_xlfn.XLOOKUP($B365,$I$7:$I$44,$M$7:$M$44)*($D354/$D353)*E355/$C355</f>
        <v>0.42235302136369934</v>
      </c>
    </row>
    <row r="366" spans="1:6" x14ac:dyDescent="0.45">
      <c r="A366" s="32"/>
      <c r="B366" s="19" t="s">
        <v>51</v>
      </c>
      <c r="C366" s="36">
        <f ca="1">C367</f>
        <v>3.176498151754098E-2</v>
      </c>
      <c r="D366" s="36">
        <f ca="1">D367</f>
        <v>3.5871969026879606E-2</v>
      </c>
      <c r="E366" s="36">
        <f ca="1">E367</f>
        <v>3.0898663839789859E-2</v>
      </c>
    </row>
    <row r="367" spans="1:6" x14ac:dyDescent="0.45">
      <c r="A367" s="32"/>
      <c r="B367" t="s">
        <v>83</v>
      </c>
      <c r="C367" s="41">
        <f ca="1">_xlfn.XLOOKUP($B367,$I$7:$I$44,$M$7:$M$44)*($D354/$D353)*C355/$C355</f>
        <v>3.176498151754098E-2</v>
      </c>
      <c r="D367" s="41">
        <f ca="1">_xlfn.XLOOKUP($B367,$I$7:$I$44,$M$7:$M$44)*($D354/$D353)*D355/$C355</f>
        <v>3.5871969026879606E-2</v>
      </c>
      <c r="E367" s="41">
        <f ca="1">_xlfn.XLOOKUP($B367,$I$7:$I$44,$M$7:$M$44)*($D354/$D353)*E355/$C355</f>
        <v>3.0898663839789859E-2</v>
      </c>
    </row>
    <row r="368" spans="1:6" x14ac:dyDescent="0.45">
      <c r="A368" s="32"/>
      <c r="B368" t="s">
        <v>341</v>
      </c>
      <c r="C368" s="41">
        <f ca="1">_xlfn.XLOOKUP($B368,$I$7:$I$44,$M$7:$M$44)*($D354/$D353)*C355/$C355</f>
        <v>3.176498151754098E-2</v>
      </c>
      <c r="D368" s="41">
        <f ca="1">_xlfn.XLOOKUP($B368,$I$7:$I$44,$M$7:$M$44)*($D354/$D353)*D355/$C355</f>
        <v>3.5871969026879606E-2</v>
      </c>
      <c r="E368" s="41">
        <f ca="1">_xlfn.XLOOKUP($B368,$I$7:$I$44,$M$7:$M$44)*($D354/$D353)*E355/$C355</f>
        <v>3.0898663839789859E-2</v>
      </c>
    </row>
    <row r="369" spans="1:5" x14ac:dyDescent="0.45">
      <c r="A369" s="32"/>
      <c r="B369" t="s">
        <v>88</v>
      </c>
      <c r="C369" s="41">
        <f ca="1">_xlfn.XLOOKUP($B369,$I$7:$I$44,$M$7:$M$44)*($D354/$D353)*C355/$C355</f>
        <v>2.9693352288136129E-2</v>
      </c>
      <c r="D369" s="41">
        <f ca="1">_xlfn.XLOOKUP($B369,$I$7:$I$44,$M$7:$M$44)*($D354/$D353)*D355/$C355</f>
        <v>3.3532492785996147E-2</v>
      </c>
      <c r="E369" s="41">
        <f ca="1">_xlfn.XLOOKUP($B369,$I$7:$I$44,$M$7:$M$44)*($D354/$D353)*E355/$C355</f>
        <v>2.8883533589368775E-2</v>
      </c>
    </row>
    <row r="370" spans="1:5" x14ac:dyDescent="0.45">
      <c r="A370" s="32"/>
      <c r="B370" t="s">
        <v>342</v>
      </c>
      <c r="C370" s="41">
        <f ca="1">_xlfn.XLOOKUP($B370,$I$7:$I$44,$M$7:$M$44)*($D354/$D353)*C355/$C355</f>
        <v>5.3311019883066642E-2</v>
      </c>
      <c r="D370" s="41">
        <f ca="1">_xlfn.XLOOKUP($B370,$I$7:$I$44,$M$7:$M$44)*($D354/$D353)*D355/$C355</f>
        <v>6.0203757807341919E-2</v>
      </c>
      <c r="E370" s="41">
        <f ca="1">_xlfn.XLOOKUP($B370,$I$7:$I$44,$M$7:$M$44)*($D354/$D353)*E355/$C355</f>
        <v>5.185708297716482E-2</v>
      </c>
    </row>
    <row r="371" spans="1:5" x14ac:dyDescent="0.45">
      <c r="A371" s="32"/>
      <c r="B371" t="s">
        <v>74</v>
      </c>
      <c r="C371" s="41">
        <f ca="1">_xlfn.XLOOKUP($B371,$I$7:$I$44,$M$7:$M$44)*($D354/$D353)*C355/$C355</f>
        <v>5.3311019883066642E-2</v>
      </c>
      <c r="D371" s="41">
        <f ca="1">_xlfn.XLOOKUP($B371,$I$7:$I$44,$M$7:$M$44)*($D354/$D353)*D355/$C355</f>
        <v>6.0203757807341919E-2</v>
      </c>
      <c r="E371" s="41">
        <f ca="1">_xlfn.XLOOKUP($B371,$I$7:$I$44,$M$7:$M$44)*($D354/$D353)*E355/$C355</f>
        <v>5.185708297716482E-2</v>
      </c>
    </row>
    <row r="372" spans="1:5" x14ac:dyDescent="0.45">
      <c r="A372" s="32"/>
      <c r="B372" s="19" t="s">
        <v>46</v>
      </c>
      <c r="C372" s="36">
        <f>C358/20</f>
        <v>4.9500000000000004E-3</v>
      </c>
      <c r="D372" s="36">
        <f>D358/20</f>
        <v>5.5899999999999995E-3</v>
      </c>
      <c r="E372" s="36">
        <f>E358/20</f>
        <v>4.8149999999999998E-3</v>
      </c>
    </row>
    <row r="373" spans="1:5" x14ac:dyDescent="0.45">
      <c r="A373" s="32"/>
      <c r="B373" t="s">
        <v>343</v>
      </c>
      <c r="C373" s="41">
        <f ca="1">_xlfn.XLOOKUP($B373,$I$7:$I$44,$M$7:$M$44)*($D354/$D353)*C355/$C355</f>
        <v>5.3311019883066642E-2</v>
      </c>
      <c r="D373" s="41">
        <f ca="1">_xlfn.XLOOKUP($B373,$I$7:$I$44,$M$7:$M$44)*($D354/$D353)*D355/$C355</f>
        <v>6.0203757807341919E-2</v>
      </c>
      <c r="E373" s="41">
        <f ca="1">_xlfn.XLOOKUP($B373,$I$7:$I$44,$M$7:$M$44)*($D354/$D353)*E355/$C355</f>
        <v>5.185708297716482E-2</v>
      </c>
    </row>
    <row r="374" spans="1:5" x14ac:dyDescent="0.45">
      <c r="A374" s="32"/>
      <c r="B374" t="s">
        <v>344</v>
      </c>
      <c r="C374" s="41">
        <f ca="1">_xlfn.XLOOKUP($B374,$I$7:$I$44,$M$7:$M$44)*($D354/$D353)*C355/$C355</f>
        <v>5.3311019883066642E-2</v>
      </c>
      <c r="D374" s="41">
        <f ca="1">_xlfn.XLOOKUP($B374,$I$7:$I$44,$M$7:$M$44)*($D354/$D353)*D355/$C355</f>
        <v>6.0203757807341919E-2</v>
      </c>
      <c r="E374" s="41">
        <f ca="1">_xlfn.XLOOKUP($B374,$I$7:$I$44,$M$7:$M$44)*($D354/$D353)*E355/$C355</f>
        <v>5.185708297716482E-2</v>
      </c>
    </row>
    <row r="375" spans="1:5" x14ac:dyDescent="0.45">
      <c r="A375" s="32"/>
      <c r="B375" t="s">
        <v>70</v>
      </c>
      <c r="C375" s="41">
        <f ca="1">_xlfn.XLOOKUP($B375,$I$7:$I$44,$M$7:$M$44)*($D354/$D353)*C355/$C355</f>
        <v>2.9693352288136129E-2</v>
      </c>
      <c r="D375" s="41">
        <f ca="1">_xlfn.XLOOKUP($B375,$I$7:$I$44,$M$7:$M$44)*($D354/$D353)*D355/$C355</f>
        <v>3.3532492785996147E-2</v>
      </c>
      <c r="E375" s="41">
        <f ca="1">_xlfn.XLOOKUP($B375,$I$7:$I$44,$M$7:$M$44)*($D354/$D353)*E355/$C355</f>
        <v>2.8883533589368775E-2</v>
      </c>
    </row>
    <row r="376" spans="1:5" x14ac:dyDescent="0.45">
      <c r="A376" s="32"/>
      <c r="B376" t="s">
        <v>345</v>
      </c>
      <c r="C376" s="41">
        <f ca="1">_xlfn.XLOOKUP($B376,$I$7:$I$44,$M$7:$M$44)*($D354/$D353)*C355/$C355</f>
        <v>5.9386704576272258E-2</v>
      </c>
      <c r="D376" s="41">
        <f ca="1">_xlfn.XLOOKUP($B376,$I$7:$I$44,$M$7:$M$44)*($D354/$D353)*D355/$C355</f>
        <v>6.7064985571992294E-2</v>
      </c>
      <c r="E376" s="41">
        <f ca="1">_xlfn.XLOOKUP($B376,$I$7:$I$44,$M$7:$M$44)*($D354/$D353)*E355/$C355</f>
        <v>5.7767067178737551E-2</v>
      </c>
    </row>
    <row r="377" spans="1:5" x14ac:dyDescent="0.45">
      <c r="A377" s="32"/>
      <c r="B377" t="s">
        <v>346</v>
      </c>
      <c r="C377" s="41">
        <f ca="1">_xlfn.XLOOKUP($B377,$I$7:$I$44,$M$7:$M$44)*($D354/$D353)*C355/$C355</f>
        <v>5.9386704576272258E-2</v>
      </c>
      <c r="D377" s="41">
        <f ca="1">_xlfn.XLOOKUP($B377,$I$7:$I$44,$M$7:$M$44)*($D354/$D353)*D355/$C355</f>
        <v>6.7064985571992294E-2</v>
      </c>
      <c r="E377" s="41">
        <f ca="1">_xlfn.XLOOKUP($B377,$I$7:$I$44,$M$7:$M$44)*($D354/$D353)*E355/$C355</f>
        <v>5.7767067178737551E-2</v>
      </c>
    </row>
    <row r="378" spans="1:5" x14ac:dyDescent="0.45">
      <c r="A378" s="32"/>
      <c r="B378" t="s">
        <v>39</v>
      </c>
      <c r="C378" s="41">
        <f ca="1">_xlfn.XLOOKUP($B378,$I$7:$I$44,$M$7:$M$44)*($D354/$D353)*C355/$C355</f>
        <v>6.1731323085550807E-2</v>
      </c>
      <c r="D378" s="41">
        <f ca="1">_xlfn.XLOOKUP($B378,$I$7:$I$44,$M$7:$M$44)*($D354/$D353)*D355/$C355</f>
        <v>6.9712746676409892E-2</v>
      </c>
      <c r="E378" s="41">
        <f ca="1">_xlfn.XLOOKUP($B378,$I$7:$I$44,$M$7:$M$44)*($D354/$D353)*E355/$C355</f>
        <v>6.004774154685396E-2</v>
      </c>
    </row>
    <row r="379" spans="1:5" x14ac:dyDescent="0.45">
      <c r="A379" s="32"/>
      <c r="B379" t="s">
        <v>347</v>
      </c>
      <c r="C379" s="41">
        <f ca="1">_xlfn.XLOOKUP($B379,$I$7:$I$44,$M$7:$M$44)*($D354/$D353)*C355/$C355</f>
        <v>5.9386704576272258E-2</v>
      </c>
      <c r="D379" s="41">
        <f ca="1">_xlfn.XLOOKUP($B379,$I$7:$I$44,$M$7:$M$44)*($D354/$D353)*D355/$C355</f>
        <v>6.7064985571992294E-2</v>
      </c>
      <c r="E379" s="41">
        <f ca="1">_xlfn.XLOOKUP($B379,$I$7:$I$44,$M$7:$M$44)*($D354/$D353)*E355/$C355</f>
        <v>5.7767067178737551E-2</v>
      </c>
    </row>
    <row r="380" spans="1:5" x14ac:dyDescent="0.45">
      <c r="A380" s="32"/>
      <c r="B380" t="s">
        <v>55</v>
      </c>
      <c r="C380" s="41">
        <f ca="1">_xlfn.XLOOKUP($B380,$I$7:$I$44,$M$7:$M$44)*($D354/$D353)*C355/$C355</f>
        <v>1.970119397164009</v>
      </c>
      <c r="D380" s="41">
        <f ca="1">_xlfn.XLOOKUP($B380,$I$7:$I$44,$M$7:$M$44)*($D354/$D353)*D355/$C355</f>
        <v>2.2248419050801633</v>
      </c>
      <c r="E380" s="41">
        <f ca="1">_xlfn.XLOOKUP($B380,$I$7:$I$44,$M$7:$M$44)*($D354/$D353)*E355/$C355</f>
        <v>1.9163888681504448</v>
      </c>
    </row>
    <row r="381" spans="1:5" x14ac:dyDescent="0.45">
      <c r="A381" s="32"/>
      <c r="B381" s="19" t="s">
        <v>57</v>
      </c>
      <c r="C381" s="42">
        <f>EI_source_adhoc!$E$9</f>
        <v>2.29</v>
      </c>
      <c r="D381" s="42">
        <f>EI_source_adhoc!$E$9</f>
        <v>2.29</v>
      </c>
      <c r="E381" s="42">
        <f>EI_source_adhoc!$E$9</f>
        <v>2.29</v>
      </c>
    </row>
    <row r="382" spans="1:5" x14ac:dyDescent="0.45">
      <c r="A382" s="32"/>
      <c r="B382" t="s">
        <v>348</v>
      </c>
      <c r="C382" s="41">
        <f ca="1">_xlfn.XLOOKUP($B382,$I$7:$I$44,$M$7:$M$44)*($D354/$D353)*C355/$C355</f>
        <v>5.3311019883066642E-2</v>
      </c>
      <c r="D382" s="41">
        <f ca="1">_xlfn.XLOOKUP($B382,$I$7:$I$44,$M$7:$M$44)*($D354/$D353)*D355/$C355</f>
        <v>6.0203757807341919E-2</v>
      </c>
      <c r="E382" s="41">
        <f ca="1">_xlfn.XLOOKUP($B382,$I$7:$I$44,$M$7:$M$44)*($D354/$D353)*E355/$C355</f>
        <v>5.185708297716482E-2</v>
      </c>
    </row>
    <row r="383" spans="1:5" x14ac:dyDescent="0.45">
      <c r="A383" s="32"/>
      <c r="B383" s="19" t="s">
        <v>349</v>
      </c>
      <c r="C383" s="42">
        <f>EI_source_adhoc!$A$19</f>
        <v>0.81</v>
      </c>
      <c r="D383" s="42">
        <f>EI_source_adhoc!$A$19</f>
        <v>0.81</v>
      </c>
      <c r="E383" s="42">
        <f>EI_source_adhoc!$A$19</f>
        <v>0.81</v>
      </c>
    </row>
    <row r="384" spans="1:5" x14ac:dyDescent="0.45">
      <c r="A384" s="32"/>
      <c r="B384" t="s">
        <v>350</v>
      </c>
      <c r="C384" s="41">
        <f ca="1">_xlfn.XLOOKUP($B384,$I$7:$I$44,$M$7:$M$44)*($D354/$D353)*C355/$C355</f>
        <v>0.42444904730823496</v>
      </c>
      <c r="D384" s="41">
        <f ca="1">_xlfn.XLOOKUP($B384,$I$7:$I$44,$M$7:$M$44)*($D354/$D353)*D355/$C355</f>
        <v>0.4793273079703097</v>
      </c>
      <c r="E384" s="41">
        <f ca="1">_xlfn.XLOOKUP($B384,$I$7:$I$44,$M$7:$M$44)*($D354/$D353)*E355/$C355</f>
        <v>0.4128731641998285</v>
      </c>
    </row>
    <row r="385" spans="1:6" x14ac:dyDescent="0.45">
      <c r="A385" s="32" t="s">
        <v>4</v>
      </c>
      <c r="B385" t="s">
        <v>45</v>
      </c>
      <c r="C385" s="47" cm="1">
        <f t="array" ref="C385">SUMPRODUCT((EI_source_FAO!$B$3:$B$601=$A353)*(EI_source_FAO!$C$3:$C$601="Emissions (CO2eq) (AR5)")*(EI_source_FAO!$BQ$3:$BQ$601=$A385)*(EI_source_FAO!$F$2:$BO$2=C357)*(EI_source_FAO!$F$3:$BO$601))/SUMPRODUCT((EI_source_FAO!$B$3:$B$601=$A353)*(EI_source_FAO!$C$3:$C$601="Production")*(EI_source_FAO!$BQ$3:$BQ$601=$A385)*(EI_source_FAO!$F$2:$BO$2=C357)*(EI_source_FAO!$F$3:$BO$601))</f>
        <v>57.966799999999992</v>
      </c>
      <c r="D385" s="47" cm="1">
        <f t="array" ref="D385">SUMPRODUCT((EI_source_FAO!$B$3:$B$601=$A353)*(EI_source_FAO!$C$3:$C$601="Emissions (CO2eq) (AR5)")*(EI_source_FAO!$BQ$3:$BQ$601=$A385)*(EI_source_FAO!$F$2:$BO$2=D357)*(EI_source_FAO!$F$3:$BO$601))/SUMPRODUCT((EI_source_FAO!$B$3:$B$601=$A353)*(EI_source_FAO!$C$3:$C$601="Production")*(EI_source_FAO!$BQ$3:$BQ$601=$A385)*(EI_source_FAO!$F$2:$BO$2=D357)*(EI_source_FAO!$F$3:$BO$601))</f>
        <v>57.395199999999996</v>
      </c>
      <c r="E385" s="47" cm="1">
        <f t="array" ref="E385">SUMPRODUCT((EI_source_FAO!$B$3:$B$601=$A353)*(EI_source_FAO!$C$3:$C$601="Emissions (CO2eq) (AR5)")*(EI_source_FAO!$BQ$3:$BQ$601=$A385)*(EI_source_FAO!$F$2:$BO$2=E357)*(EI_source_FAO!$F$3:$BO$601))/SUMPRODUCT((EI_source_FAO!$B$3:$B$601=$A353)*(EI_source_FAO!$C$3:$C$601="Production")*(EI_source_FAO!$BQ$3:$BQ$601=$A385)*(EI_source_FAO!$F$2:$BO$2=E357)*(EI_source_FAO!$F$3:$BO$601))</f>
        <v>67.930300000000003</v>
      </c>
    </row>
    <row r="386" spans="1:6" x14ac:dyDescent="0.45">
      <c r="A386" s="32" t="s">
        <v>6</v>
      </c>
      <c r="B386" t="s">
        <v>68</v>
      </c>
      <c r="C386" s="47" cm="1">
        <f t="array" ref="C386">SUMPRODUCT((EI_source_FAO!$B$3:$B$601=$A353)*(EI_source_FAO!$C$3:$C$601="Emissions (CO2eq) (AR5)")*(EI_source_FAO!$BQ$3:$BQ$601=$A386)*(EI_source_FAO!$F$2:$BO$2=C357)*(EI_source_FAO!$F$3:$BO$601))/SUMPRODUCT((EI_source_FAO!$B$3:$B$601=$A353)*(EI_source_FAO!$C$3:$C$601="Production")*(EI_source_FAO!$BQ$3:$BQ$601=$A386)*(EI_source_FAO!$F$2:$BO$2=C357)*(EI_source_FAO!$F$3:$BO$601))</f>
        <v>7.0876000000000001</v>
      </c>
      <c r="D386" s="47" cm="1">
        <f t="array" ref="D386">SUMPRODUCT((EI_source_FAO!$B$3:$B$601=$A353)*(EI_source_FAO!$C$3:$C$601="Emissions (CO2eq) (AR5)")*(EI_source_FAO!$BQ$3:$BQ$601=$A386)*(EI_source_FAO!$F$2:$BO$2=D357)*(EI_source_FAO!$F$3:$BO$601))/SUMPRODUCT((EI_source_FAO!$B$3:$B$601=$A353)*(EI_source_FAO!$C$3:$C$601="Production")*(EI_source_FAO!$BQ$3:$BQ$601=$A386)*(EI_source_FAO!$F$2:$BO$2=D357)*(EI_source_FAO!$F$3:$BO$601))</f>
        <v>7.1784999999999997</v>
      </c>
      <c r="E386" s="47" cm="1">
        <f t="array" ref="E386">SUMPRODUCT((EI_source_FAO!$B$3:$B$601=$A353)*(EI_source_FAO!$C$3:$C$601="Emissions (CO2eq) (AR5)")*(EI_source_FAO!$BQ$3:$BQ$601=$A386)*(EI_source_FAO!$F$2:$BO$2=E357)*(EI_source_FAO!$F$3:$BO$601))/SUMPRODUCT((EI_source_FAO!$B$3:$B$601=$A353)*(EI_source_FAO!$C$3:$C$601="Production")*(EI_source_FAO!$BQ$3:$BQ$601=$A386)*(EI_source_FAO!$F$2:$BO$2=E357)*(EI_source_FAO!$F$3:$BO$601))</f>
        <v>7.3372000000000002</v>
      </c>
    </row>
    <row r="387" spans="1:6" x14ac:dyDescent="0.45">
      <c r="A387" s="32" t="s">
        <v>14</v>
      </c>
      <c r="B387" t="s">
        <v>85</v>
      </c>
      <c r="C387" s="47" cm="1">
        <f t="array" ref="C387">SUMPRODUCT((EI_source_FAO!$B$3:$B$601=$A353)*(EI_source_FAO!$C$3:$C$601="Emissions (CO2eq) (AR5)")*(EI_source_FAO!$BQ$3:$BQ$601=$A387)*(EI_source_FAO!$F$2:$BO$2=C357)*(EI_source_FAO!$F$3:$BO$601))/SUMPRODUCT((EI_source_FAO!$B$3:$B$601=$A353)*(EI_source_FAO!$C$3:$C$601="Production")*(EI_source_FAO!$BQ$3:$BQ$601=$A387)*(EI_source_FAO!$F$2:$BO$2=C357)*(EI_source_FAO!$F$3:$BO$601))</f>
        <v>0.65589999999999993</v>
      </c>
      <c r="D387" s="47" cm="1">
        <f t="array" ref="D387">SUMPRODUCT((EI_source_FAO!$B$3:$B$601=$A353)*(EI_source_FAO!$C$3:$C$601="Emissions (CO2eq) (AR5)")*(EI_source_FAO!$BQ$3:$BQ$601=$A387)*(EI_source_FAO!$F$2:$BO$2=D357)*(EI_source_FAO!$F$3:$BO$601))/SUMPRODUCT((EI_source_FAO!$B$3:$B$601=$A353)*(EI_source_FAO!$C$3:$C$601="Production")*(EI_source_FAO!$BQ$3:$BQ$601=$A387)*(EI_source_FAO!$F$2:$BO$2=D357)*(EI_source_FAO!$F$3:$BO$601))</f>
        <v>0.92090000000000005</v>
      </c>
      <c r="E387" s="47" cm="1">
        <f t="array" ref="E387">SUMPRODUCT((EI_source_FAO!$B$3:$B$601=$A353)*(EI_source_FAO!$C$3:$C$601="Emissions (CO2eq) (AR5)")*(EI_source_FAO!$BQ$3:$BQ$601=$A387)*(EI_source_FAO!$F$2:$BO$2=E357)*(EI_source_FAO!$F$3:$BO$601))/SUMPRODUCT((EI_source_FAO!$B$3:$B$601=$A353)*(EI_source_FAO!$C$3:$C$601="Production")*(EI_source_FAO!$BQ$3:$BQ$601=$A387)*(EI_source_FAO!$F$2:$BO$2=E357)*(EI_source_FAO!$F$3:$BO$601))</f>
        <v>1.4976</v>
      </c>
    </row>
    <row r="388" spans="1:6" x14ac:dyDescent="0.45">
      <c r="A388" s="32" t="s">
        <v>16</v>
      </c>
      <c r="B388" t="s">
        <v>59</v>
      </c>
      <c r="C388" s="47" cm="1">
        <f t="array" ref="C388">SUMPRODUCT((EI_source_FAO!$B$3:$B$601=$A353)*(EI_source_FAO!$C$3:$C$601="Emissions (CO2eq) (AR5)")*(EI_source_FAO!$BQ$3:$BQ$601=$A388)*(EI_source_FAO!$F$2:$BO$2=C357)*(EI_source_FAO!$F$3:$BO$601))/SUMPRODUCT((EI_source_FAO!$B$3:$B$601=$A353)*(EI_source_FAO!$C$3:$C$601="Production")*(EI_source_FAO!$BQ$3:$BQ$601=$A388)*(EI_source_FAO!$F$2:$BO$2=C357)*(EI_source_FAO!$F$3:$BO$601))</f>
        <v>1.2457</v>
      </c>
      <c r="D388" s="47" cm="1">
        <f t="array" ref="D388">SUMPRODUCT((EI_source_FAO!$B$3:$B$601=$A353)*(EI_source_FAO!$C$3:$C$601="Emissions (CO2eq) (AR5)")*(EI_source_FAO!$BQ$3:$BQ$601=$A388)*(EI_source_FAO!$F$2:$BO$2=D357)*(EI_source_FAO!$F$3:$BO$601))/SUMPRODUCT((EI_source_FAO!$B$3:$B$601=$A353)*(EI_source_FAO!$C$3:$C$601="Production")*(EI_source_FAO!$BQ$3:$BQ$601=$A388)*(EI_source_FAO!$F$2:$BO$2=D357)*(EI_source_FAO!$F$3:$BO$601))</f>
        <v>1.2788999999999999</v>
      </c>
      <c r="E388" s="47" cm="1">
        <f t="array" ref="E388">SUMPRODUCT((EI_source_FAO!$B$3:$B$601=$A353)*(EI_source_FAO!$C$3:$C$601="Emissions (CO2eq) (AR5)")*(EI_source_FAO!$BQ$3:$BQ$601=$A388)*(EI_source_FAO!$F$2:$BO$2=E357)*(EI_source_FAO!$F$3:$BO$601))/SUMPRODUCT((EI_source_FAO!$B$3:$B$601=$A353)*(EI_source_FAO!$C$3:$C$601="Production")*(EI_source_FAO!$BQ$3:$BQ$601=$A388)*(EI_source_FAO!$F$2:$BO$2=E357)*(EI_source_FAO!$F$3:$BO$601))</f>
        <v>1.0035000000000001</v>
      </c>
    </row>
    <row r="389" spans="1:6" x14ac:dyDescent="0.45">
      <c r="A389" s="32" t="s">
        <v>8</v>
      </c>
      <c r="B389" t="s">
        <v>65</v>
      </c>
      <c r="C389" s="47" cm="1">
        <f t="array" ref="C389">SUMPRODUCT((EI_source_FAO!$B$3:$B$601=$A353)*(EI_source_FAO!$C$3:$C$601="Emissions (CO2eq) (AR5)")*(EI_source_FAO!$BQ$3:$BQ$601=$A389)*(EI_source_FAO!$F$2:$BO$2=C357)*(EI_source_FAO!$F$3:$BO$601))/SUMPRODUCT((EI_source_FAO!$B$3:$B$601=$A353)*(EI_source_FAO!$C$3:$C$601="Production")*(EI_source_FAO!$BQ$3:$BQ$601=$A389)*(EI_source_FAO!$F$2:$BO$2=C357)*(EI_source_FAO!$F$3:$BO$601))</f>
        <v>43.508758328850789</v>
      </c>
      <c r="D389" s="47" cm="1">
        <f t="array" ref="D389">SUMPRODUCT((EI_source_FAO!$B$3:$B$601=$A353)*(EI_source_FAO!$C$3:$C$601="Emissions (CO2eq) (AR5)")*(EI_source_FAO!$BQ$3:$BQ$601=$A389)*(EI_source_FAO!$F$2:$BO$2=D357)*(EI_source_FAO!$F$3:$BO$601))/SUMPRODUCT((EI_source_FAO!$B$3:$B$601=$A353)*(EI_source_FAO!$C$3:$C$601="Production")*(EI_source_FAO!$BQ$3:$BQ$601=$A389)*(EI_source_FAO!$F$2:$BO$2=D357)*(EI_source_FAO!$F$3:$BO$601))</f>
        <v>42.931827198619402</v>
      </c>
      <c r="E389" s="47" cm="1">
        <f t="array" ref="E389">SUMPRODUCT((EI_source_FAO!$B$3:$B$601=$A353)*(EI_source_FAO!$C$3:$C$601="Emissions (CO2eq) (AR5)")*(EI_source_FAO!$BQ$3:$BQ$601=$A389)*(EI_source_FAO!$F$2:$BO$2=E357)*(EI_source_FAO!$F$3:$BO$601))/SUMPRODUCT((EI_source_FAO!$B$3:$B$601=$A353)*(EI_source_FAO!$C$3:$C$601="Production")*(EI_source_FAO!$BQ$3:$BQ$601=$A389)*(EI_source_FAO!$F$2:$BO$2=E357)*(EI_source_FAO!$F$3:$BO$601))</f>
        <v>69.603339334134276</v>
      </c>
    </row>
    <row r="390" spans="1:6" x14ac:dyDescent="0.45">
      <c r="A390" s="32" t="s">
        <v>8</v>
      </c>
      <c r="B390" t="s">
        <v>81</v>
      </c>
      <c r="C390" s="47" cm="1">
        <f t="array" aca="1" ref="C390" ca="1">SUMPRODUCT((EI_source_FAO!$B$3:$B$601=$A353)*(EI_source_FAO!$C$3:$C$601="Emissions (CO2eq) (AR5)")*(EI_source_FAO!$BQ$3:$BQ$601=$A390)*(EI_source_FAO!$F$2:$BO$2=C357)*(EI_source_FAO!$F$3:$BO$601))/SUMPRODUCT((EI_source_FAO!$B$3:$B$601=$A353)*(EI_source_FAO!$C$3:$C$601="Production")*(EI_source_FAO!$BQ$3:$BQ$601=$A390)*(EI_source_FAO!$F$2:$BO$2=C357)*(EI_source_FAO!$F$3:$BO$601))/F353*F354</f>
        <v>13.484209844616146</v>
      </c>
      <c r="D390" s="47" cm="1">
        <f t="array" aca="1" ref="D390" ca="1">SUMPRODUCT((EI_source_FAO!$B$3:$B$601=$A353)*(EI_source_FAO!$C$3:$C$601="Emissions (CO2eq) (AR5)")*(EI_source_FAO!$BQ$3:$BQ$601=$A390)*(EI_source_FAO!$F$2:$BO$2=D357)*(EI_source_FAO!$F$3:$BO$601))/SUMPRODUCT((EI_source_FAO!$B$3:$B$601=$A353)*(EI_source_FAO!$C$3:$C$601="Production")*(EI_source_FAO!$BQ$3:$BQ$601=$A390)*(EI_source_FAO!$F$2:$BO$2=D357)*(EI_source_FAO!$F$3:$BO$601))/F353*F354</f>
        <v>13.305407674093779</v>
      </c>
      <c r="E390" s="47" cm="1">
        <f t="array" aca="1" ref="E390" ca="1">SUMPRODUCT((EI_source_FAO!$B$3:$B$601=$A353)*(EI_source_FAO!$C$3:$C$601="Emissions (CO2eq) (AR5)")*(EI_source_FAO!$BQ$3:$BQ$601=$A390)*(EI_source_FAO!$F$2:$BO$2=E357)*(EI_source_FAO!$F$3:$BO$601))/SUMPRODUCT((EI_source_FAO!$B$3:$B$601=$A353)*(EI_source_FAO!$C$3:$C$601="Production")*(EI_source_FAO!$BQ$3:$BQ$601=$A390)*(EI_source_FAO!$F$2:$BO$2=E357)*(EI_source_FAO!$F$3:$BO$601))/F353*F354</f>
        <v>21.5714276737964</v>
      </c>
    </row>
    <row r="391" spans="1:6" x14ac:dyDescent="0.45">
      <c r="C391" s="3"/>
      <c r="D391" s="3"/>
      <c r="E391" s="3"/>
    </row>
    <row r="398" spans="1:6" x14ac:dyDescent="0.45">
      <c r="A398" s="5" t="s">
        <v>413</v>
      </c>
      <c r="B398" s="23" t="s">
        <v>422</v>
      </c>
      <c r="C398" s="23"/>
      <c r="D398" s="39">
        <f ca="1">$M$45</f>
        <v>1.6190155807772431</v>
      </c>
      <c r="E398" s="20" t="s">
        <v>374</v>
      </c>
      <c r="F398" s="31">
        <f ca="1">$M$41</f>
        <v>39.72</v>
      </c>
    </row>
    <row r="399" spans="1:6" x14ac:dyDescent="0.45">
      <c r="A399" s="32"/>
      <c r="B399" s="23" t="s">
        <v>377</v>
      </c>
      <c r="C399" s="23"/>
      <c r="D399" s="23" cm="1">
        <f t="array" ref="D399">_xlfn.XLOOKUP(2010,EI_source_FAO!$F$2:$BO$2,_xlfn.XLOOKUP($A398&amp;$A$2&amp;$B400,EI_source_FAO!$B$3:$B$601&amp;EI_source_FAO!$C$3:$C$601&amp;EI_source_FAO!$E$3:$E$601,EI_source_FAO!$F$3:$BO$601))</f>
        <v>0.1018</v>
      </c>
      <c r="E399" s="20" t="s">
        <v>375</v>
      </c>
      <c r="F399" s="31">
        <f ca="1">$M$42</f>
        <v>12.31</v>
      </c>
    </row>
    <row r="400" spans="1:6" x14ac:dyDescent="0.45">
      <c r="A400" t="s">
        <v>378</v>
      </c>
      <c r="B400" s="5" t="s">
        <v>1</v>
      </c>
      <c r="C400" cm="1">
        <f t="array" ref="C400">_xlfn.XLOOKUP(C$402,EI_source_FAO!$F$2:$BO$2,_xlfn.XLOOKUP($A398&amp;$A$2&amp;$B400,EI_source_FAO!$B$3:$B$601&amp;EI_source_FAO!$C$3:$C$601&amp;EI_source_FAO!$E$3:$E$601,EI_source_FAO!$F$3:$BO$601))</f>
        <v>0.1181</v>
      </c>
      <c r="D400" cm="1">
        <f t="array" ref="D400">_xlfn.XLOOKUP(D$402,EI_source_FAO!$F$2:$BO$2,_xlfn.XLOOKUP($A398&amp;$A$2&amp;$B400,EI_source_FAO!$B$3:$B$601&amp;EI_source_FAO!$C$3:$C$601&amp;EI_source_FAO!$E$3:$E$601,EI_source_FAO!$F$3:$BO$601))</f>
        <v>0.1018</v>
      </c>
      <c r="E400" cm="1">
        <f t="array" ref="E400">_xlfn.XLOOKUP(E$402,EI_source_FAO!$F$2:$BO$2,_xlfn.XLOOKUP($A398&amp;$A$2&amp;$B400,EI_source_FAO!$B$3:$B$601&amp;EI_source_FAO!$C$3:$C$601&amp;EI_source_FAO!$E$3:$E$601,EI_source_FAO!$F$3:$BO$601))</f>
        <v>9.4299999999999995E-2</v>
      </c>
    </row>
    <row r="401" spans="1:5" x14ac:dyDescent="0.45">
      <c r="C401" s="29" t="s">
        <v>356</v>
      </c>
      <c r="D401" s="29" t="s">
        <v>357</v>
      </c>
      <c r="E401" s="29" t="s">
        <v>358</v>
      </c>
    </row>
    <row r="402" spans="1:5" x14ac:dyDescent="0.45">
      <c r="B402" s="5" t="s">
        <v>354</v>
      </c>
      <c r="C402" s="1">
        <f>_xlfn.XLOOKUP(C401,Notes!$A$8:$A$21,Notes!$B$8:$B$21)</f>
        <v>2000</v>
      </c>
      <c r="D402" s="1">
        <f>_xlfn.XLOOKUP(D401,Notes!$A$8:$A$21,Notes!$B$8:$B$21)</f>
        <v>2010</v>
      </c>
      <c r="E402" s="1">
        <f>_xlfn.XLOOKUP(E401,Notes!$A$8:$A$21,Notes!$B$8:$B$21)</f>
        <v>2022</v>
      </c>
    </row>
    <row r="403" spans="1:5" x14ac:dyDescent="0.45">
      <c r="A403" s="40" t="s">
        <v>0</v>
      </c>
      <c r="B403" t="s">
        <v>67</v>
      </c>
      <c r="C403">
        <f>C400</f>
        <v>0.1181</v>
      </c>
      <c r="D403">
        <f>D400</f>
        <v>0.1018</v>
      </c>
      <c r="E403">
        <f>E400</f>
        <v>9.4299999999999995E-2</v>
      </c>
    </row>
    <row r="404" spans="1:5" x14ac:dyDescent="0.45">
      <c r="A404" s="40" t="s">
        <v>0</v>
      </c>
      <c r="B404" t="s">
        <v>339</v>
      </c>
      <c r="C404">
        <f>C400</f>
        <v>0.1181</v>
      </c>
      <c r="D404">
        <f>D400</f>
        <v>0.1018</v>
      </c>
      <c r="E404">
        <f>E400</f>
        <v>9.4299999999999995E-2</v>
      </c>
    </row>
    <row r="405" spans="1:5" x14ac:dyDescent="0.45">
      <c r="A405" s="40" t="s">
        <v>2</v>
      </c>
      <c r="B405" t="s">
        <v>87</v>
      </c>
      <c r="C405" cm="1">
        <f t="array" ref="C405">_xlfn.XLOOKUP(C$402,EI_source_FAO!$F$2:$BO$2,_xlfn.XLOOKUP($A398&amp;$A$2&amp;$A405,EI_source_FAO!$B$3:$B$601&amp;EI_source_FAO!$C$3:$C$601&amp;EI_source_FAO!$BQ$3:$BQ$601,EI_source_FAO!$F$3:$BO$601))</f>
        <v>1.0504</v>
      </c>
      <c r="D405" cm="1">
        <f t="array" ref="D405">_xlfn.XLOOKUP(D$402,EI_source_FAO!$F$2:$BO$2,_xlfn.XLOOKUP($A398&amp;$A$2&amp;$A405,EI_source_FAO!$B$3:$B$601&amp;EI_source_FAO!$C$3:$C$601&amp;EI_source_FAO!$BQ$3:$BQ$601,EI_source_FAO!$F$3:$BO$601))</f>
        <v>0.97</v>
      </c>
      <c r="E405" cm="1">
        <f t="array" ref="E405">_xlfn.XLOOKUP(E$402,EI_source_FAO!$F$2:$BO$2,_xlfn.XLOOKUP($A398&amp;$A$2&amp;$A405,EI_source_FAO!$B$3:$B$601&amp;EI_source_FAO!$C$3:$C$601&amp;EI_source_FAO!$BQ$3:$BQ$601,EI_source_FAO!$F$3:$BO$601))</f>
        <v>0.77449999999999997</v>
      </c>
    </row>
    <row r="406" spans="1:5" x14ac:dyDescent="0.45">
      <c r="A406" s="40" t="s">
        <v>0</v>
      </c>
      <c r="B406" t="s">
        <v>43</v>
      </c>
      <c r="C406">
        <f>C400</f>
        <v>0.1181</v>
      </c>
      <c r="D406">
        <f>D400</f>
        <v>0.1018</v>
      </c>
      <c r="E406">
        <f>E400</f>
        <v>9.4299999999999995E-2</v>
      </c>
    </row>
    <row r="407" spans="1:5" x14ac:dyDescent="0.45">
      <c r="A407" s="40" t="s">
        <v>0</v>
      </c>
      <c r="B407" t="s">
        <v>72</v>
      </c>
      <c r="C407">
        <f>C400</f>
        <v>0.1181</v>
      </c>
      <c r="D407">
        <f>D400</f>
        <v>0.1018</v>
      </c>
      <c r="E407">
        <f>E400</f>
        <v>9.4299999999999995E-2</v>
      </c>
    </row>
    <row r="408" spans="1:5" x14ac:dyDescent="0.45">
      <c r="A408" s="32"/>
      <c r="B408" t="s">
        <v>77</v>
      </c>
      <c r="C408" s="41">
        <f ca="1">_xlfn.XLOOKUP($B408,$I$7:$I$44,$M$7:$M$44)*($D399/$D398)*C400/$C400</f>
        <v>0.10510272067010878</v>
      </c>
      <c r="D408" s="41">
        <f ca="1">_xlfn.XLOOKUP($B408,$I$7:$I$44,$M$7:$M$44)*($D399/$D398)*D400/$C400</f>
        <v>9.059658733460689E-2</v>
      </c>
      <c r="E408" s="41">
        <f ca="1">_xlfn.XLOOKUP($B408,$I$7:$I$44,$M$7:$M$44)*($D399/$D398)*E400/$C400</f>
        <v>8.3921986106615235E-2</v>
      </c>
    </row>
    <row r="409" spans="1:5" x14ac:dyDescent="0.45">
      <c r="A409" s="32"/>
      <c r="B409" t="s">
        <v>63</v>
      </c>
      <c r="C409" s="41">
        <f ca="1">_xlfn.XLOOKUP($B409,$I$7:$I$44,$M$7:$M$44)*($D399/$D398)*C400/$C400</f>
        <v>0.20309501891399082</v>
      </c>
      <c r="D409" s="41">
        <f ca="1">_xlfn.XLOOKUP($B409,$I$7:$I$44,$M$7:$M$44)*($D399/$D398)*D400/$C400</f>
        <v>0.17506412299275415</v>
      </c>
      <c r="E409" s="41">
        <f ca="1">_xlfn.XLOOKUP($B409,$I$7:$I$44,$M$7:$M$44)*($D399/$D398)*E400/$C400</f>
        <v>0.1621664714952526</v>
      </c>
    </row>
    <row r="410" spans="1:5" x14ac:dyDescent="0.45">
      <c r="A410" s="32"/>
      <c r="B410" t="s">
        <v>340</v>
      </c>
      <c r="C410" s="41">
        <f ca="1">_xlfn.XLOOKUP($B410,$I$7:$I$44,$M$7:$M$44)*($D399/$D398)*C400/$C400</f>
        <v>0.39535796007813567</v>
      </c>
      <c r="D410" s="41">
        <f ca="1">_xlfn.XLOOKUP($B410,$I$7:$I$44,$M$7:$M$44)*($D399/$D398)*D400/$C400</f>
        <v>0.34079119674813052</v>
      </c>
      <c r="E410" s="41">
        <f ca="1">_xlfn.XLOOKUP($B410,$I$7:$I$44,$M$7:$M$44)*($D399/$D398)*E400/$C400</f>
        <v>0.31568379030794402</v>
      </c>
    </row>
    <row r="411" spans="1:5" x14ac:dyDescent="0.45">
      <c r="A411" s="32"/>
      <c r="B411" s="19" t="s">
        <v>51</v>
      </c>
      <c r="C411" s="36">
        <f ca="1">C412</f>
        <v>2.8923748823664327E-2</v>
      </c>
      <c r="D411" s="36">
        <f ca="1">D412</f>
        <v>2.4931732686274587E-2</v>
      </c>
      <c r="E411" s="36">
        <f ca="1">E412</f>
        <v>2.3094915445144332E-2</v>
      </c>
    </row>
    <row r="412" spans="1:5" x14ac:dyDescent="0.45">
      <c r="A412" s="32"/>
      <c r="B412" t="s">
        <v>83</v>
      </c>
      <c r="C412" s="41">
        <f ca="1">_xlfn.XLOOKUP($B412,$I$7:$I$44,$M$7:$M$44)*($D399/$D398)*C400/$C400</f>
        <v>2.8923748823664327E-2</v>
      </c>
      <c r="D412" s="41">
        <f ca="1">_xlfn.XLOOKUP($B412,$I$7:$I$44,$M$7:$M$44)*($D399/$D398)*D400/$C400</f>
        <v>2.4931732686274587E-2</v>
      </c>
      <c r="E412" s="41">
        <f ca="1">_xlfn.XLOOKUP($B412,$I$7:$I$44,$M$7:$M$44)*($D399/$D398)*E400/$C400</f>
        <v>2.3094915445144332E-2</v>
      </c>
    </row>
    <row r="413" spans="1:5" x14ac:dyDescent="0.45">
      <c r="A413" s="32"/>
      <c r="B413" t="s">
        <v>341</v>
      </c>
      <c r="C413" s="41">
        <f ca="1">_xlfn.XLOOKUP($B413,$I$7:$I$44,$M$7:$M$44)*($D399/$D398)*C400/$C400</f>
        <v>2.8923748823664327E-2</v>
      </c>
      <c r="D413" s="41">
        <f ca="1">_xlfn.XLOOKUP($B413,$I$7:$I$44,$M$7:$M$44)*($D399/$D398)*D400/$C400</f>
        <v>2.4931732686274587E-2</v>
      </c>
      <c r="E413" s="41">
        <f ca="1">_xlfn.XLOOKUP($B413,$I$7:$I$44,$M$7:$M$44)*($D399/$D398)*E400/$C400</f>
        <v>2.3094915445144332E-2</v>
      </c>
    </row>
    <row r="414" spans="1:5" x14ac:dyDescent="0.45">
      <c r="A414" s="32"/>
      <c r="B414" t="s">
        <v>88</v>
      </c>
      <c r="C414" s="41">
        <f ca="1">_xlfn.XLOOKUP($B414,$I$7:$I$44,$M$7:$M$44)*($D399/$D398)*C400/$C400</f>
        <v>2.703741737864274E-2</v>
      </c>
      <c r="D414" s="41">
        <f ca="1">_xlfn.XLOOKUP($B414,$I$7:$I$44,$M$7:$M$44)*($D399/$D398)*D400/$C400</f>
        <v>2.3305750119778416E-2</v>
      </c>
      <c r="E414" s="41">
        <f ca="1">_xlfn.XLOOKUP($B414,$I$7:$I$44,$M$7:$M$44)*($D399/$D398)*E400/$C400</f>
        <v>2.1588725307417529E-2</v>
      </c>
    </row>
    <row r="415" spans="1:5" x14ac:dyDescent="0.45">
      <c r="A415" s="32"/>
      <c r="B415" t="s">
        <v>342</v>
      </c>
      <c r="C415" s="41">
        <f ca="1">_xlfn.XLOOKUP($B415,$I$7:$I$44,$M$7:$M$44)*($D399/$D398)*C400/$C400</f>
        <v>4.8542592344330809E-2</v>
      </c>
      <c r="D415" s="41">
        <f ca="1">_xlfn.XLOOKUP($B415,$I$7:$I$44,$M$7:$M$44)*($D399/$D398)*D400/$C400</f>
        <v>4.1842810335756792E-2</v>
      </c>
      <c r="E415" s="41">
        <f ca="1">_xlfn.XLOOKUP($B415,$I$7:$I$44,$M$7:$M$44)*($D399/$D398)*E400/$C400</f>
        <v>3.8760088552670574E-2</v>
      </c>
    </row>
    <row r="416" spans="1:5" x14ac:dyDescent="0.45">
      <c r="A416" s="32"/>
      <c r="B416" t="s">
        <v>74</v>
      </c>
      <c r="C416" s="41">
        <f ca="1">_xlfn.XLOOKUP($B416,$I$7:$I$44,$M$7:$M$44)*($D399/$D398)*C400/$C400</f>
        <v>4.8542592344330809E-2</v>
      </c>
      <c r="D416" s="41">
        <f ca="1">_xlfn.XLOOKUP($B416,$I$7:$I$44,$M$7:$M$44)*($D399/$D398)*D400/$C400</f>
        <v>4.1842810335756792E-2</v>
      </c>
      <c r="E416" s="41">
        <f ca="1">_xlfn.XLOOKUP($B416,$I$7:$I$44,$M$7:$M$44)*($D399/$D398)*E400/$C400</f>
        <v>3.8760088552670574E-2</v>
      </c>
    </row>
    <row r="417" spans="1:5" x14ac:dyDescent="0.45">
      <c r="A417" s="32"/>
      <c r="B417" s="19" t="s">
        <v>46</v>
      </c>
      <c r="C417" s="36">
        <f>C403/20</f>
        <v>5.9049999999999997E-3</v>
      </c>
      <c r="D417" s="36">
        <f>D403/20</f>
        <v>5.0899999999999999E-3</v>
      </c>
      <c r="E417" s="36">
        <f>E403/20</f>
        <v>4.7149999999999996E-3</v>
      </c>
    </row>
    <row r="418" spans="1:5" x14ac:dyDescent="0.45">
      <c r="A418" s="32"/>
      <c r="B418" t="s">
        <v>343</v>
      </c>
      <c r="C418" s="41">
        <f ca="1">_xlfn.XLOOKUP($B418,$I$7:$I$44,$M$7:$M$44)*($D399/$D398)*C400/$C400</f>
        <v>4.8542592344330809E-2</v>
      </c>
      <c r="D418" s="41">
        <f ca="1">_xlfn.XLOOKUP($B418,$I$7:$I$44,$M$7:$M$44)*($D399/$D398)*D400/$C400</f>
        <v>4.1842810335756792E-2</v>
      </c>
      <c r="E418" s="41">
        <f ca="1">_xlfn.XLOOKUP($B418,$I$7:$I$44,$M$7:$M$44)*($D399/$D398)*E400/$C400</f>
        <v>3.8760088552670574E-2</v>
      </c>
    </row>
    <row r="419" spans="1:5" x14ac:dyDescent="0.45">
      <c r="A419" s="32"/>
      <c r="B419" t="s">
        <v>344</v>
      </c>
      <c r="C419" s="41">
        <f ca="1">_xlfn.XLOOKUP($B419,$I$7:$I$44,$M$7:$M$44)*($D399/$D398)*C400/$C400</f>
        <v>4.8542592344330809E-2</v>
      </c>
      <c r="D419" s="41">
        <f ca="1">_xlfn.XLOOKUP($B419,$I$7:$I$44,$M$7:$M$44)*($D399/$D398)*D400/$C400</f>
        <v>4.1842810335756792E-2</v>
      </c>
      <c r="E419" s="41">
        <f ca="1">_xlfn.XLOOKUP($B419,$I$7:$I$44,$M$7:$M$44)*($D399/$D398)*E400/$C400</f>
        <v>3.8760088552670574E-2</v>
      </c>
    </row>
    <row r="420" spans="1:5" x14ac:dyDescent="0.45">
      <c r="A420" s="32"/>
      <c r="B420" t="s">
        <v>70</v>
      </c>
      <c r="C420" s="41">
        <f ca="1">_xlfn.XLOOKUP($B420,$I$7:$I$44,$M$7:$M$44)*($D399/$D398)*C400/$C400</f>
        <v>2.703741737864274E-2</v>
      </c>
      <c r="D420" s="41">
        <f ca="1">_xlfn.XLOOKUP($B420,$I$7:$I$44,$M$7:$M$44)*($D399/$D398)*D400/$C400</f>
        <v>2.3305750119778416E-2</v>
      </c>
      <c r="E420" s="41">
        <f ca="1">_xlfn.XLOOKUP($B420,$I$7:$I$44,$M$7:$M$44)*($D399/$D398)*E400/$C400</f>
        <v>2.1588725307417529E-2</v>
      </c>
    </row>
    <row r="421" spans="1:5" x14ac:dyDescent="0.45">
      <c r="A421" s="32"/>
      <c r="B421" t="s">
        <v>345</v>
      </c>
      <c r="C421" s="41">
        <f ca="1">_xlfn.XLOOKUP($B421,$I$7:$I$44,$M$7:$M$44)*($D399/$D398)*C400/$C400</f>
        <v>5.407483475728548E-2</v>
      </c>
      <c r="D421" s="41">
        <f ca="1">_xlfn.XLOOKUP($B421,$I$7:$I$44,$M$7:$M$44)*($D399/$D398)*D400/$C400</f>
        <v>4.6611500239556833E-2</v>
      </c>
      <c r="E421" s="41">
        <f ca="1">_xlfn.XLOOKUP($B421,$I$7:$I$44,$M$7:$M$44)*($D399/$D398)*E400/$C400</f>
        <v>4.3177450614835057E-2</v>
      </c>
    </row>
    <row r="422" spans="1:5" x14ac:dyDescent="0.45">
      <c r="A422" s="32"/>
      <c r="B422" t="s">
        <v>346</v>
      </c>
      <c r="C422" s="41">
        <f ca="1">_xlfn.XLOOKUP($B422,$I$7:$I$44,$M$7:$M$44)*($D399/$D398)*C400/$C400</f>
        <v>5.407483475728548E-2</v>
      </c>
      <c r="D422" s="41">
        <f ca="1">_xlfn.XLOOKUP($B422,$I$7:$I$44,$M$7:$M$44)*($D399/$D398)*D400/$C400</f>
        <v>4.6611500239556833E-2</v>
      </c>
      <c r="E422" s="41">
        <f ca="1">_xlfn.XLOOKUP($B422,$I$7:$I$44,$M$7:$M$44)*($D399/$D398)*E400/$C400</f>
        <v>4.3177450614835057E-2</v>
      </c>
    </row>
    <row r="423" spans="1:5" x14ac:dyDescent="0.45">
      <c r="A423" s="32"/>
      <c r="B423" t="s">
        <v>39</v>
      </c>
      <c r="C423" s="41">
        <f ca="1">_xlfn.XLOOKUP($B423,$I$7:$I$44,$M$7:$M$44)*($D399/$D398)*C400/$C400</f>
        <v>5.6209737836395997E-2</v>
      </c>
      <c r="D423" s="41">
        <f ca="1">_xlfn.XLOOKUP($B423,$I$7:$I$44,$M$7:$M$44)*($D399/$D398)*D400/$C400</f>
        <v>4.8451746924175379E-2</v>
      </c>
      <c r="E423" s="41">
        <f ca="1">_xlfn.XLOOKUP($B423,$I$7:$I$44,$M$7:$M$44)*($D399/$D398)*E400/$C400</f>
        <v>4.4882119203828466E-2</v>
      </c>
    </row>
    <row r="424" spans="1:5" x14ac:dyDescent="0.45">
      <c r="A424" s="32"/>
      <c r="B424" t="s">
        <v>347</v>
      </c>
      <c r="C424" s="41">
        <f ca="1">_xlfn.XLOOKUP($B424,$I$7:$I$44,$M$7:$M$44)*($D399/$D398)*C400/$C400</f>
        <v>5.407483475728548E-2</v>
      </c>
      <c r="D424" s="41">
        <f ca="1">_xlfn.XLOOKUP($B424,$I$7:$I$44,$M$7:$M$44)*($D399/$D398)*D400/$C400</f>
        <v>4.6611500239556833E-2</v>
      </c>
      <c r="E424" s="41">
        <f ca="1">_xlfn.XLOOKUP($B424,$I$7:$I$44,$M$7:$M$44)*($D399/$D398)*E400/$C400</f>
        <v>4.3177450614835057E-2</v>
      </c>
    </row>
    <row r="425" spans="1:5" x14ac:dyDescent="0.45">
      <c r="A425" s="32"/>
      <c r="B425" t="s">
        <v>55</v>
      </c>
      <c r="C425" s="41">
        <f ca="1">_xlfn.XLOOKUP($B425,$I$7:$I$44,$M$7:$M$44)*($D399/$D398)*C400/$C400</f>
        <v>1.7939012042155289</v>
      </c>
      <c r="D425" s="41">
        <f ca="1">_xlfn.XLOOKUP($B425,$I$7:$I$44,$M$7:$M$44)*($D399/$D398)*D400/$C400</f>
        <v>1.5463094207378563</v>
      </c>
      <c r="E425" s="41">
        <f ca="1">_xlfn.XLOOKUP($B425,$I$7:$I$44,$M$7:$M$44)*($D399/$D398)*E400/$C400</f>
        <v>1.4323868209781911</v>
      </c>
    </row>
    <row r="426" spans="1:5" x14ac:dyDescent="0.45">
      <c r="A426" s="32"/>
      <c r="B426" s="19" t="s">
        <v>57</v>
      </c>
      <c r="C426" s="42">
        <f>EI_source_adhoc!$E$9</f>
        <v>2.29</v>
      </c>
      <c r="D426" s="42">
        <f>EI_source_adhoc!$E$9</f>
        <v>2.29</v>
      </c>
      <c r="E426" s="42">
        <f>EI_source_adhoc!$E$9</f>
        <v>2.29</v>
      </c>
    </row>
    <row r="427" spans="1:5" x14ac:dyDescent="0.45">
      <c r="A427" s="32"/>
      <c r="B427" t="s">
        <v>348</v>
      </c>
      <c r="C427" s="41">
        <f ca="1">_xlfn.XLOOKUP($B427,$I$7:$I$44,$M$7:$M$44)*($D399/$D398)*C400/$C400</f>
        <v>4.8542592344330809E-2</v>
      </c>
      <c r="D427" s="41">
        <f ca="1">_xlfn.XLOOKUP($B427,$I$7:$I$44,$M$7:$M$44)*($D399/$D398)*D400/$C400</f>
        <v>4.1842810335756792E-2</v>
      </c>
      <c r="E427" s="41">
        <f ca="1">_xlfn.XLOOKUP($B427,$I$7:$I$44,$M$7:$M$44)*($D399/$D398)*E400/$C400</f>
        <v>3.8760088552670574E-2</v>
      </c>
    </row>
    <row r="428" spans="1:5" x14ac:dyDescent="0.45">
      <c r="A428" s="32"/>
      <c r="B428" s="19" t="s">
        <v>349</v>
      </c>
      <c r="C428" s="42">
        <f>EI_source_adhoc!$A$19</f>
        <v>0.81</v>
      </c>
      <c r="D428" s="42">
        <f>EI_source_adhoc!$A$19</f>
        <v>0.81</v>
      </c>
      <c r="E428" s="42">
        <f>EI_source_adhoc!$A$19</f>
        <v>0.81</v>
      </c>
    </row>
    <row r="429" spans="1:5" x14ac:dyDescent="0.45">
      <c r="A429" s="32"/>
      <c r="B429" t="s">
        <v>350</v>
      </c>
      <c r="C429" s="41">
        <f ca="1">_xlfn.XLOOKUP($B429,$I$7:$I$44,$M$7:$M$44)*($D399/$D398)*C400/$C400</f>
        <v>0.38648401624309769</v>
      </c>
      <c r="D429" s="41">
        <f ca="1">_xlfn.XLOOKUP($B429,$I$7:$I$44,$M$7:$M$44)*($D399/$D398)*D400/$C400</f>
        <v>0.33314202246864816</v>
      </c>
      <c r="E429" s="41">
        <f ca="1">_xlfn.XLOOKUP($B429,$I$7:$I$44,$M$7:$M$44)*($D399/$D398)*E400/$C400</f>
        <v>0.30859816030249038</v>
      </c>
    </row>
    <row r="430" spans="1:5" x14ac:dyDescent="0.45">
      <c r="A430" s="32" t="s">
        <v>4</v>
      </c>
      <c r="B430" t="s">
        <v>45</v>
      </c>
      <c r="C430" s="47" cm="1">
        <f t="array" ref="C430">SUMPRODUCT((EI_source_FAO!$B$3:$B$601=$A398)*(EI_source_FAO!$C$3:$C$601="Emissions (CO2eq) (AR5)")*(EI_source_FAO!$BQ$3:$BQ$601=$A430)*(EI_source_FAO!$F$2:$BO$2=C402)*(EI_source_FAO!$F$3:$BO$601))/SUMPRODUCT((EI_source_FAO!$B$3:$B$601=$A398)*(EI_source_FAO!$C$3:$C$601="Production")*(EI_source_FAO!$BQ$3:$BQ$601=$A430)*(EI_source_FAO!$F$2:$BO$2=C402)*(EI_source_FAO!$F$3:$BO$601))</f>
        <v>55.530050000000017</v>
      </c>
      <c r="D430" s="47" cm="1">
        <f t="array" ref="D430">SUMPRODUCT((EI_source_FAO!$B$3:$B$601=$A398)*(EI_source_FAO!$C$3:$C$601="Emissions (CO2eq) (AR5)")*(EI_source_FAO!$BQ$3:$BQ$601=$A430)*(EI_source_FAO!$F$2:$BO$2=D402)*(EI_source_FAO!$F$3:$BO$601))/SUMPRODUCT((EI_source_FAO!$B$3:$B$601=$A398)*(EI_source_FAO!$C$3:$C$601="Production")*(EI_source_FAO!$BQ$3:$BQ$601=$A430)*(EI_source_FAO!$F$2:$BO$2=D402)*(EI_source_FAO!$F$3:$BO$601))</f>
        <v>59.358217982188371</v>
      </c>
      <c r="E430" s="47" cm="1">
        <f t="array" ref="E430">SUMPRODUCT((EI_source_FAO!$B$3:$B$601=$A398)*(EI_source_FAO!$C$3:$C$601="Emissions (CO2eq) (AR5)")*(EI_source_FAO!$BQ$3:$BQ$601=$A430)*(EI_source_FAO!$F$2:$BO$2=E402)*(EI_source_FAO!$F$3:$BO$601))/SUMPRODUCT((EI_source_FAO!$B$3:$B$601=$A398)*(EI_source_FAO!$C$3:$C$601="Production")*(EI_source_FAO!$BQ$3:$BQ$601=$A430)*(EI_source_FAO!$F$2:$BO$2=E402)*(EI_source_FAO!$F$3:$BO$601))</f>
        <v>81.475362840743784</v>
      </c>
    </row>
    <row r="431" spans="1:5" x14ac:dyDescent="0.45">
      <c r="A431" s="32" t="s">
        <v>6</v>
      </c>
      <c r="B431" t="s">
        <v>68</v>
      </c>
      <c r="C431" s="47" cm="1">
        <f t="array" ref="C431">SUMPRODUCT((EI_source_FAO!$B$3:$B$601=$A398)*(EI_source_FAO!$C$3:$C$601="Emissions (CO2eq) (AR5)")*(EI_source_FAO!$BQ$3:$BQ$601=$A431)*(EI_source_FAO!$F$2:$BO$2=C402)*(EI_source_FAO!$F$3:$BO$601))/SUMPRODUCT((EI_source_FAO!$B$3:$B$601=$A398)*(EI_source_FAO!$C$3:$C$601="Production")*(EI_source_FAO!$BQ$3:$BQ$601=$A431)*(EI_source_FAO!$F$2:$BO$2=C402)*(EI_source_FAO!$F$3:$BO$601))</f>
        <v>4.3017562742476532</v>
      </c>
      <c r="D431" s="47" cm="1">
        <f t="array" ref="D431">SUMPRODUCT((EI_source_FAO!$B$3:$B$601=$A398)*(EI_source_FAO!$C$3:$C$601="Emissions (CO2eq) (AR5)")*(EI_source_FAO!$BQ$3:$BQ$601=$A431)*(EI_source_FAO!$F$2:$BO$2=D402)*(EI_source_FAO!$F$3:$BO$601))/SUMPRODUCT((EI_source_FAO!$B$3:$B$601=$A398)*(EI_source_FAO!$C$3:$C$601="Production")*(EI_source_FAO!$BQ$3:$BQ$601=$A431)*(EI_source_FAO!$F$2:$BO$2=D402)*(EI_source_FAO!$F$3:$BO$601))</f>
        <v>3.9609977137620396</v>
      </c>
      <c r="E431" s="47" cm="1">
        <f t="array" ref="E431">SUMPRODUCT((EI_source_FAO!$B$3:$B$601=$A398)*(EI_source_FAO!$C$3:$C$601="Emissions (CO2eq) (AR5)")*(EI_source_FAO!$BQ$3:$BQ$601=$A431)*(EI_source_FAO!$F$2:$BO$2=E402)*(EI_source_FAO!$F$3:$BO$601))/SUMPRODUCT((EI_source_FAO!$B$3:$B$601=$A398)*(EI_source_FAO!$C$3:$C$601="Production")*(EI_source_FAO!$BQ$3:$BQ$601=$A431)*(EI_source_FAO!$F$2:$BO$2=E402)*(EI_source_FAO!$F$3:$BO$601))</f>
        <v>2.2599962529055628</v>
      </c>
    </row>
    <row r="432" spans="1:5" x14ac:dyDescent="0.45">
      <c r="A432" s="32" t="s">
        <v>14</v>
      </c>
      <c r="B432" t="s">
        <v>85</v>
      </c>
      <c r="C432" s="47" cm="1">
        <f t="array" ref="C432">SUMPRODUCT((EI_source_FAO!$B$3:$B$601=$A398)*(EI_source_FAO!$C$3:$C$601="Emissions (CO2eq) (AR5)")*(EI_source_FAO!$BQ$3:$BQ$601=$A432)*(EI_source_FAO!$F$2:$BO$2=C402)*(EI_source_FAO!$F$3:$BO$601))/SUMPRODUCT((EI_source_FAO!$B$3:$B$601=$A398)*(EI_source_FAO!$C$3:$C$601="Production")*(EI_source_FAO!$BQ$3:$BQ$601=$A432)*(EI_source_FAO!$F$2:$BO$2=C402)*(EI_source_FAO!$F$3:$BO$601))</f>
        <v>3.5297999999999998</v>
      </c>
      <c r="D432" s="47" cm="1">
        <f t="array" ref="D432">SUMPRODUCT((EI_source_FAO!$B$3:$B$601=$A398)*(EI_source_FAO!$C$3:$C$601="Emissions (CO2eq) (AR5)")*(EI_source_FAO!$BQ$3:$BQ$601=$A432)*(EI_source_FAO!$F$2:$BO$2=D402)*(EI_source_FAO!$F$3:$BO$601))/SUMPRODUCT((EI_source_FAO!$B$3:$B$601=$A398)*(EI_source_FAO!$C$3:$C$601="Production")*(EI_source_FAO!$BQ$3:$BQ$601=$A432)*(EI_source_FAO!$F$2:$BO$2=D402)*(EI_source_FAO!$F$3:$BO$601))</f>
        <v>3.8534999999999999</v>
      </c>
      <c r="E432" s="47" cm="1">
        <f t="array" ref="E432">SUMPRODUCT((EI_source_FAO!$B$3:$B$601=$A398)*(EI_source_FAO!$C$3:$C$601="Emissions (CO2eq) (AR5)")*(EI_source_FAO!$BQ$3:$BQ$601=$A432)*(EI_source_FAO!$F$2:$BO$2=E402)*(EI_source_FAO!$F$3:$BO$601))/SUMPRODUCT((EI_source_FAO!$B$3:$B$601=$A398)*(EI_source_FAO!$C$3:$C$601="Production")*(EI_source_FAO!$BQ$3:$BQ$601=$A432)*(EI_source_FAO!$F$2:$BO$2=E402)*(EI_source_FAO!$F$3:$BO$601))</f>
        <v>0.95389999999999986</v>
      </c>
    </row>
    <row r="433" spans="1:6" x14ac:dyDescent="0.45">
      <c r="A433" s="32" t="s">
        <v>16</v>
      </c>
      <c r="B433" t="s">
        <v>59</v>
      </c>
      <c r="C433" s="47" cm="1">
        <f t="array" ref="C433">SUMPRODUCT((EI_source_FAO!$B$3:$B$601=$A398)*(EI_source_FAO!$C$3:$C$601="Emissions (CO2eq) (AR5)")*(EI_source_FAO!$BQ$3:$BQ$601=$A433)*(EI_source_FAO!$F$2:$BO$2=C402)*(EI_source_FAO!$F$3:$BO$601))/SUMPRODUCT((EI_source_FAO!$B$3:$B$601=$A398)*(EI_source_FAO!$C$3:$C$601="Production")*(EI_source_FAO!$BQ$3:$BQ$601=$A433)*(EI_source_FAO!$F$2:$BO$2=C402)*(EI_source_FAO!$F$3:$BO$601))</f>
        <v>1.2797000000000001</v>
      </c>
      <c r="D433" s="47" cm="1">
        <f t="array" ref="D433">SUMPRODUCT((EI_source_FAO!$B$3:$B$601=$A398)*(EI_source_FAO!$C$3:$C$601="Emissions (CO2eq) (AR5)")*(EI_source_FAO!$BQ$3:$BQ$601=$A433)*(EI_source_FAO!$F$2:$BO$2=D402)*(EI_source_FAO!$F$3:$BO$601))/SUMPRODUCT((EI_source_FAO!$B$3:$B$601=$A398)*(EI_source_FAO!$C$3:$C$601="Production")*(EI_source_FAO!$BQ$3:$BQ$601=$A433)*(EI_source_FAO!$F$2:$BO$2=D402)*(EI_source_FAO!$F$3:$BO$601))</f>
        <v>1.1619999999999999</v>
      </c>
      <c r="E433" s="47" cm="1">
        <f t="array" ref="E433">SUMPRODUCT((EI_source_FAO!$B$3:$B$601=$A398)*(EI_source_FAO!$C$3:$C$601="Emissions (CO2eq) (AR5)")*(EI_source_FAO!$BQ$3:$BQ$601=$A433)*(EI_source_FAO!$F$2:$BO$2=E402)*(EI_source_FAO!$F$3:$BO$601))/SUMPRODUCT((EI_source_FAO!$B$3:$B$601=$A398)*(EI_source_FAO!$C$3:$C$601="Production")*(EI_source_FAO!$BQ$3:$BQ$601=$A433)*(EI_source_FAO!$F$2:$BO$2=E402)*(EI_source_FAO!$F$3:$BO$601))</f>
        <v>0.77880000000000005</v>
      </c>
    </row>
    <row r="434" spans="1:6" x14ac:dyDescent="0.45">
      <c r="A434" s="32" t="s">
        <v>8</v>
      </c>
      <c r="B434" t="s">
        <v>65</v>
      </c>
      <c r="C434" s="47" cm="1">
        <f t="array" ref="C434">SUMPRODUCT((EI_source_FAO!$B$3:$B$601=$A398)*(EI_source_FAO!$C$3:$C$601="Emissions (CO2eq) (AR5)")*(EI_source_FAO!$BQ$3:$BQ$601=$A434)*(EI_source_FAO!$F$2:$BO$2=C402)*(EI_source_FAO!$F$3:$BO$601))/SUMPRODUCT((EI_source_FAO!$B$3:$B$601=$A398)*(EI_source_FAO!$C$3:$C$601="Production")*(EI_source_FAO!$BQ$3:$BQ$601=$A434)*(EI_source_FAO!$F$2:$BO$2=C402)*(EI_source_FAO!$F$3:$BO$601))</f>
        <v>30.725642621370309</v>
      </c>
      <c r="D434" s="47" cm="1">
        <f t="array" ref="D434">SUMPRODUCT((EI_source_FAO!$B$3:$B$601=$A398)*(EI_source_FAO!$C$3:$C$601="Emissions (CO2eq) (AR5)")*(EI_source_FAO!$BQ$3:$BQ$601=$A434)*(EI_source_FAO!$F$2:$BO$2=D402)*(EI_source_FAO!$F$3:$BO$601))/SUMPRODUCT((EI_source_FAO!$B$3:$B$601=$A398)*(EI_source_FAO!$C$3:$C$601="Production")*(EI_source_FAO!$BQ$3:$BQ$601=$A434)*(EI_source_FAO!$F$2:$BO$2=D402)*(EI_source_FAO!$F$3:$BO$601))</f>
        <v>32.215521284153994</v>
      </c>
      <c r="E434" s="47" cm="1">
        <f t="array" ref="E434">SUMPRODUCT((EI_source_FAO!$B$3:$B$601=$A398)*(EI_source_FAO!$C$3:$C$601="Emissions (CO2eq) (AR5)")*(EI_source_FAO!$BQ$3:$BQ$601=$A434)*(EI_source_FAO!$F$2:$BO$2=E402)*(EI_source_FAO!$F$3:$BO$601))/SUMPRODUCT((EI_source_FAO!$B$3:$B$601=$A398)*(EI_source_FAO!$C$3:$C$601="Production")*(EI_source_FAO!$BQ$3:$BQ$601=$A434)*(EI_source_FAO!$F$2:$BO$2=E402)*(EI_source_FAO!$F$3:$BO$601))</f>
        <v>34.429419000150268</v>
      </c>
    </row>
    <row r="435" spans="1:6" x14ac:dyDescent="0.45">
      <c r="A435" s="32" t="s">
        <v>8</v>
      </c>
      <c r="B435" t="s">
        <v>81</v>
      </c>
      <c r="C435" s="47" cm="1">
        <f t="array" aca="1" ref="C435" ca="1">SUMPRODUCT((EI_source_FAO!$B$3:$B$601=$A398)*(EI_source_FAO!$C$3:$C$601="Emissions (CO2eq) (AR5)")*(EI_source_FAO!$BQ$3:$BQ$601=$A435)*(EI_source_FAO!$F$2:$BO$2=C402)*(EI_source_FAO!$F$3:$BO$601))/SUMPRODUCT((EI_source_FAO!$B$3:$B$601=$A398)*(EI_source_FAO!$C$3:$C$601="Production")*(EI_source_FAO!$BQ$3:$BQ$601=$A435)*(EI_source_FAO!$F$2:$BO$2=C402)*(EI_source_FAO!$F$3:$BO$601))/F398*F399</f>
        <v>9.5224738335616443</v>
      </c>
      <c r="D435" s="47" cm="1">
        <f t="array" aca="1" ref="D435" ca="1">SUMPRODUCT((EI_source_FAO!$B$3:$B$601=$A398)*(EI_source_FAO!$C$3:$C$601="Emissions (CO2eq) (AR5)")*(EI_source_FAO!$BQ$3:$BQ$601=$A435)*(EI_source_FAO!$F$2:$BO$2=D402)*(EI_source_FAO!$F$3:$BO$601))/SUMPRODUCT((EI_source_FAO!$B$3:$B$601=$A398)*(EI_source_FAO!$C$3:$C$601="Production")*(EI_source_FAO!$BQ$3:$BQ$601=$A435)*(EI_source_FAO!$F$2:$BO$2=D402)*(EI_source_FAO!$F$3:$BO$601))/F398*F399</f>
        <v>9.9842161885180172</v>
      </c>
      <c r="E435" s="47" cm="1">
        <f t="array" aca="1" ref="E435" ca="1">SUMPRODUCT((EI_source_FAO!$B$3:$B$601=$A398)*(EI_source_FAO!$C$3:$C$601="Emissions (CO2eq) (AR5)")*(EI_source_FAO!$BQ$3:$BQ$601=$A435)*(EI_source_FAO!$F$2:$BO$2=E402)*(EI_source_FAO!$F$3:$BO$601))/SUMPRODUCT((EI_source_FAO!$B$3:$B$601=$A398)*(EI_source_FAO!$C$3:$C$601="Production")*(EI_source_FAO!$BQ$3:$BQ$601=$A435)*(EI_source_FAO!$F$2:$BO$2=E402)*(EI_source_FAO!$F$3:$BO$601))/F398*F399</f>
        <v>10.670346120137205</v>
      </c>
    </row>
    <row r="436" spans="1:6" x14ac:dyDescent="0.45">
      <c r="C436" s="3"/>
      <c r="D436" s="3"/>
      <c r="E436" s="3"/>
    </row>
    <row r="443" spans="1:6" x14ac:dyDescent="0.45">
      <c r="A443" s="5" t="s">
        <v>432</v>
      </c>
      <c r="B443" s="23" t="s">
        <v>422</v>
      </c>
      <c r="C443" s="23"/>
      <c r="D443" s="39">
        <f ca="1">$M$45</f>
        <v>1.6190155807772431</v>
      </c>
      <c r="E443" s="20" t="s">
        <v>374</v>
      </c>
      <c r="F443" s="31">
        <f ca="1">$M$41</f>
        <v>39.72</v>
      </c>
    </row>
    <row r="444" spans="1:6" x14ac:dyDescent="0.45">
      <c r="A444" s="32"/>
      <c r="B444" s="23" t="s">
        <v>377</v>
      </c>
      <c r="C444" s="23"/>
      <c r="D444" s="23" cm="1">
        <f t="array" ref="D444">_xlfn.XLOOKUP(2010,EI_source_FAO!$F$2:$BO$2,_xlfn.XLOOKUP($A443&amp;$A$2&amp;$B445,EI_source_FAO!$B$3:$B$601&amp;EI_source_FAO!$C$3:$C$601&amp;EI_source_FAO!$E$3:$E$601,EI_source_FAO!$F$3:$BO$601))</f>
        <v>0.22550000000000001</v>
      </c>
      <c r="E444" s="20" t="s">
        <v>375</v>
      </c>
      <c r="F444" s="31">
        <f ca="1">$M$42</f>
        <v>12.31</v>
      </c>
    </row>
    <row r="445" spans="1:6" x14ac:dyDescent="0.45">
      <c r="A445" t="s">
        <v>378</v>
      </c>
      <c r="B445" s="5" t="s">
        <v>1</v>
      </c>
      <c r="C445" cm="1">
        <f t="array" ref="C445">_xlfn.XLOOKUP(C$447,EI_source_FAO!$F$2:$BO$2,_xlfn.XLOOKUP($A443&amp;$A$2&amp;$B445,EI_source_FAO!$B$3:$B$601&amp;EI_source_FAO!$C$3:$C$601&amp;EI_source_FAO!$E$3:$E$601,EI_source_FAO!$F$3:$BO$601))</f>
        <v>0.26690000000000003</v>
      </c>
      <c r="D445" cm="1">
        <f t="array" ref="D445">_xlfn.XLOOKUP(D$447,EI_source_FAO!$F$2:$BO$2,_xlfn.XLOOKUP($A443&amp;$A$2&amp;$B445,EI_source_FAO!$B$3:$B$601&amp;EI_source_FAO!$C$3:$C$601&amp;EI_source_FAO!$E$3:$E$601,EI_source_FAO!$F$3:$BO$601))</f>
        <v>0.22550000000000001</v>
      </c>
      <c r="E445" cm="1">
        <f t="array" ref="E445">_xlfn.XLOOKUP(E$447,EI_source_FAO!$F$2:$BO$2,_xlfn.XLOOKUP($A443&amp;$A$2&amp;$B445,EI_source_FAO!$B$3:$B$601&amp;EI_source_FAO!$C$3:$C$601&amp;EI_source_FAO!$E$3:$E$601,EI_source_FAO!$F$3:$BO$601))</f>
        <v>0.22209999999999999</v>
      </c>
    </row>
    <row r="446" spans="1:6" x14ac:dyDescent="0.45">
      <c r="C446" s="29" t="s">
        <v>356</v>
      </c>
      <c r="D446" s="29" t="s">
        <v>357</v>
      </c>
      <c r="E446" s="29" t="s">
        <v>358</v>
      </c>
    </row>
    <row r="447" spans="1:6" x14ac:dyDescent="0.45">
      <c r="B447" s="5" t="s">
        <v>353</v>
      </c>
      <c r="C447" s="1">
        <f>_xlfn.XLOOKUP(C446,Notes!$A$8:$A$21,Notes!$B$8:$B$21)</f>
        <v>2000</v>
      </c>
      <c r="D447" s="1">
        <f>_xlfn.XLOOKUP(D446,Notes!$A$8:$A$21,Notes!$B$8:$B$21)</f>
        <v>2010</v>
      </c>
      <c r="E447" s="1">
        <f>_xlfn.XLOOKUP(E446,Notes!$A$8:$A$21,Notes!$B$8:$B$21)</f>
        <v>2022</v>
      </c>
    </row>
    <row r="448" spans="1:6" x14ac:dyDescent="0.45">
      <c r="A448" s="40" t="s">
        <v>0</v>
      </c>
      <c r="B448" t="s">
        <v>67</v>
      </c>
      <c r="C448">
        <f>C445</f>
        <v>0.26690000000000003</v>
      </c>
      <c r="D448">
        <f>D445</f>
        <v>0.22550000000000001</v>
      </c>
      <c r="E448">
        <f>E445</f>
        <v>0.22209999999999999</v>
      </c>
    </row>
    <row r="449" spans="1:7" x14ac:dyDescent="0.45">
      <c r="A449" s="40" t="s">
        <v>0</v>
      </c>
      <c r="B449" t="s">
        <v>339</v>
      </c>
      <c r="C449">
        <f>C445</f>
        <v>0.26690000000000003</v>
      </c>
      <c r="D449">
        <f>D445</f>
        <v>0.22550000000000001</v>
      </c>
      <c r="E449">
        <f>E445</f>
        <v>0.22209999999999999</v>
      </c>
    </row>
    <row r="450" spans="1:7" x14ac:dyDescent="0.45">
      <c r="A450" s="40" t="s">
        <v>2</v>
      </c>
      <c r="B450" t="s">
        <v>87</v>
      </c>
      <c r="C450" cm="1">
        <f t="array" ref="C450">_xlfn.XLOOKUP(C$447,EI_source_FAO!$F$2:$BO$2,_xlfn.XLOOKUP($A443&amp;$A$2&amp;$A450,EI_source_FAO!$B$3:$B$601&amp;EI_source_FAO!$C$3:$C$601&amp;EI_source_FAO!$BQ$3:$BQ$601,EI_source_FAO!$F$3:$BO$601))</f>
        <v>2.9054000000000002</v>
      </c>
      <c r="D450" cm="1">
        <f t="array" ref="D450">_xlfn.XLOOKUP(D$447,EI_source_FAO!$F$2:$BO$2,_xlfn.XLOOKUP($A443&amp;$A$2&amp;$A450,EI_source_FAO!$B$3:$B$601&amp;EI_source_FAO!$C$3:$C$601&amp;EI_source_FAO!$BQ$3:$BQ$601,EI_source_FAO!$F$3:$BO$601))</f>
        <v>2.4769000000000001</v>
      </c>
      <c r="E450" cm="1">
        <f t="array" ref="E450">_xlfn.XLOOKUP(E$447,EI_source_FAO!$F$2:$BO$2,_xlfn.XLOOKUP($A443&amp;$A$2&amp;$A450,EI_source_FAO!$B$3:$B$601&amp;EI_source_FAO!$C$3:$C$601&amp;EI_source_FAO!$BQ$3:$BQ$601,EI_source_FAO!$F$3:$BO$601))</f>
        <v>2.2038000000000002</v>
      </c>
    </row>
    <row r="451" spans="1:7" x14ac:dyDescent="0.45">
      <c r="A451" s="40" t="s">
        <v>0</v>
      </c>
      <c r="B451" t="s">
        <v>43</v>
      </c>
      <c r="C451">
        <f>C445</f>
        <v>0.26690000000000003</v>
      </c>
      <c r="D451">
        <f>D445</f>
        <v>0.22550000000000001</v>
      </c>
      <c r="E451">
        <f>E445</f>
        <v>0.22209999999999999</v>
      </c>
    </row>
    <row r="452" spans="1:7" x14ac:dyDescent="0.45">
      <c r="A452" s="40" t="s">
        <v>0</v>
      </c>
      <c r="B452" t="s">
        <v>72</v>
      </c>
      <c r="C452">
        <f>C445</f>
        <v>0.26690000000000003</v>
      </c>
      <c r="D452">
        <f>D445</f>
        <v>0.22550000000000001</v>
      </c>
      <c r="E452">
        <f>E445</f>
        <v>0.22209999999999999</v>
      </c>
    </row>
    <row r="453" spans="1:7" x14ac:dyDescent="0.45">
      <c r="A453" s="32"/>
      <c r="B453" t="s">
        <v>77</v>
      </c>
      <c r="C453" s="41">
        <f ca="1">_xlfn.XLOOKUP($B453,$J$7:$J$44,$M$7:$M$44)*($D444/$D443)*C445/$C445</f>
        <v>0.2328159480462626</v>
      </c>
      <c r="D453" s="41">
        <f ca="1">_xlfn.XLOOKUP($B453,$J$7:$J$44,$M$7:$M$44)*($D444/$D443)*D445/$C445</f>
        <v>0.19670287105444817</v>
      </c>
      <c r="E453" s="41">
        <f ca="1">_xlfn.XLOOKUP($B453,$J$7:$J$44,$M$7:$M$44)*($D444/$D443)*E445/$C445</f>
        <v>0.19373706279908173</v>
      </c>
    </row>
    <row r="454" spans="1:7" x14ac:dyDescent="0.45">
      <c r="A454" s="32"/>
      <c r="B454" t="s">
        <v>63</v>
      </c>
      <c r="C454" s="41">
        <f ca="1">_xlfn.XLOOKUP($B454,$J$7:$J$44,$M$7:$M$44)*($D444/$D443)*C445/$C445</f>
        <v>0.44988140240771057</v>
      </c>
      <c r="D454" s="41">
        <f ca="1">_xlfn.XLOOKUP($B454,$J$7:$J$44,$M$7:$M$44)*($D444/$D443)*D445/$C445</f>
        <v>0.38009837483304132</v>
      </c>
      <c r="E454" s="41">
        <f ca="1">_xlfn.XLOOKUP($B454,$J$7:$J$44,$M$7:$M$44)*($D444/$D443)*E445/$C445</f>
        <v>0.37436740155396214</v>
      </c>
    </row>
    <row r="455" spans="1:7" x14ac:dyDescent="0.45">
      <c r="A455" s="32"/>
      <c r="B455" s="19" t="s">
        <v>355</v>
      </c>
      <c r="C455" s="42">
        <f>EI_source_adhoc!$B$16</f>
        <v>1.05</v>
      </c>
      <c r="D455" s="42">
        <f>EI_source_adhoc!$B$16</f>
        <v>1.05</v>
      </c>
      <c r="E455" s="42">
        <f>EI_source_adhoc!$B$16</f>
        <v>1.05</v>
      </c>
    </row>
    <row r="456" spans="1:7" x14ac:dyDescent="0.45">
      <c r="A456" s="32"/>
      <c r="B456" t="s">
        <v>428</v>
      </c>
      <c r="C456" s="42">
        <f ca="1">C458</f>
        <v>0.87576836932828683</v>
      </c>
      <c r="D456" s="42">
        <f ca="1">D458</f>
        <v>0.73992419364379414</v>
      </c>
      <c r="E456" s="42">
        <f ca="1">E458</f>
        <v>0.72876790868419816</v>
      </c>
    </row>
    <row r="457" spans="1:7" x14ac:dyDescent="0.45">
      <c r="A457" s="32"/>
      <c r="B457" t="s">
        <v>90</v>
      </c>
      <c r="C457" s="41">
        <f ca="1">_xlfn.XLOOKUP($B457,$J$7:$J$44,$M$7:$M$44)*($D444/$D443)*C445/$C445</f>
        <v>0.88026330130548935</v>
      </c>
      <c r="D457" s="41">
        <f ca="1">_xlfn.XLOOKUP($B457,$J$7:$J$44,$M$7:$M$44)*($D444/$D443)*D445/$C445</f>
        <v>0.7437218975061366</v>
      </c>
      <c r="E457" s="41">
        <f ca="1">_xlfn.XLOOKUP($B457,$J$7:$J$44,$M$7:$M$44)*($D444/$D443)*E445/$C445</f>
        <v>0.73250835226657607</v>
      </c>
    </row>
    <row r="458" spans="1:7" x14ac:dyDescent="0.45">
      <c r="A458" s="32"/>
      <c r="B458" t="s">
        <v>340</v>
      </c>
      <c r="C458" s="41">
        <f ca="1">_xlfn.XLOOKUP($B458,$J$7:$J$44,$M$7:$M$44)*($D444/$D443)*C445/$C445</f>
        <v>0.87576836932828683</v>
      </c>
      <c r="D458" s="41">
        <f ca="1">_xlfn.XLOOKUP($B458,$J$7:$J$44,$M$7:$M$44)*($D444/$D443)*D445/$C445</f>
        <v>0.73992419364379414</v>
      </c>
      <c r="E458" s="41">
        <f ca="1">_xlfn.XLOOKUP($B458,$J$7:$J$44,$M$7:$M$44)*($D444/$D443)*E445/$C445</f>
        <v>0.72876790868419816</v>
      </c>
    </row>
    <row r="459" spans="1:7" x14ac:dyDescent="0.45">
      <c r="A459" s="32"/>
      <c r="B459" s="19" t="s">
        <v>51</v>
      </c>
      <c r="C459" s="36">
        <f ca="1">C460</f>
        <v>6.4069797246918539E-2</v>
      </c>
      <c r="D459" s="36">
        <f ca="1">D460</f>
        <v>5.4131657096965644E-2</v>
      </c>
      <c r="E459" s="36">
        <f ca="1">E460</f>
        <v>5.3315481335858395E-2</v>
      </c>
      <c r="G459" s="19"/>
    </row>
    <row r="460" spans="1:7" x14ac:dyDescent="0.45">
      <c r="A460" s="32"/>
      <c r="B460" t="s">
        <v>83</v>
      </c>
      <c r="C460" s="41">
        <f ca="1">_xlfn.XLOOKUP($B460,$J$7:$J$44,$M$7:$M$44)*($D444/$D443)*C445/$C445</f>
        <v>6.4069797246918539E-2</v>
      </c>
      <c r="D460" s="41">
        <f ca="1">_xlfn.XLOOKUP($B460,$J$7:$J$44,$M$7:$M$44)*($D444/$D443)*D445/$C445</f>
        <v>5.4131657096965644E-2</v>
      </c>
      <c r="E460" s="41">
        <f ca="1">_xlfn.XLOOKUP($B460,$J$7:$J$44,$M$7:$M$44)*($D444/$D443)*E445/$C445</f>
        <v>5.3315481335858395E-2</v>
      </c>
    </row>
    <row r="461" spans="1:7" x14ac:dyDescent="0.45">
      <c r="A461" s="32"/>
      <c r="B461" t="s">
        <v>341</v>
      </c>
      <c r="C461" s="41">
        <f ca="1">_xlfn.XLOOKUP($B461,$J$7:$J$44,$M$7:$M$44)*($D444/$D443)*C445/$C445</f>
        <v>6.4069797246918539E-2</v>
      </c>
      <c r="D461" s="41">
        <f ca="1">_xlfn.XLOOKUP($B461,$J$7:$J$44,$M$7:$M$44)*($D444/$D443)*D445/$C445</f>
        <v>5.4131657096965644E-2</v>
      </c>
      <c r="E461" s="41">
        <f ca="1">_xlfn.XLOOKUP($B461,$J$7:$J$44,$M$7:$M$44)*($D444/$D443)*E445/$C445</f>
        <v>5.3315481335858395E-2</v>
      </c>
    </row>
    <row r="462" spans="1:7" x14ac:dyDescent="0.45">
      <c r="A462" s="32"/>
      <c r="B462" t="s">
        <v>88</v>
      </c>
      <c r="C462" s="41">
        <f ca="1">_xlfn.XLOOKUP($B462,$J$7:$J$44,$M$7:$M$44)*($D444/$D443)*C445/$C445</f>
        <v>5.9891332209076019E-2</v>
      </c>
      <c r="D462" s="41">
        <f ca="1">_xlfn.XLOOKUP($B462,$J$7:$J$44,$M$7:$M$44)*($D444/$D443)*D445/$C445</f>
        <v>5.0601331634120054E-2</v>
      </c>
      <c r="E462" s="41">
        <f ca="1">_xlfn.XLOOKUP($B462,$J$7:$J$44,$M$7:$M$44)*($D444/$D443)*E445/$C445</f>
        <v>4.9838384726998058E-2</v>
      </c>
    </row>
    <row r="463" spans="1:7" x14ac:dyDescent="0.45">
      <c r="A463" s="32"/>
      <c r="B463" t="s">
        <v>74</v>
      </c>
      <c r="C463" s="41">
        <f ca="1">_xlfn.XLOOKUP($B463,$J$7:$J$44,$M$7:$M$44)*($D444/$D443)*C445/$C445</f>
        <v>0.10752804099849311</v>
      </c>
      <c r="D463" s="41">
        <f ca="1">_xlfn.XLOOKUP($B463,$J$7:$J$44,$M$7:$M$44)*($D444/$D443)*D445/$C445</f>
        <v>9.0848906875834384E-2</v>
      </c>
      <c r="E463" s="41">
        <f ca="1">_xlfn.XLOOKUP($B463,$J$7:$J$44,$M$7:$M$44)*($D444/$D443)*E445/$C445</f>
        <v>8.9479122914070133E-2</v>
      </c>
    </row>
    <row r="464" spans="1:7" x14ac:dyDescent="0.45">
      <c r="A464" s="32"/>
      <c r="B464" s="19" t="s">
        <v>46</v>
      </c>
      <c r="C464" s="36">
        <f>C448/20</f>
        <v>1.3345000000000001E-2</v>
      </c>
      <c r="D464" s="36">
        <f>D448/20</f>
        <v>1.1275E-2</v>
      </c>
      <c r="E464" s="36">
        <f>E448/20</f>
        <v>1.1105E-2</v>
      </c>
      <c r="G464" s="19"/>
    </row>
    <row r="465" spans="1:7" x14ac:dyDescent="0.45">
      <c r="A465" s="32"/>
      <c r="B465" t="s">
        <v>343</v>
      </c>
      <c r="C465" s="41">
        <f ca="1">_xlfn.XLOOKUP($B465,$J$7:$J$44,$M$7:$M$44)*($D444/$D443)*C445/$C445</f>
        <v>0.10752804099849311</v>
      </c>
      <c r="D465" s="41">
        <f ca="1">_xlfn.XLOOKUP($B465,$J$7:$J$44,$M$7:$M$44)*($D444/$D443)*D445/$C445</f>
        <v>9.0848906875834384E-2</v>
      </c>
      <c r="E465" s="41">
        <f ca="1">_xlfn.XLOOKUP($B465,$J$7:$J$44,$M$7:$M$44)*($D444/$D443)*E445/$C445</f>
        <v>8.9479122914070133E-2</v>
      </c>
    </row>
    <row r="466" spans="1:7" x14ac:dyDescent="0.45">
      <c r="A466" s="32"/>
      <c r="B466" t="s">
        <v>344</v>
      </c>
      <c r="C466" s="41">
        <f ca="1">_xlfn.XLOOKUP($B466,$J$7:$J$44,$M$7:$M$44)*($D444/$D443)*C445/$C445</f>
        <v>0.10752804099849311</v>
      </c>
      <c r="D466" s="41">
        <f ca="1">_xlfn.XLOOKUP($B466,$J$7:$J$44,$M$7:$M$44)*($D444/$D443)*D445/$C445</f>
        <v>9.0848906875834384E-2</v>
      </c>
      <c r="E466" s="41">
        <f ca="1">_xlfn.XLOOKUP($B466,$J$7:$J$44,$M$7:$M$44)*($D444/$D443)*E445/$C445</f>
        <v>8.9479122914070133E-2</v>
      </c>
    </row>
    <row r="467" spans="1:7" x14ac:dyDescent="0.45">
      <c r="A467" s="32"/>
      <c r="B467" t="s">
        <v>70</v>
      </c>
      <c r="C467" s="41">
        <f ca="1">_xlfn.XLOOKUP($B467,$J$7:$J$44,$M$7:$M$44)*($D444/$D443)*C445/$C445</f>
        <v>5.9891332209076019E-2</v>
      </c>
      <c r="D467" s="41">
        <f ca="1">_xlfn.XLOOKUP($B467,$J$7:$J$44,$M$7:$M$44)*($D444/$D443)*D445/$C445</f>
        <v>5.0601331634120054E-2</v>
      </c>
      <c r="E467" s="41">
        <f ca="1">_xlfn.XLOOKUP($B467,$J$7:$J$44,$M$7:$M$44)*($D444/$D443)*E445/$C445</f>
        <v>4.9838384726998058E-2</v>
      </c>
    </row>
    <row r="468" spans="1:7" x14ac:dyDescent="0.45">
      <c r="A468" s="32"/>
      <c r="B468" t="s">
        <v>345</v>
      </c>
      <c r="C468" s="41">
        <f ca="1">_xlfn.XLOOKUP($B468,$J$7:$J$44,$M$7:$M$44)*($D444/$D443)*C445/$C445</f>
        <v>0.11978266441815204</v>
      </c>
      <c r="D468" s="41">
        <f ca="1">_xlfn.XLOOKUP($B468,$J$7:$J$44,$M$7:$M$44)*($D444/$D443)*D445/$C445</f>
        <v>0.10120266326824011</v>
      </c>
      <c r="E468" s="41">
        <f ca="1">_xlfn.XLOOKUP($B468,$J$7:$J$44,$M$7:$M$44)*($D444/$D443)*E445/$C445</f>
        <v>9.9676769453996117E-2</v>
      </c>
    </row>
    <row r="469" spans="1:7" x14ac:dyDescent="0.45">
      <c r="A469" s="32"/>
      <c r="B469" t="s">
        <v>346</v>
      </c>
      <c r="C469" s="41">
        <f ca="1">_xlfn.XLOOKUP($B469,$J$7:$J$44,$M$7:$M$44)*($D444/$D443)*C445/$C445</f>
        <v>0.11978266441815204</v>
      </c>
      <c r="D469" s="41">
        <f ca="1">_xlfn.XLOOKUP($B469,$J$7:$J$44,$M$7:$M$44)*($D444/$D443)*D445/$C445</f>
        <v>0.10120266326824011</v>
      </c>
      <c r="E469" s="41">
        <f ca="1">_xlfn.XLOOKUP($B469,$J$7:$J$44,$M$7:$M$44)*($D444/$D443)*E445/$C445</f>
        <v>9.9676769453996117E-2</v>
      </c>
    </row>
    <row r="470" spans="1:7" x14ac:dyDescent="0.45">
      <c r="A470" s="32"/>
      <c r="B470" t="s">
        <v>39</v>
      </c>
      <c r="C470" s="41">
        <f ca="1">_xlfn.XLOOKUP($B470,$J$7:$J$44,$M$7:$M$44)*($D444/$D443)*C445/$C445</f>
        <v>0.12451174736844105</v>
      </c>
      <c r="D470" s="41">
        <f ca="1">_xlfn.XLOOKUP($B470,$J$7:$J$44,$M$7:$M$44)*($D444/$D443)*D445/$C445</f>
        <v>0.10519819794523587</v>
      </c>
      <c r="E470" s="41">
        <f ca="1">_xlfn.XLOOKUP($B470,$J$7:$J$44,$M$7:$M$44)*($D444/$D443)*E445/$C445</f>
        <v>0.10361206103608375</v>
      </c>
    </row>
    <row r="471" spans="1:7" x14ac:dyDescent="0.45">
      <c r="A471" s="32"/>
      <c r="B471" t="s">
        <v>347</v>
      </c>
      <c r="C471" s="41">
        <f ca="1">_xlfn.XLOOKUP($B471,$J$7:$J$44,$M$7:$M$44)*($D444/$D443)*C445/$C445</f>
        <v>0.11978266441815204</v>
      </c>
      <c r="D471" s="41">
        <f ca="1">_xlfn.XLOOKUP($B471,$J$7:$J$44,$M$7:$M$44)*($D444/$D443)*D445/$C445</f>
        <v>0.10120266326824011</v>
      </c>
      <c r="E471" s="41">
        <f ca="1">_xlfn.XLOOKUP($B471,$J$7:$J$44,$M$7:$M$44)*($D444/$D443)*E445/$C445</f>
        <v>9.9676769453996117E-2</v>
      </c>
    </row>
    <row r="472" spans="1:7" x14ac:dyDescent="0.45">
      <c r="A472" s="32"/>
      <c r="B472" t="s">
        <v>55</v>
      </c>
      <c r="C472" s="41">
        <f ca="1">_xlfn.XLOOKUP($B472,$J$7:$J$44,$M$7:$M$44)*($D444/$D443)*C445/$C445</f>
        <v>3.9737202509882303</v>
      </c>
      <c r="D472" s="41">
        <f ca="1">_xlfn.XLOOKUP($B472,$J$7:$J$44,$M$7:$M$44)*($D444/$D443)*D445/$C445</f>
        <v>3.3573395151661511</v>
      </c>
      <c r="E472" s="41">
        <f ca="1">_xlfn.XLOOKUP($B472,$J$7:$J$44,$M$7:$M$44)*($D444/$D443)*E445/$C445</f>
        <v>3.3067188750261733</v>
      </c>
    </row>
    <row r="473" spans="1:7" x14ac:dyDescent="0.45">
      <c r="A473" s="32"/>
      <c r="B473" s="19" t="s">
        <v>57</v>
      </c>
      <c r="C473" s="42">
        <f>EI_source_adhoc!$E$9</f>
        <v>2.29</v>
      </c>
      <c r="D473" s="42">
        <f>EI_source_adhoc!$E$9</f>
        <v>2.29</v>
      </c>
      <c r="E473" s="42">
        <f>EI_source_adhoc!$E$9</f>
        <v>2.29</v>
      </c>
      <c r="G473" s="19"/>
    </row>
    <row r="474" spans="1:7" x14ac:dyDescent="0.45">
      <c r="A474" s="32"/>
      <c r="B474" t="s">
        <v>348</v>
      </c>
      <c r="C474" s="41">
        <f ca="1">_xlfn.XLOOKUP($B474,$J$7:$J$44,$M$7:$M$44)*($D444/$D443)*C445/$C445</f>
        <v>0.10752804099849311</v>
      </c>
      <c r="D474" s="41">
        <f ca="1">_xlfn.XLOOKUP($B474,$J$7:$J$44,$M$7:$M$44)*($D444/$D443)*D445/$C445</f>
        <v>9.0848906875834384E-2</v>
      </c>
      <c r="E474" s="41">
        <f ca="1">_xlfn.XLOOKUP($B474,$J$7:$J$44,$M$7:$M$44)*($D444/$D443)*E445/$C445</f>
        <v>8.9479122914070133E-2</v>
      </c>
    </row>
    <row r="475" spans="1:7" x14ac:dyDescent="0.45">
      <c r="A475" s="32"/>
      <c r="B475" s="19" t="s">
        <v>349</v>
      </c>
      <c r="C475" s="42">
        <f>EI_source_adhoc!$A$19</f>
        <v>0.81</v>
      </c>
      <c r="D475" s="42">
        <f>EI_source_adhoc!$A$19</f>
        <v>0.81</v>
      </c>
      <c r="E475" s="42">
        <f>EI_source_adhoc!$A$19</f>
        <v>0.81</v>
      </c>
      <c r="G475" s="19"/>
    </row>
    <row r="476" spans="1:7" x14ac:dyDescent="0.45">
      <c r="A476" s="32"/>
      <c r="B476" t="s">
        <v>350</v>
      </c>
      <c r="C476" s="41">
        <f ca="1">_xlfn.XLOOKUP($B476,$J$7:$J$44,$M$7:$M$44)*($D444/$D443)*C445/$C445</f>
        <v>0.85611145051884607</v>
      </c>
      <c r="D476" s="41">
        <f ca="1">_xlfn.XLOOKUP($B476,$J$7:$J$44,$M$7:$M$44)*($D444/$D443)*D445/$C445</f>
        <v>0.72331634354439778</v>
      </c>
      <c r="E476" s="41">
        <f ca="1">_xlfn.XLOOKUP($B476,$J$7:$J$44,$M$7:$M$44)*($D444/$D443)*E445/$C445</f>
        <v>0.71241046519383922</v>
      </c>
    </row>
    <row r="477" spans="1:7" x14ac:dyDescent="0.45">
      <c r="A477" s="32" t="s">
        <v>4</v>
      </c>
      <c r="B477" t="s">
        <v>45</v>
      </c>
      <c r="C477" s="47" cm="1">
        <f t="array" ref="C477">SUMPRODUCT((EI_source_FAO!$B$3:$B$601=$A443)*(EI_source_FAO!$C$3:$C$601="Emissions (CO2eq) (AR5)")*(EI_source_FAO!$BQ$3:$BQ$601=$A477)*(EI_source_FAO!$F$2:$BO$2=C447)*(EI_source_FAO!$F$3:$BO$601))/SUMPRODUCT((EI_source_FAO!$B$3:$B$601=$A443)*(EI_source_FAO!$C$3:$C$601="Production")*(EI_source_FAO!$BQ$3:$BQ$601=$A477)*(EI_source_FAO!$F$2:$BO$2=C447)*(EI_source_FAO!$F$3:$BO$601))</f>
        <v>21.441500000000001</v>
      </c>
      <c r="D477" s="47" cm="1">
        <f t="array" ref="D477">SUMPRODUCT((EI_source_FAO!$B$3:$B$601=$A443)*(EI_source_FAO!$C$3:$C$601="Emissions (CO2eq) (AR5)")*(EI_source_FAO!$BQ$3:$BQ$601=$A477)*(EI_source_FAO!$F$2:$BO$2=D447)*(EI_source_FAO!$F$3:$BO$601))/SUMPRODUCT((EI_source_FAO!$B$3:$B$601=$A443)*(EI_source_FAO!$C$3:$C$601="Production")*(EI_source_FAO!$BQ$3:$BQ$601=$A477)*(EI_source_FAO!$F$2:$BO$2=D447)*(EI_source_FAO!$F$3:$BO$601))</f>
        <v>21.704499999999999</v>
      </c>
      <c r="E477" s="47" cm="1">
        <f t="array" ref="E477">SUMPRODUCT((EI_source_FAO!$B$3:$B$601=$A443)*(EI_source_FAO!$C$3:$C$601="Emissions (CO2eq) (AR5)")*(EI_source_FAO!$BQ$3:$BQ$601=$A477)*(EI_source_FAO!$F$2:$BO$2=E447)*(EI_source_FAO!$F$3:$BO$601))/SUMPRODUCT((EI_source_FAO!$B$3:$B$601=$A443)*(EI_source_FAO!$C$3:$C$601="Production")*(EI_source_FAO!$BQ$3:$BQ$601=$A477)*(EI_source_FAO!$F$2:$BO$2=E447)*(EI_source_FAO!$F$3:$BO$601))</f>
        <v>35.8185</v>
      </c>
    </row>
    <row r="478" spans="1:7" x14ac:dyDescent="0.45">
      <c r="A478" s="32" t="s">
        <v>6</v>
      </c>
      <c r="B478" t="s">
        <v>68</v>
      </c>
      <c r="C478" s="47" cm="1">
        <f t="array" ref="C478">SUMPRODUCT((EI_source_FAO!$B$3:$B$601=$A443)*(EI_source_FAO!$C$3:$C$601="Emissions (CO2eq) (AR5)")*(EI_source_FAO!$BQ$3:$BQ$601=$A478)*(EI_source_FAO!$F$2:$BO$2=C447)*(EI_source_FAO!$F$3:$BO$601))/SUMPRODUCT((EI_source_FAO!$B$3:$B$601=$A443)*(EI_source_FAO!$C$3:$C$601="Production")*(EI_source_FAO!$BQ$3:$BQ$601=$A478)*(EI_source_FAO!$F$2:$BO$2=C447)*(EI_source_FAO!$F$3:$BO$601))</f>
        <v>1.2016</v>
      </c>
      <c r="D478" s="47" cm="1">
        <f t="array" ref="D478">SUMPRODUCT((EI_source_FAO!$B$3:$B$601=$A443)*(EI_source_FAO!$C$3:$C$601="Emissions (CO2eq) (AR5)")*(EI_source_FAO!$BQ$3:$BQ$601=$A478)*(EI_source_FAO!$F$2:$BO$2=D447)*(EI_source_FAO!$F$3:$BO$601))/SUMPRODUCT((EI_source_FAO!$B$3:$B$601=$A443)*(EI_source_FAO!$C$3:$C$601="Production")*(EI_source_FAO!$BQ$3:$BQ$601=$A478)*(EI_source_FAO!$F$2:$BO$2=D447)*(EI_source_FAO!$F$3:$BO$601))</f>
        <v>0.97600000000000009</v>
      </c>
      <c r="E478" s="47" cm="1">
        <f t="array" ref="E478">SUMPRODUCT((EI_source_FAO!$B$3:$B$601=$A443)*(EI_source_FAO!$C$3:$C$601="Emissions (CO2eq) (AR5)")*(EI_source_FAO!$BQ$3:$BQ$601=$A478)*(EI_source_FAO!$F$2:$BO$2=E447)*(EI_source_FAO!$F$3:$BO$601))/SUMPRODUCT((EI_source_FAO!$B$3:$B$601=$A443)*(EI_source_FAO!$C$3:$C$601="Production")*(EI_source_FAO!$BQ$3:$BQ$601=$A478)*(EI_source_FAO!$F$2:$BO$2=E447)*(EI_source_FAO!$F$3:$BO$601))</f>
        <v>0.49659999999999999</v>
      </c>
    </row>
    <row r="479" spans="1:7" x14ac:dyDescent="0.45">
      <c r="A479" s="32" t="s">
        <v>14</v>
      </c>
      <c r="B479" t="s">
        <v>85</v>
      </c>
      <c r="C479" s="47" cm="1">
        <f t="array" ref="C479">SUMPRODUCT((EI_source_FAO!$B$3:$B$601=$A443)*(EI_source_FAO!$C$3:$C$601="Emissions (CO2eq) (AR5)")*(EI_source_FAO!$BQ$3:$BQ$601=$A479)*(EI_source_FAO!$F$2:$BO$2=C447)*(EI_source_FAO!$F$3:$BO$601))/SUMPRODUCT((EI_source_FAO!$B$3:$B$601=$A443)*(EI_source_FAO!$C$3:$C$601="Production")*(EI_source_FAO!$BQ$3:$BQ$601=$A479)*(EI_source_FAO!$F$2:$BO$2=C447)*(EI_source_FAO!$F$3:$BO$601))</f>
        <v>0.46200000000000008</v>
      </c>
      <c r="D479" s="47" cm="1">
        <f t="array" ref="D479">SUMPRODUCT((EI_source_FAO!$B$3:$B$601=$A443)*(EI_source_FAO!$C$3:$C$601="Emissions (CO2eq) (AR5)")*(EI_source_FAO!$BQ$3:$BQ$601=$A479)*(EI_source_FAO!$F$2:$BO$2=D447)*(EI_source_FAO!$F$3:$BO$601))/SUMPRODUCT((EI_source_FAO!$B$3:$B$601=$A443)*(EI_source_FAO!$C$3:$C$601="Production")*(EI_source_FAO!$BQ$3:$BQ$601=$A479)*(EI_source_FAO!$F$2:$BO$2=D447)*(EI_source_FAO!$F$3:$BO$601))</f>
        <v>0.34699999999999998</v>
      </c>
      <c r="E479" s="47" cm="1">
        <f t="array" ref="E479">SUMPRODUCT((EI_source_FAO!$B$3:$B$601=$A443)*(EI_source_FAO!$C$3:$C$601="Emissions (CO2eq) (AR5)")*(EI_source_FAO!$BQ$3:$BQ$601=$A479)*(EI_source_FAO!$F$2:$BO$2=E447)*(EI_source_FAO!$F$3:$BO$601))/SUMPRODUCT((EI_source_FAO!$B$3:$B$601=$A443)*(EI_source_FAO!$C$3:$C$601="Production")*(EI_source_FAO!$BQ$3:$BQ$601=$A479)*(EI_source_FAO!$F$2:$BO$2=E447)*(EI_source_FAO!$F$3:$BO$601))</f>
        <v>0.1459</v>
      </c>
    </row>
    <row r="480" spans="1:7" x14ac:dyDescent="0.45">
      <c r="A480" s="32" t="s">
        <v>16</v>
      </c>
      <c r="B480" t="s">
        <v>59</v>
      </c>
      <c r="C480" s="47" cm="1">
        <f t="array" ref="C480">SUMPRODUCT((EI_source_FAO!$B$3:$B$601=$A443)*(EI_source_FAO!$C$3:$C$601="Emissions (CO2eq) (AR5)")*(EI_source_FAO!$BQ$3:$BQ$601=$A480)*(EI_source_FAO!$F$2:$BO$2=C447)*(EI_source_FAO!$F$3:$BO$601))/SUMPRODUCT((EI_source_FAO!$B$3:$B$601=$A443)*(EI_source_FAO!$C$3:$C$601="Production")*(EI_source_FAO!$BQ$3:$BQ$601=$A480)*(EI_source_FAO!$F$2:$BO$2=C447)*(EI_source_FAO!$F$3:$BO$601))</f>
        <v>1.0522</v>
      </c>
      <c r="D480" s="47" cm="1">
        <f t="array" ref="D480">SUMPRODUCT((EI_source_FAO!$B$3:$B$601=$A443)*(EI_source_FAO!$C$3:$C$601="Emissions (CO2eq) (AR5)")*(EI_source_FAO!$BQ$3:$BQ$601=$A480)*(EI_source_FAO!$F$2:$BO$2=D447)*(EI_source_FAO!$F$3:$BO$601))/SUMPRODUCT((EI_source_FAO!$B$3:$B$601=$A443)*(EI_source_FAO!$C$3:$C$601="Production")*(EI_source_FAO!$BQ$3:$BQ$601=$A480)*(EI_source_FAO!$F$2:$BO$2=D447)*(EI_source_FAO!$F$3:$BO$601))</f>
        <v>1.0543</v>
      </c>
      <c r="E480" s="47" cm="1">
        <f t="array" ref="E480">SUMPRODUCT((EI_source_FAO!$B$3:$B$601=$A443)*(EI_source_FAO!$C$3:$C$601="Emissions (CO2eq) (AR5)")*(EI_source_FAO!$BQ$3:$BQ$601=$A480)*(EI_source_FAO!$F$2:$BO$2=E447)*(EI_source_FAO!$F$3:$BO$601))/SUMPRODUCT((EI_source_FAO!$B$3:$B$601=$A443)*(EI_source_FAO!$C$3:$C$601="Production")*(EI_source_FAO!$BQ$3:$BQ$601=$A480)*(EI_source_FAO!$F$2:$BO$2=E447)*(EI_source_FAO!$F$3:$BO$601))</f>
        <v>0.95489999999999997</v>
      </c>
    </row>
    <row r="481" spans="1:6" x14ac:dyDescent="0.45">
      <c r="A481" s="32" t="s">
        <v>8</v>
      </c>
      <c r="B481" t="s">
        <v>65</v>
      </c>
      <c r="C481" s="47" cm="1">
        <f t="array" ref="C481">SUMPRODUCT((EI_source_FAO!$B$3:$B$601=$A443)*(EI_source_FAO!$C$3:$C$601="Emissions (CO2eq) (AR5)")*(EI_source_FAO!$BQ$3:$BQ$601=$A481)*(EI_source_FAO!$F$2:$BO$2=C447)*(EI_source_FAO!$F$3:$BO$601))/SUMPRODUCT((EI_source_FAO!$B$3:$B$601=$A443)*(EI_source_FAO!$C$3:$C$601="Production")*(EI_source_FAO!$BQ$3:$BQ$601=$A481)*(EI_source_FAO!$F$2:$BO$2=C447)*(EI_source_FAO!$F$3:$BO$601))</f>
        <v>40.934787294321907</v>
      </c>
      <c r="D481" s="47" cm="1">
        <f t="array" ref="D481">SUMPRODUCT((EI_source_FAO!$B$3:$B$601=$A443)*(EI_source_FAO!$C$3:$C$601="Emissions (CO2eq) (AR5)")*(EI_source_FAO!$BQ$3:$BQ$601=$A481)*(EI_source_FAO!$F$2:$BO$2=D447)*(EI_source_FAO!$F$3:$BO$601))/SUMPRODUCT((EI_source_FAO!$B$3:$B$601=$A443)*(EI_source_FAO!$C$3:$C$601="Production")*(EI_source_FAO!$BQ$3:$BQ$601=$A481)*(EI_source_FAO!$F$2:$BO$2=D447)*(EI_source_FAO!$F$3:$BO$601))</f>
        <v>16.718951745856543</v>
      </c>
      <c r="E481" s="47" cm="1">
        <f t="array" ref="E481">SUMPRODUCT((EI_source_FAO!$B$3:$B$601=$A443)*(EI_source_FAO!$C$3:$C$601="Emissions (CO2eq) (AR5)")*(EI_source_FAO!$BQ$3:$BQ$601=$A481)*(EI_source_FAO!$F$2:$BO$2=E447)*(EI_source_FAO!$F$3:$BO$601))/SUMPRODUCT((EI_source_FAO!$B$3:$B$601=$A443)*(EI_source_FAO!$C$3:$C$601="Production")*(EI_source_FAO!$BQ$3:$BQ$601=$A481)*(EI_source_FAO!$F$2:$BO$2=E447)*(EI_source_FAO!$F$3:$BO$601))</f>
        <v>27.9589956243559</v>
      </c>
    </row>
    <row r="482" spans="1:6" x14ac:dyDescent="0.45">
      <c r="A482" s="32" t="s">
        <v>8</v>
      </c>
      <c r="B482" t="s">
        <v>81</v>
      </c>
      <c r="C482" s="47" cm="1">
        <f t="array" aca="1" ref="C482" ca="1">SUMPRODUCT((EI_source_FAO!$B$3:$B$601=$A443)*(EI_source_FAO!$C$3:$C$601="Emissions (CO2eq) (AR5)")*(EI_source_FAO!$BQ$3:$BQ$601=$A482)*(EI_source_FAO!$F$2:$BO$2=C447)*(EI_source_FAO!$F$3:$BO$601))/SUMPRODUCT((EI_source_FAO!$B$3:$B$601=$A443)*(EI_source_FAO!$C$3:$C$601="Production")*(EI_source_FAO!$BQ$3:$BQ$601=$A482)*(EI_source_FAO!$F$2:$BO$2=C447)*(EI_source_FAO!$F$3:$BO$601))/F443*F444</f>
        <v>12.686486193179826</v>
      </c>
      <c r="D482" s="47" cm="1">
        <f t="array" aca="1" ref="D482" ca="1">SUMPRODUCT((EI_source_FAO!$B$3:$B$601=$A443)*(EI_source_FAO!$C$3:$C$601="Emissions (CO2eq) (AR5)")*(EI_source_FAO!$BQ$3:$BQ$601=$A482)*(EI_source_FAO!$F$2:$BO$2=D447)*(EI_source_FAO!$F$3:$BO$601))/SUMPRODUCT((EI_source_FAO!$B$3:$B$601=$A443)*(EI_source_FAO!$C$3:$C$601="Production")*(EI_source_FAO!$BQ$3:$BQ$601=$A482)*(EI_source_FAO!$F$2:$BO$2=D447)*(EI_source_FAO!$F$3:$BO$601))/F443*F444</f>
        <v>5.18152809646259</v>
      </c>
      <c r="E482" s="47" cm="1">
        <f t="array" aca="1" ref="E482" ca="1">SUMPRODUCT((EI_source_FAO!$B$3:$B$601=$A443)*(EI_source_FAO!$C$3:$C$601="Emissions (CO2eq) (AR5)")*(EI_source_FAO!$BQ$3:$BQ$601=$A482)*(EI_source_FAO!$F$2:$BO$2=E447)*(EI_source_FAO!$F$3:$BO$601))/SUMPRODUCT((EI_source_FAO!$B$3:$B$601=$A443)*(EI_source_FAO!$C$3:$C$601="Production")*(EI_source_FAO!$BQ$3:$BQ$601=$A482)*(EI_source_FAO!$F$2:$BO$2=E447)*(EI_source_FAO!$F$3:$BO$601))/F443*F444</f>
        <v>8.6650361564909648</v>
      </c>
    </row>
    <row r="483" spans="1:6" x14ac:dyDescent="0.45">
      <c r="B483" t="s">
        <v>61</v>
      </c>
      <c r="C483" s="3">
        <f ca="1">$M$44</f>
        <v>13.63</v>
      </c>
      <c r="D483" s="3">
        <f ca="1">$M$44</f>
        <v>13.63</v>
      </c>
      <c r="E483" s="3">
        <f ca="1">$M$44</f>
        <v>13.63</v>
      </c>
    </row>
    <row r="484" spans="1:6" x14ac:dyDescent="0.45">
      <c r="B484" t="s">
        <v>352</v>
      </c>
    </row>
    <row r="490" spans="1:6" x14ac:dyDescent="0.45">
      <c r="A490" s="5" t="s">
        <v>414</v>
      </c>
      <c r="B490" s="23" t="s">
        <v>422</v>
      </c>
      <c r="C490" s="23"/>
      <c r="D490" s="39">
        <f ca="1">$M$45</f>
        <v>1.6190155807772431</v>
      </c>
      <c r="E490" s="20" t="s">
        <v>374</v>
      </c>
      <c r="F490" s="31">
        <f ca="1">$M$41</f>
        <v>39.72</v>
      </c>
    </row>
    <row r="491" spans="1:6" x14ac:dyDescent="0.45">
      <c r="A491" s="32"/>
      <c r="B491" s="23" t="s">
        <v>377</v>
      </c>
      <c r="C491" s="23"/>
      <c r="D491" s="23" cm="1">
        <f t="array" ref="D491">_xlfn.XLOOKUP(2010,EI_source_FAO!$F$2:$BO$2,_xlfn.XLOOKUP($A490&amp;$A$2&amp;$B492,EI_source_FAO!$B$3:$B$601&amp;EI_source_FAO!$C$3:$C$601&amp;EI_source_FAO!$E$3:$E$601,EI_source_FAO!$F$3:$BO$601))</f>
        <v>8.3299999999999999E-2</v>
      </c>
      <c r="E491" s="20" t="s">
        <v>375</v>
      </c>
      <c r="F491" s="31">
        <f ca="1">$M$42</f>
        <v>12.31</v>
      </c>
    </row>
    <row r="492" spans="1:6" x14ac:dyDescent="0.45">
      <c r="A492" t="s">
        <v>378</v>
      </c>
      <c r="B492" s="5" t="s">
        <v>1</v>
      </c>
      <c r="C492" cm="1">
        <f t="array" ref="C492">_xlfn.XLOOKUP(C$494,EI_source_FAO!$F$2:$BO$2,_xlfn.XLOOKUP($A490&amp;$A$2&amp;$B492,EI_source_FAO!$B$3:$B$601&amp;EI_source_FAO!$C$3:$C$601&amp;EI_source_FAO!$E$3:$E$601,EI_source_FAO!$F$3:$BO$601))</f>
        <v>0.1234</v>
      </c>
      <c r="D492" cm="1">
        <f t="array" ref="D492">_xlfn.XLOOKUP(D$494,EI_source_FAO!$F$2:$BO$2,_xlfn.XLOOKUP($A490&amp;$A$2&amp;$B492,EI_source_FAO!$B$3:$B$601&amp;EI_source_FAO!$C$3:$C$601&amp;EI_source_FAO!$E$3:$E$601,EI_source_FAO!$F$3:$BO$601))</f>
        <v>8.3299999999999999E-2</v>
      </c>
      <c r="E492" cm="1">
        <f t="array" ref="E492">_xlfn.XLOOKUP(E$494,EI_source_FAO!$F$2:$BO$2,_xlfn.XLOOKUP($A490&amp;$A$2&amp;$B492,EI_source_FAO!$B$3:$B$601&amp;EI_source_FAO!$C$3:$C$601&amp;EI_source_FAO!$E$3:$E$601,EI_source_FAO!$F$3:$BO$601))</f>
        <v>0.18490000000000001</v>
      </c>
    </row>
    <row r="493" spans="1:6" x14ac:dyDescent="0.45">
      <c r="C493" s="29" t="s">
        <v>356</v>
      </c>
      <c r="D493" s="29" t="s">
        <v>357</v>
      </c>
      <c r="E493" s="29" t="s">
        <v>358</v>
      </c>
    </row>
    <row r="494" spans="1:6" x14ac:dyDescent="0.45">
      <c r="B494" s="5" t="s">
        <v>354</v>
      </c>
      <c r="C494" s="1">
        <f>_xlfn.XLOOKUP(C493,Notes!$A$8:$A$21,Notes!$B$8:$B$21)</f>
        <v>2000</v>
      </c>
      <c r="D494" s="1">
        <f>_xlfn.XLOOKUP(D493,Notes!$A$8:$A$21,Notes!$B$8:$B$21)</f>
        <v>2010</v>
      </c>
      <c r="E494" s="1">
        <f>_xlfn.XLOOKUP(E493,Notes!$A$8:$A$21,Notes!$B$8:$B$21)</f>
        <v>2022</v>
      </c>
    </row>
    <row r="495" spans="1:6" x14ac:dyDescent="0.45">
      <c r="A495" s="40" t="s">
        <v>0</v>
      </c>
      <c r="B495" t="s">
        <v>67</v>
      </c>
      <c r="C495">
        <f>C492</f>
        <v>0.1234</v>
      </c>
      <c r="D495">
        <f>D492</f>
        <v>8.3299999999999999E-2</v>
      </c>
      <c r="E495">
        <f>E492</f>
        <v>0.18490000000000001</v>
      </c>
    </row>
    <row r="496" spans="1:6" x14ac:dyDescent="0.45">
      <c r="A496" s="40" t="s">
        <v>0</v>
      </c>
      <c r="B496" t="s">
        <v>339</v>
      </c>
      <c r="C496">
        <f>C492</f>
        <v>0.1234</v>
      </c>
      <c r="D496">
        <f>D492</f>
        <v>8.3299999999999999E-2</v>
      </c>
      <c r="E496">
        <f>E492</f>
        <v>0.18490000000000001</v>
      </c>
    </row>
    <row r="497" spans="1:5" x14ac:dyDescent="0.45">
      <c r="A497" s="40" t="s">
        <v>2</v>
      </c>
      <c r="B497" t="s">
        <v>87</v>
      </c>
      <c r="C497" cm="1">
        <f t="array" ref="C497">_xlfn.XLOOKUP(C$494,EI_source_FAO!$F$2:$BO$2,_xlfn.XLOOKUP($A490&amp;$A$2&amp;$A497,EI_source_FAO!$B$3:$B$601&amp;EI_source_FAO!$C$3:$C$601&amp;EI_source_FAO!$BQ$3:$BQ$601,EI_source_FAO!$F$3:$BO$601))</f>
        <v>0.73480000000000001</v>
      </c>
      <c r="D497" cm="1">
        <f t="array" ref="D497">_xlfn.XLOOKUP(D$494,EI_source_FAO!$F$2:$BO$2,_xlfn.XLOOKUP($A490&amp;$A$2&amp;$A497,EI_source_FAO!$B$3:$B$601&amp;EI_source_FAO!$C$3:$C$601&amp;EI_source_FAO!$BQ$3:$BQ$601,EI_source_FAO!$F$3:$BO$601))</f>
        <v>0.40529999999999999</v>
      </c>
      <c r="E497" cm="1">
        <f t="array" ref="E497">_xlfn.XLOOKUP(E$494,EI_source_FAO!$F$2:$BO$2,_xlfn.XLOOKUP($A490&amp;$A$2&amp;$A497,EI_source_FAO!$B$3:$B$601&amp;EI_source_FAO!$C$3:$C$601&amp;EI_source_FAO!$BQ$3:$BQ$601,EI_source_FAO!$F$3:$BO$601))</f>
        <v>0.50639999999999996</v>
      </c>
    </row>
    <row r="498" spans="1:5" x14ac:dyDescent="0.45">
      <c r="A498" s="40" t="s">
        <v>0</v>
      </c>
      <c r="B498" t="s">
        <v>43</v>
      </c>
      <c r="C498">
        <f>C492</f>
        <v>0.1234</v>
      </c>
      <c r="D498">
        <f>D492</f>
        <v>8.3299999999999999E-2</v>
      </c>
      <c r="E498">
        <f>E492</f>
        <v>0.18490000000000001</v>
      </c>
    </row>
    <row r="499" spans="1:5" x14ac:dyDescent="0.45">
      <c r="A499" s="40" t="s">
        <v>0</v>
      </c>
      <c r="B499" t="s">
        <v>72</v>
      </c>
      <c r="C499">
        <f>C492</f>
        <v>0.1234</v>
      </c>
      <c r="D499">
        <f>D492</f>
        <v>8.3299999999999999E-2</v>
      </c>
      <c r="E499">
        <f>E492</f>
        <v>0.18490000000000001</v>
      </c>
    </row>
    <row r="500" spans="1:5" x14ac:dyDescent="0.45">
      <c r="A500" s="32"/>
      <c r="B500" t="s">
        <v>77</v>
      </c>
      <c r="C500" s="41">
        <f ca="1">_xlfn.XLOOKUP($B500,$I$7:$I$44,$M$7:$M$44)*($D491/$D490)*C492/$C492</f>
        <v>8.6002520941257973E-2</v>
      </c>
      <c r="D500" s="41">
        <f ca="1">_xlfn.XLOOKUP($B500,$I$7:$I$44,$M$7:$M$44)*($D491/$D490)*D492/$C492</f>
        <v>5.8055186340411583E-2</v>
      </c>
      <c r="E500" s="41">
        <f ca="1">_xlfn.XLOOKUP($B500,$I$7:$I$44,$M$7:$M$44)*($D491/$D490)*E492/$C492</f>
        <v>0.12886439320938897</v>
      </c>
    </row>
    <row r="501" spans="1:5" x14ac:dyDescent="0.45">
      <c r="A501" s="32"/>
      <c r="B501" t="s">
        <v>63</v>
      </c>
      <c r="C501" s="41">
        <f ca="1">_xlfn.XLOOKUP($B501,$I$7:$I$44,$M$7:$M$44)*($D491/$D490)*C492/$C492</f>
        <v>0.1661867885612518</v>
      </c>
      <c r="D501" s="41">
        <f ca="1">_xlfn.XLOOKUP($B501,$I$7:$I$44,$M$7:$M$44)*($D491/$D490)*D492/$C492</f>
        <v>0.11218281594126642</v>
      </c>
      <c r="E501" s="41">
        <f ca="1">_xlfn.XLOOKUP($B501,$I$7:$I$44,$M$7:$M$44)*($D491/$D490)*E492/$C492</f>
        <v>0.24901083634501991</v>
      </c>
    </row>
    <row r="502" spans="1:5" x14ac:dyDescent="0.45">
      <c r="A502" s="32"/>
      <c r="B502" t="s">
        <v>340</v>
      </c>
      <c r="C502" s="41">
        <f ca="1">_xlfn.XLOOKUP($B502,$I$7:$I$44,$M$7:$M$44)*($D491/$D490)*C492/$C492</f>
        <v>0.32351000073191255</v>
      </c>
      <c r="D502" s="41">
        <f ca="1">_xlfn.XLOOKUP($B502,$I$7:$I$44,$M$7:$M$44)*($D491/$D490)*D492/$C492</f>
        <v>0.21838235867883563</v>
      </c>
      <c r="E502" s="41">
        <f ca="1">_xlfn.XLOOKUP($B502,$I$7:$I$44,$M$7:$M$44)*($D491/$D490)*E492/$C492</f>
        <v>0.48474067370608293</v>
      </c>
    </row>
    <row r="503" spans="1:5" x14ac:dyDescent="0.45">
      <c r="A503" s="32"/>
      <c r="B503" s="19" t="s">
        <v>51</v>
      </c>
      <c r="C503" s="36">
        <f ca="1">C504</f>
        <v>2.3667468339992517E-2</v>
      </c>
      <c r="D503" s="36">
        <f ca="1">D504</f>
        <v>1.5976500103090572E-2</v>
      </c>
      <c r="E503" s="36">
        <f ca="1">E504</f>
        <v>3.5462843566163832E-2</v>
      </c>
    </row>
    <row r="504" spans="1:5" x14ac:dyDescent="0.45">
      <c r="A504" s="32"/>
      <c r="B504" t="s">
        <v>83</v>
      </c>
      <c r="C504" s="41">
        <f ca="1">_xlfn.XLOOKUP($B504,$I$7:$I$44,$M$7:$M$44)*($D491/$D490)*C492/$C492</f>
        <v>2.3667468339992517E-2</v>
      </c>
      <c r="D504" s="41">
        <f ca="1">_xlfn.XLOOKUP($B504,$I$7:$I$44,$M$7:$M$44)*($D491/$D490)*D492/$C492</f>
        <v>1.5976500103090572E-2</v>
      </c>
      <c r="E504" s="41">
        <f ca="1">_xlfn.XLOOKUP($B504,$I$7:$I$44,$M$7:$M$44)*($D491/$D490)*E492/$C492</f>
        <v>3.5462843566163832E-2</v>
      </c>
    </row>
    <row r="505" spans="1:5" x14ac:dyDescent="0.45">
      <c r="A505" s="32"/>
      <c r="B505" t="s">
        <v>341</v>
      </c>
      <c r="C505" s="41">
        <f ca="1">_xlfn.XLOOKUP($B505,$I$7:$I$44,$M$7:$M$44)*($D491/$D490)*C492/$C492</f>
        <v>2.3667468339992517E-2</v>
      </c>
      <c r="D505" s="41">
        <f ca="1">_xlfn.XLOOKUP($B505,$I$7:$I$44,$M$7:$M$44)*($D491/$D490)*D492/$C492</f>
        <v>1.5976500103090572E-2</v>
      </c>
      <c r="E505" s="41">
        <f ca="1">_xlfn.XLOOKUP($B505,$I$7:$I$44,$M$7:$M$44)*($D491/$D490)*E492/$C492</f>
        <v>3.5462843566163832E-2</v>
      </c>
    </row>
    <row r="506" spans="1:5" x14ac:dyDescent="0.45">
      <c r="A506" s="32"/>
      <c r="B506" t="s">
        <v>88</v>
      </c>
      <c r="C506" s="41">
        <f ca="1">_xlfn.XLOOKUP($B506,$I$7:$I$44,$M$7:$M$44)*($D491/$D490)*C492/$C492</f>
        <v>2.2123937796079962E-2</v>
      </c>
      <c r="D506" s="41">
        <f ca="1">_xlfn.XLOOKUP($B506,$I$7:$I$44,$M$7:$M$44)*($D491/$D490)*D492/$C492</f>
        <v>1.4934554444193362E-2</v>
      </c>
      <c r="E506" s="41">
        <f ca="1">_xlfn.XLOOKUP($B506,$I$7:$I$44,$M$7:$M$44)*($D491/$D490)*E492/$C492</f>
        <v>3.3150049420544454E-2</v>
      </c>
    </row>
    <row r="507" spans="1:5" x14ac:dyDescent="0.45">
      <c r="A507" s="32"/>
      <c r="B507" t="s">
        <v>342</v>
      </c>
      <c r="C507" s="41">
        <f ca="1">_xlfn.XLOOKUP($B507,$I$7:$I$44,$M$7:$M$44)*($D491/$D490)*C492/$C492</f>
        <v>3.9721001397669514E-2</v>
      </c>
      <c r="D507" s="41">
        <f ca="1">_xlfn.XLOOKUP($B507,$I$7:$I$44,$M$7:$M$44)*($D491/$D490)*D492/$C492</f>
        <v>2.6813285384326341E-2</v>
      </c>
      <c r="E507" s="41">
        <f ca="1">_xlfn.XLOOKUP($B507,$I$7:$I$44,$M$7:$M$44)*($D491/$D490)*E492/$C492</f>
        <v>5.9517124460527503E-2</v>
      </c>
    </row>
    <row r="508" spans="1:5" x14ac:dyDescent="0.45">
      <c r="A508" s="32"/>
      <c r="B508" t="s">
        <v>74</v>
      </c>
      <c r="C508" s="41">
        <f ca="1">_xlfn.XLOOKUP($B508,$I$7:$I$44,$M$7:$M$44)*($D491/$D490)*C492/$C492</f>
        <v>3.9721001397669514E-2</v>
      </c>
      <c r="D508" s="41">
        <f ca="1">_xlfn.XLOOKUP($B508,$I$7:$I$44,$M$7:$M$44)*($D491/$D490)*D492/$C492</f>
        <v>2.6813285384326341E-2</v>
      </c>
      <c r="E508" s="41">
        <f ca="1">_xlfn.XLOOKUP($B508,$I$7:$I$44,$M$7:$M$44)*($D491/$D490)*E492/$C492</f>
        <v>5.9517124460527503E-2</v>
      </c>
    </row>
    <row r="509" spans="1:5" x14ac:dyDescent="0.45">
      <c r="A509" s="32"/>
      <c r="B509" s="19" t="s">
        <v>46</v>
      </c>
      <c r="C509" s="36">
        <f>C495/20</f>
        <v>6.1700000000000001E-3</v>
      </c>
      <c r="D509" s="36">
        <f>D495/20</f>
        <v>4.1650000000000003E-3</v>
      </c>
      <c r="E509" s="36">
        <f>E495/20</f>
        <v>9.2449999999999997E-3</v>
      </c>
    </row>
    <row r="510" spans="1:5" x14ac:dyDescent="0.45">
      <c r="A510" s="32"/>
      <c r="B510" t="s">
        <v>343</v>
      </c>
      <c r="C510" s="41">
        <f ca="1">_xlfn.XLOOKUP($B510,$I$7:$I$44,$M$7:$M$44)*($D491/$D490)*C492/$C492</f>
        <v>3.9721001397669514E-2</v>
      </c>
      <c r="D510" s="41">
        <f ca="1">_xlfn.XLOOKUP($B510,$I$7:$I$44,$M$7:$M$44)*($D491/$D490)*D492/$C492</f>
        <v>2.6813285384326341E-2</v>
      </c>
      <c r="E510" s="41">
        <f ca="1">_xlfn.XLOOKUP($B510,$I$7:$I$44,$M$7:$M$44)*($D491/$D490)*E492/$C492</f>
        <v>5.9517124460527503E-2</v>
      </c>
    </row>
    <row r="511" spans="1:5" x14ac:dyDescent="0.45">
      <c r="A511" s="32"/>
      <c r="B511" t="s">
        <v>344</v>
      </c>
      <c r="C511" s="41">
        <f ca="1">_xlfn.XLOOKUP($B511,$I$7:$I$44,$M$7:$M$44)*($D491/$D490)*C492/$C492</f>
        <v>3.9721001397669514E-2</v>
      </c>
      <c r="D511" s="41">
        <f ca="1">_xlfn.XLOOKUP($B511,$I$7:$I$44,$M$7:$M$44)*($D491/$D490)*D492/$C492</f>
        <v>2.6813285384326341E-2</v>
      </c>
      <c r="E511" s="41">
        <f ca="1">_xlfn.XLOOKUP($B511,$I$7:$I$44,$M$7:$M$44)*($D491/$D490)*E492/$C492</f>
        <v>5.9517124460527503E-2</v>
      </c>
    </row>
    <row r="512" spans="1:5" x14ac:dyDescent="0.45">
      <c r="A512" s="32"/>
      <c r="B512" t="s">
        <v>70</v>
      </c>
      <c r="C512" s="41">
        <f ca="1">_xlfn.XLOOKUP($B512,$I$7:$I$44,$M$7:$M$44)*($D491/$D490)*C492/$C492</f>
        <v>2.2123937796079962E-2</v>
      </c>
      <c r="D512" s="41">
        <f ca="1">_xlfn.XLOOKUP($B512,$I$7:$I$44,$M$7:$M$44)*($D491/$D490)*D492/$C492</f>
        <v>1.4934554444193362E-2</v>
      </c>
      <c r="E512" s="41">
        <f ca="1">_xlfn.XLOOKUP($B512,$I$7:$I$44,$M$7:$M$44)*($D491/$D490)*E492/$C492</f>
        <v>3.3150049420544454E-2</v>
      </c>
    </row>
    <row r="513" spans="1:5" x14ac:dyDescent="0.45">
      <c r="A513" s="32"/>
      <c r="B513" t="s">
        <v>345</v>
      </c>
      <c r="C513" s="41">
        <f ca="1">_xlfn.XLOOKUP($B513,$I$7:$I$44,$M$7:$M$44)*($D491/$D490)*C492/$C492</f>
        <v>4.4247875592159924E-2</v>
      </c>
      <c r="D513" s="41">
        <f ca="1">_xlfn.XLOOKUP($B513,$I$7:$I$44,$M$7:$M$44)*($D491/$D490)*D492/$C492</f>
        <v>2.9869108888386724E-2</v>
      </c>
      <c r="E513" s="41">
        <f ca="1">_xlfn.XLOOKUP($B513,$I$7:$I$44,$M$7:$M$44)*($D491/$D490)*E492/$C492</f>
        <v>6.6300098841088909E-2</v>
      </c>
    </row>
    <row r="514" spans="1:5" x14ac:dyDescent="0.45">
      <c r="A514" s="32"/>
      <c r="B514" t="s">
        <v>346</v>
      </c>
      <c r="C514" s="41">
        <f ca="1">_xlfn.XLOOKUP($B514,$I$7:$I$44,$M$7:$M$44)*($D491/$D490)*C492/$C492</f>
        <v>4.4247875592159924E-2</v>
      </c>
      <c r="D514" s="41">
        <f ca="1">_xlfn.XLOOKUP($B514,$I$7:$I$44,$M$7:$M$44)*($D491/$D490)*D492/$C492</f>
        <v>2.9869108888386724E-2</v>
      </c>
      <c r="E514" s="41">
        <f ca="1">_xlfn.XLOOKUP($B514,$I$7:$I$44,$M$7:$M$44)*($D491/$D490)*E492/$C492</f>
        <v>6.6300098841088909E-2</v>
      </c>
    </row>
    <row r="515" spans="1:5" x14ac:dyDescent="0.45">
      <c r="A515" s="32"/>
      <c r="B515" t="s">
        <v>39</v>
      </c>
      <c r="C515" s="41">
        <f ca="1">_xlfn.XLOOKUP($B515,$I$7:$I$44,$M$7:$M$44)*($D491/$D490)*C492/$C492</f>
        <v>4.5994805125459594E-2</v>
      </c>
      <c r="D515" s="41">
        <f ca="1">_xlfn.XLOOKUP($B515,$I$7:$I$44,$M$7:$M$44)*($D491/$D490)*D492/$C492</f>
        <v>3.1048357106570373E-2</v>
      </c>
      <c r="E515" s="41">
        <f ca="1">_xlfn.XLOOKUP($B515,$I$7:$I$44,$M$7:$M$44)*($D491/$D490)*E492/$C492</f>
        <v>6.8917661812783457E-2</v>
      </c>
    </row>
    <row r="516" spans="1:5" x14ac:dyDescent="0.45">
      <c r="A516" s="32"/>
      <c r="B516" t="s">
        <v>347</v>
      </c>
      <c r="C516" s="41">
        <f ca="1">_xlfn.XLOOKUP($B516,$I$7:$I$44,$M$7:$M$44)*($D491/$D490)*C492/$C492</f>
        <v>4.4247875592159924E-2</v>
      </c>
      <c r="D516" s="41">
        <f ca="1">_xlfn.XLOOKUP($B516,$I$7:$I$44,$M$7:$M$44)*($D491/$D490)*D492/$C492</f>
        <v>2.9869108888386724E-2</v>
      </c>
      <c r="E516" s="41">
        <f ca="1">_xlfn.XLOOKUP($B516,$I$7:$I$44,$M$7:$M$44)*($D491/$D490)*E492/$C492</f>
        <v>6.6300098841088909E-2</v>
      </c>
    </row>
    <row r="517" spans="1:5" x14ac:dyDescent="0.45">
      <c r="A517" s="32"/>
      <c r="B517" t="s">
        <v>55</v>
      </c>
      <c r="C517" s="41">
        <f ca="1">_xlfn.XLOOKUP($B517,$I$7:$I$44,$M$7:$M$44)*($D491/$D490)*C492/$C492</f>
        <v>1.4678975472608404</v>
      </c>
      <c r="D517" s="41">
        <f ca="1">_xlfn.XLOOKUP($B517,$I$7:$I$44,$M$7:$M$44)*($D491/$D490)*D492/$C492</f>
        <v>0.99089032161124813</v>
      </c>
      <c r="E517" s="41">
        <f ca="1">_xlfn.XLOOKUP($B517,$I$7:$I$44,$M$7:$M$44)*($D491/$D490)*E492/$C492</f>
        <v>2.199467232484031</v>
      </c>
    </row>
    <row r="518" spans="1:5" x14ac:dyDescent="0.45">
      <c r="A518" s="32"/>
      <c r="B518" s="19" t="s">
        <v>57</v>
      </c>
      <c r="C518" s="42">
        <f>EI_source_adhoc!$E$9</f>
        <v>2.29</v>
      </c>
      <c r="D518" s="42">
        <f>EI_source_adhoc!$E$9</f>
        <v>2.29</v>
      </c>
      <c r="E518" s="42">
        <f>EI_source_adhoc!$E$9</f>
        <v>2.29</v>
      </c>
    </row>
    <row r="519" spans="1:5" x14ac:dyDescent="0.45">
      <c r="A519" s="32"/>
      <c r="B519" t="s">
        <v>348</v>
      </c>
      <c r="C519" s="41">
        <f ca="1">_xlfn.XLOOKUP($B519,$I$7:$I$44,$M$7:$M$44)*($D491/$D490)*C492/$C492</f>
        <v>3.9721001397669514E-2</v>
      </c>
      <c r="D519" s="41">
        <f ca="1">_xlfn.XLOOKUP($B519,$I$7:$I$44,$M$7:$M$44)*($D491/$D490)*D492/$C492</f>
        <v>2.6813285384326341E-2</v>
      </c>
      <c r="E519" s="41">
        <f ca="1">_xlfn.XLOOKUP($B519,$I$7:$I$44,$M$7:$M$44)*($D491/$D490)*E492/$C492</f>
        <v>5.9517124460527503E-2</v>
      </c>
    </row>
    <row r="520" spans="1:5" x14ac:dyDescent="0.45">
      <c r="A520" s="32"/>
      <c r="B520" s="19" t="s">
        <v>349</v>
      </c>
      <c r="C520" s="42">
        <f>EI_source_adhoc!$A$19</f>
        <v>0.81</v>
      </c>
      <c r="D520" s="42">
        <f>EI_source_adhoc!$A$19</f>
        <v>0.81</v>
      </c>
      <c r="E520" s="42">
        <f>EI_source_adhoc!$A$19</f>
        <v>0.81</v>
      </c>
    </row>
    <row r="521" spans="1:5" x14ac:dyDescent="0.45">
      <c r="A521" s="32"/>
      <c r="B521" t="s">
        <v>350</v>
      </c>
      <c r="C521" s="41">
        <f ca="1">_xlfn.XLOOKUP($B521,$I$7:$I$44,$M$7:$M$44)*($D491/$D490)*C492/$C492</f>
        <v>0.31624870877259365</v>
      </c>
      <c r="D521" s="41">
        <f ca="1">_xlfn.XLOOKUP($B521,$I$7:$I$44,$M$7:$M$44)*($D491/$D490)*D492/$C492</f>
        <v>0.21348069238863088</v>
      </c>
      <c r="E521" s="41">
        <f ca="1">_xlfn.XLOOKUP($B521,$I$7:$I$44,$M$7:$M$44)*($D491/$D490)*E492/$C492</f>
        <v>0.47386050447368372</v>
      </c>
    </row>
    <row r="522" spans="1:5" x14ac:dyDescent="0.45">
      <c r="A522" s="32" t="s">
        <v>4</v>
      </c>
      <c r="B522" t="s">
        <v>45</v>
      </c>
      <c r="C522" s="47" cm="1">
        <f t="array" ref="C522">SUMPRODUCT((EI_source_FAO!$B$3:$B$601=$A490)*(EI_source_FAO!$C$3:$C$601="Emissions (CO2eq) (AR5)")*(EI_source_FAO!$BQ$3:$BQ$601=$A522)*(EI_source_FAO!$F$2:$BO$2=C494)*(EI_source_FAO!$F$3:$BO$601))/SUMPRODUCT((EI_source_FAO!$B$3:$B$601=$A490)*(EI_source_FAO!$C$3:$C$601="Production")*(EI_source_FAO!$BQ$3:$BQ$601=$A522)*(EI_source_FAO!$F$2:$BO$2=C494)*(EI_source_FAO!$F$3:$BO$601))</f>
        <v>36.951999999999998</v>
      </c>
      <c r="D522" s="47" cm="1">
        <f t="array" ref="D522">SUMPRODUCT((EI_source_FAO!$B$3:$B$601=$A490)*(EI_source_FAO!$C$3:$C$601="Emissions (CO2eq) (AR5)")*(EI_source_FAO!$BQ$3:$BQ$601=$A522)*(EI_source_FAO!$F$2:$BO$2=D494)*(EI_source_FAO!$F$3:$BO$601))/SUMPRODUCT((EI_source_FAO!$B$3:$B$601=$A490)*(EI_source_FAO!$C$3:$C$601="Production")*(EI_source_FAO!$BQ$3:$BQ$601=$A522)*(EI_source_FAO!$F$2:$BO$2=D494)*(EI_source_FAO!$F$3:$BO$601))</f>
        <v>43.449300000000001</v>
      </c>
      <c r="E522" s="47" cm="1">
        <f t="array" ref="E522">SUMPRODUCT((EI_source_FAO!$B$3:$B$601=$A490)*(EI_source_FAO!$C$3:$C$601="Emissions (CO2eq) (AR5)")*(EI_source_FAO!$BQ$3:$BQ$601=$A522)*(EI_source_FAO!$F$2:$BO$2=E494)*(EI_source_FAO!$F$3:$BO$601))/SUMPRODUCT((EI_source_FAO!$B$3:$B$601=$A490)*(EI_source_FAO!$C$3:$C$601="Production")*(EI_source_FAO!$BQ$3:$BQ$601=$A522)*(EI_source_FAO!$F$2:$BO$2=E494)*(EI_source_FAO!$F$3:$BO$601))</f>
        <v>34.549900000000001</v>
      </c>
    </row>
    <row r="523" spans="1:5" x14ac:dyDescent="0.45">
      <c r="A523" s="32" t="s">
        <v>6</v>
      </c>
      <c r="B523" t="s">
        <v>68</v>
      </c>
      <c r="C523" s="47" cm="1">
        <f t="array" ref="C523">SUMPRODUCT((EI_source_FAO!$B$3:$B$601=$A490)*(EI_source_FAO!$C$3:$C$601="Emissions (CO2eq) (AR5)")*(EI_source_FAO!$BQ$3:$BQ$601=$A523)*(EI_source_FAO!$F$2:$BO$2=C494)*(EI_source_FAO!$F$3:$BO$601))/SUMPRODUCT((EI_source_FAO!$B$3:$B$601=$A490)*(EI_source_FAO!$C$3:$C$601="Production")*(EI_source_FAO!$BQ$3:$BQ$601=$A523)*(EI_source_FAO!$F$2:$BO$2=C494)*(EI_source_FAO!$F$3:$BO$601))</f>
        <v>3.0082656068473708</v>
      </c>
      <c r="D523" s="47" cm="1">
        <f t="array" ref="D523">SUMPRODUCT((EI_source_FAO!$B$3:$B$601=$A490)*(EI_source_FAO!$C$3:$C$601="Emissions (CO2eq) (AR5)")*(EI_source_FAO!$BQ$3:$BQ$601=$A523)*(EI_source_FAO!$F$2:$BO$2=D494)*(EI_source_FAO!$F$3:$BO$601))/SUMPRODUCT((EI_source_FAO!$B$3:$B$601=$A490)*(EI_source_FAO!$C$3:$C$601="Production")*(EI_source_FAO!$BQ$3:$BQ$601=$A523)*(EI_source_FAO!$F$2:$BO$2=D494)*(EI_source_FAO!$F$3:$BO$601))</f>
        <v>3.2012360938640034</v>
      </c>
      <c r="E523" s="47" cm="1">
        <f t="array" ref="E523">SUMPRODUCT((EI_source_FAO!$B$3:$B$601=$A490)*(EI_source_FAO!$C$3:$C$601="Emissions (CO2eq) (AR5)")*(EI_source_FAO!$BQ$3:$BQ$601=$A523)*(EI_source_FAO!$F$2:$BO$2=E494)*(EI_source_FAO!$F$3:$BO$601))/SUMPRODUCT((EI_source_FAO!$B$3:$B$601=$A490)*(EI_source_FAO!$C$3:$C$601="Production")*(EI_source_FAO!$BQ$3:$BQ$601=$A523)*(EI_source_FAO!$F$2:$BO$2=E494)*(EI_source_FAO!$F$3:$BO$601))</f>
        <v>3.2152145772776839</v>
      </c>
    </row>
    <row r="524" spans="1:5" x14ac:dyDescent="0.45">
      <c r="A524" s="32" t="s">
        <v>14</v>
      </c>
      <c r="B524" t="s">
        <v>85</v>
      </c>
      <c r="C524" s="47" cm="1">
        <f t="array" ref="C524">SUMPRODUCT((EI_source_FAO!$B$3:$B$601=$A490)*(EI_source_FAO!$C$3:$C$601="Emissions (CO2eq) (AR5)")*(EI_source_FAO!$BQ$3:$BQ$601=$A524)*(EI_source_FAO!$F$2:$BO$2=C494)*(EI_source_FAO!$F$3:$BO$601))/SUMPRODUCT((EI_source_FAO!$B$3:$B$601=$A490)*(EI_source_FAO!$C$3:$C$601="Production")*(EI_source_FAO!$BQ$3:$BQ$601=$A524)*(EI_source_FAO!$F$2:$BO$2=C494)*(EI_source_FAO!$F$3:$BO$601))</f>
        <v>1.5226</v>
      </c>
      <c r="D524" s="47" cm="1">
        <f t="array" ref="D524">SUMPRODUCT((EI_source_FAO!$B$3:$B$601=$A490)*(EI_source_FAO!$C$3:$C$601="Emissions (CO2eq) (AR5)")*(EI_source_FAO!$BQ$3:$BQ$601=$A524)*(EI_source_FAO!$F$2:$BO$2=D494)*(EI_source_FAO!$F$3:$BO$601))/SUMPRODUCT((EI_source_FAO!$B$3:$B$601=$A490)*(EI_source_FAO!$C$3:$C$601="Production")*(EI_source_FAO!$BQ$3:$BQ$601=$A524)*(EI_source_FAO!$F$2:$BO$2=D494)*(EI_source_FAO!$F$3:$BO$601))</f>
        <v>0.75929999999999997</v>
      </c>
      <c r="E524" s="47" cm="1">
        <f t="array" ref="E524">SUMPRODUCT((EI_source_FAO!$B$3:$B$601=$A490)*(EI_source_FAO!$C$3:$C$601="Emissions (CO2eq) (AR5)")*(EI_source_FAO!$BQ$3:$BQ$601=$A524)*(EI_source_FAO!$F$2:$BO$2=E494)*(EI_source_FAO!$F$3:$BO$601))/SUMPRODUCT((EI_source_FAO!$B$3:$B$601=$A490)*(EI_source_FAO!$C$3:$C$601="Production")*(EI_source_FAO!$BQ$3:$BQ$601=$A524)*(EI_source_FAO!$F$2:$BO$2=E494)*(EI_source_FAO!$F$3:$BO$601))</f>
        <v>0.55300000000000005</v>
      </c>
    </row>
    <row r="525" spans="1:5" x14ac:dyDescent="0.45">
      <c r="A525" s="32" t="s">
        <v>16</v>
      </c>
      <c r="B525" t="s">
        <v>59</v>
      </c>
      <c r="C525" s="47" cm="1">
        <f t="array" ref="C525">SUMPRODUCT((EI_source_FAO!$B$3:$B$601=$A490)*(EI_source_FAO!$C$3:$C$601="Emissions (CO2eq) (AR5)")*(EI_source_FAO!$BQ$3:$BQ$601=$A525)*(EI_source_FAO!$F$2:$BO$2=C494)*(EI_source_FAO!$F$3:$BO$601))/SUMPRODUCT((EI_source_FAO!$B$3:$B$601=$A490)*(EI_source_FAO!$C$3:$C$601="Production")*(EI_source_FAO!$BQ$3:$BQ$601=$A525)*(EI_source_FAO!$F$2:$BO$2=C494)*(EI_source_FAO!$F$3:$BO$601))</f>
        <v>1.9267999999999998</v>
      </c>
      <c r="D525" s="47" cm="1">
        <f t="array" ref="D525">SUMPRODUCT((EI_source_FAO!$B$3:$B$601=$A490)*(EI_source_FAO!$C$3:$C$601="Emissions (CO2eq) (AR5)")*(EI_source_FAO!$BQ$3:$BQ$601=$A525)*(EI_source_FAO!$F$2:$BO$2=D494)*(EI_source_FAO!$F$3:$BO$601))/SUMPRODUCT((EI_source_FAO!$B$3:$B$601=$A490)*(EI_source_FAO!$C$3:$C$601="Production")*(EI_source_FAO!$BQ$3:$BQ$601=$A525)*(EI_source_FAO!$F$2:$BO$2=D494)*(EI_source_FAO!$F$3:$BO$601))</f>
        <v>1.8616999999999999</v>
      </c>
      <c r="E525" s="47" cm="1">
        <f t="array" ref="E525">SUMPRODUCT((EI_source_FAO!$B$3:$B$601=$A490)*(EI_source_FAO!$C$3:$C$601="Emissions (CO2eq) (AR5)")*(EI_source_FAO!$BQ$3:$BQ$601=$A525)*(EI_source_FAO!$F$2:$BO$2=E494)*(EI_source_FAO!$F$3:$BO$601))/SUMPRODUCT((EI_source_FAO!$B$3:$B$601=$A490)*(EI_source_FAO!$C$3:$C$601="Production")*(EI_source_FAO!$BQ$3:$BQ$601=$A525)*(EI_source_FAO!$F$2:$BO$2=E494)*(EI_source_FAO!$F$3:$BO$601))</f>
        <v>1.0108999999999999</v>
      </c>
    </row>
    <row r="526" spans="1:5" x14ac:dyDescent="0.45">
      <c r="A526" s="32" t="s">
        <v>8</v>
      </c>
      <c r="B526" t="s">
        <v>65</v>
      </c>
      <c r="C526" s="47" cm="1">
        <f t="array" ref="C526">SUMPRODUCT((EI_source_FAO!$B$3:$B$601=$A490)*(EI_source_FAO!$C$3:$C$601="Emissions (CO2eq) (AR5)")*(EI_source_FAO!$BQ$3:$BQ$601=$A526)*(EI_source_FAO!$F$2:$BO$2=C494)*(EI_source_FAO!$F$3:$BO$601))/SUMPRODUCT((EI_source_FAO!$B$3:$B$601=$A490)*(EI_source_FAO!$C$3:$C$601="Production")*(EI_source_FAO!$BQ$3:$BQ$601=$A526)*(EI_source_FAO!$F$2:$BO$2=C494)*(EI_source_FAO!$F$3:$BO$601))</f>
        <v>37.258010169893765</v>
      </c>
      <c r="D526" s="47" cm="1">
        <f t="array" ref="D526">SUMPRODUCT((EI_source_FAO!$B$3:$B$601=$A490)*(EI_source_FAO!$C$3:$C$601="Emissions (CO2eq) (AR5)")*(EI_source_FAO!$BQ$3:$BQ$601=$A526)*(EI_source_FAO!$F$2:$BO$2=D494)*(EI_source_FAO!$F$3:$BO$601))/SUMPRODUCT((EI_source_FAO!$B$3:$B$601=$A490)*(EI_source_FAO!$C$3:$C$601="Production")*(EI_source_FAO!$BQ$3:$BQ$601=$A526)*(EI_source_FAO!$F$2:$BO$2=D494)*(EI_source_FAO!$F$3:$BO$601))</f>
        <v>25.395597158127028</v>
      </c>
      <c r="E526" s="47" cm="1">
        <f t="array" ref="E526">SUMPRODUCT((EI_source_FAO!$B$3:$B$601=$A490)*(EI_source_FAO!$C$3:$C$601="Emissions (CO2eq) (AR5)")*(EI_source_FAO!$BQ$3:$BQ$601=$A526)*(EI_source_FAO!$F$2:$BO$2=E494)*(EI_source_FAO!$F$3:$BO$601))/SUMPRODUCT((EI_source_FAO!$B$3:$B$601=$A490)*(EI_source_FAO!$C$3:$C$601="Production")*(EI_source_FAO!$BQ$3:$BQ$601=$A526)*(EI_source_FAO!$F$2:$BO$2=E494)*(EI_source_FAO!$F$3:$BO$601))</f>
        <v>18.305550318452752</v>
      </c>
    </row>
    <row r="527" spans="1:5" x14ac:dyDescent="0.45">
      <c r="A527" s="32" t="s">
        <v>8</v>
      </c>
      <c r="B527" t="s">
        <v>81</v>
      </c>
      <c r="C527" s="47" cm="1">
        <f t="array" aca="1" ref="C527" ca="1">SUMPRODUCT((EI_source_FAO!$B$3:$B$601=$A490)*(EI_source_FAO!$C$3:$C$601="Emissions (CO2eq) (AR5)")*(EI_source_FAO!$BQ$3:$BQ$601=$A527)*(EI_source_FAO!$F$2:$BO$2=C494)*(EI_source_FAO!$F$3:$BO$601))/SUMPRODUCT((EI_source_FAO!$B$3:$B$601=$A490)*(EI_source_FAO!$C$3:$C$601="Production")*(EI_source_FAO!$BQ$3:$BQ$601=$A527)*(EI_source_FAO!$F$2:$BO$2=C494)*(EI_source_FAO!$F$3:$BO$601))/F490*F491</f>
        <v>11.546981500286815</v>
      </c>
      <c r="D527" s="47" cm="1">
        <f t="array" aca="1" ref="D527" ca="1">SUMPRODUCT((EI_source_FAO!$B$3:$B$601=$A490)*(EI_source_FAO!$C$3:$C$601="Emissions (CO2eq) (AR5)")*(EI_source_FAO!$BQ$3:$BQ$601=$A527)*(EI_source_FAO!$F$2:$BO$2=D494)*(EI_source_FAO!$F$3:$BO$601))/SUMPRODUCT((EI_source_FAO!$B$3:$B$601=$A490)*(EI_source_FAO!$C$3:$C$601="Production")*(EI_source_FAO!$BQ$3:$BQ$601=$A527)*(EI_source_FAO!$F$2:$BO$2=D494)*(EI_source_FAO!$F$3:$BO$601))/F490*F491</f>
        <v>7.8705891494598124</v>
      </c>
      <c r="E527" s="47" cm="1">
        <f t="array" aca="1" ref="E527" ca="1">SUMPRODUCT((EI_source_FAO!$B$3:$B$601=$A490)*(EI_source_FAO!$C$3:$C$601="Emissions (CO2eq) (AR5)")*(EI_source_FAO!$BQ$3:$BQ$601=$A527)*(EI_source_FAO!$F$2:$BO$2=E494)*(EI_source_FAO!$F$3:$BO$601))/SUMPRODUCT((EI_source_FAO!$B$3:$B$601=$A490)*(EI_source_FAO!$C$3:$C$601="Production")*(EI_source_FAO!$BQ$3:$BQ$601=$A527)*(EI_source_FAO!$F$2:$BO$2=E494)*(EI_source_FAO!$F$3:$BO$601))/F490*F491</f>
        <v>5.6732458313230971</v>
      </c>
    </row>
    <row r="528" spans="1:5" x14ac:dyDescent="0.45">
      <c r="C528" s="3"/>
      <c r="D528" s="3"/>
      <c r="E528" s="3"/>
    </row>
    <row r="535" spans="1:6" x14ac:dyDescent="0.45">
      <c r="A535" s="5" t="s">
        <v>415</v>
      </c>
      <c r="B535" s="23" t="s">
        <v>422</v>
      </c>
      <c r="C535" s="23"/>
      <c r="D535" s="39">
        <f ca="1">$M$45</f>
        <v>1.6190155807772431</v>
      </c>
      <c r="E535" s="20" t="s">
        <v>374</v>
      </c>
      <c r="F535" s="31">
        <f ca="1">$M$41</f>
        <v>39.72</v>
      </c>
    </row>
    <row r="536" spans="1:6" x14ac:dyDescent="0.45">
      <c r="A536" s="32"/>
      <c r="B536" s="23" t="s">
        <v>377</v>
      </c>
      <c r="C536" s="23"/>
      <c r="D536" s="23" cm="1">
        <f t="array" ref="D536">_xlfn.XLOOKUP(2010,EI_source_FAO!$F$2:$BO$2,_xlfn.XLOOKUP($A535&amp;$A$2&amp;$B537,EI_source_FAO!$B$3:$B$601&amp;EI_source_FAO!$C$3:$C$601&amp;EI_source_FAO!$E$3:$E$601,EI_source_FAO!$F$3:$BO$601))</f>
        <v>0.13619999999999999</v>
      </c>
      <c r="E536" s="20" t="s">
        <v>375</v>
      </c>
      <c r="F536" s="31">
        <f ca="1">$M$42</f>
        <v>12.31</v>
      </c>
    </row>
    <row r="537" spans="1:6" x14ac:dyDescent="0.45">
      <c r="A537" t="s">
        <v>378</v>
      </c>
      <c r="B537" s="5" t="s">
        <v>1</v>
      </c>
      <c r="C537" cm="1">
        <f t="array" ref="C537">_xlfn.XLOOKUP(C$539,EI_source_FAO!$F$2:$BO$2,_xlfn.XLOOKUP($A535&amp;$A$2&amp;$B537,EI_source_FAO!$B$3:$B$601&amp;EI_source_FAO!$C$3:$C$601&amp;EI_source_FAO!$E$3:$E$601,EI_source_FAO!$F$3:$BO$601))</f>
        <v>0.1096</v>
      </c>
      <c r="D537" cm="1">
        <f t="array" ref="D537">_xlfn.XLOOKUP(D$539,EI_source_FAO!$F$2:$BO$2,_xlfn.XLOOKUP($A535&amp;$A$2&amp;$B537,EI_source_FAO!$B$3:$B$601&amp;EI_source_FAO!$C$3:$C$601&amp;EI_source_FAO!$E$3:$E$601,EI_source_FAO!$F$3:$BO$601))</f>
        <v>0.13619999999999999</v>
      </c>
      <c r="E537" cm="1">
        <f t="array" ref="E537">_xlfn.XLOOKUP(E$539,EI_source_FAO!$F$2:$BO$2,_xlfn.XLOOKUP($A535&amp;$A$2&amp;$B537,EI_source_FAO!$B$3:$B$601&amp;EI_source_FAO!$C$3:$C$601&amp;EI_source_FAO!$E$3:$E$601,EI_source_FAO!$F$3:$BO$601))</f>
        <v>0.17799999999999999</v>
      </c>
    </row>
    <row r="538" spans="1:6" x14ac:dyDescent="0.45">
      <c r="C538" s="29" t="s">
        <v>356</v>
      </c>
      <c r="D538" s="29" t="s">
        <v>357</v>
      </c>
      <c r="E538" s="29" t="s">
        <v>358</v>
      </c>
    </row>
    <row r="539" spans="1:6" x14ac:dyDescent="0.45">
      <c r="B539" s="5" t="s">
        <v>354</v>
      </c>
      <c r="C539" s="1">
        <f>_xlfn.XLOOKUP(C538,Notes!$A$8:$A$21,Notes!$B$8:$B$21)</f>
        <v>2000</v>
      </c>
      <c r="D539" s="1">
        <f>_xlfn.XLOOKUP(D538,Notes!$A$8:$A$21,Notes!$B$8:$B$21)</f>
        <v>2010</v>
      </c>
      <c r="E539" s="1">
        <f>_xlfn.XLOOKUP(E538,Notes!$A$8:$A$21,Notes!$B$8:$B$21)</f>
        <v>2022</v>
      </c>
    </row>
    <row r="540" spans="1:6" x14ac:dyDescent="0.45">
      <c r="A540" s="40" t="s">
        <v>0</v>
      </c>
      <c r="B540" t="s">
        <v>67</v>
      </c>
      <c r="C540">
        <f>C537</f>
        <v>0.1096</v>
      </c>
      <c r="D540">
        <f>D537</f>
        <v>0.13619999999999999</v>
      </c>
      <c r="E540">
        <f>E537</f>
        <v>0.17799999999999999</v>
      </c>
    </row>
    <row r="541" spans="1:6" x14ac:dyDescent="0.45">
      <c r="A541" s="40" t="s">
        <v>0</v>
      </c>
      <c r="B541" t="s">
        <v>339</v>
      </c>
      <c r="C541">
        <f>C537</f>
        <v>0.1096</v>
      </c>
      <c r="D541">
        <f>D537</f>
        <v>0.13619999999999999</v>
      </c>
      <c r="E541">
        <f>E537</f>
        <v>0.17799999999999999</v>
      </c>
    </row>
    <row r="542" spans="1:6" x14ac:dyDescent="0.45">
      <c r="A542" s="40" t="s">
        <v>2</v>
      </c>
      <c r="B542" t="s">
        <v>87</v>
      </c>
      <c r="C542" cm="1">
        <f t="array" ref="C542">_xlfn.XLOOKUP(C$539,EI_source_FAO!$F$2:$BO$2,_xlfn.XLOOKUP($A535&amp;$A$2&amp;$A542,EI_source_FAO!$B$3:$B$601&amp;EI_source_FAO!$C$3:$C$601&amp;EI_source_FAO!$BQ$3:$BQ$601,EI_source_FAO!$F$3:$BO$601))</f>
        <v>2.1966000000000001</v>
      </c>
      <c r="D542" cm="1">
        <f t="array" ref="D542">_xlfn.XLOOKUP(D$539,EI_source_FAO!$F$2:$BO$2,_xlfn.XLOOKUP($A535&amp;$A$2&amp;$A542,EI_source_FAO!$B$3:$B$601&amp;EI_source_FAO!$C$3:$C$601&amp;EI_source_FAO!$BQ$3:$BQ$601,EI_source_FAO!$F$3:$BO$601))</f>
        <v>1.7868999999999999</v>
      </c>
      <c r="E542" cm="1">
        <f t="array" ref="E542">_xlfn.XLOOKUP(E$539,EI_source_FAO!$F$2:$BO$2,_xlfn.XLOOKUP($A535&amp;$A$2&amp;$A542,EI_source_FAO!$B$3:$B$601&amp;EI_source_FAO!$C$3:$C$601&amp;EI_source_FAO!$BQ$3:$BQ$601,EI_source_FAO!$F$3:$BO$601))</f>
        <v>1.4927999999999999</v>
      </c>
    </row>
    <row r="543" spans="1:6" x14ac:dyDescent="0.45">
      <c r="A543" s="40" t="s">
        <v>0</v>
      </c>
      <c r="B543" t="s">
        <v>43</v>
      </c>
      <c r="C543">
        <f>C537</f>
        <v>0.1096</v>
      </c>
      <c r="D543">
        <f>D537</f>
        <v>0.13619999999999999</v>
      </c>
      <c r="E543">
        <f>E537</f>
        <v>0.17799999999999999</v>
      </c>
    </row>
    <row r="544" spans="1:6" x14ac:dyDescent="0.45">
      <c r="A544" s="40" t="s">
        <v>0</v>
      </c>
      <c r="B544" t="s">
        <v>72</v>
      </c>
      <c r="C544">
        <f>C537</f>
        <v>0.1096</v>
      </c>
      <c r="D544">
        <f>D537</f>
        <v>0.13619999999999999</v>
      </c>
      <c r="E544">
        <f>E537</f>
        <v>0.17799999999999999</v>
      </c>
    </row>
    <row r="545" spans="1:5" x14ac:dyDescent="0.45">
      <c r="A545" s="32"/>
      <c r="B545" t="s">
        <v>77</v>
      </c>
      <c r="C545" s="41">
        <f ca="1">_xlfn.XLOOKUP($B545,$I$7:$I$44,$M$7:$M$44)*($D536/$D535)*C537/$C537</f>
        <v>0.14061876773348542</v>
      </c>
      <c r="D545" s="41">
        <f ca="1">_xlfn.XLOOKUP($B545,$I$7:$I$44,$M$7:$M$44)*($D536/$D535)*D537/$C537</f>
        <v>0.17474704530383861</v>
      </c>
      <c r="E545" s="41">
        <f ca="1">_xlfn.XLOOKUP($B545,$I$7:$I$44,$M$7:$M$44)*($D536/$D535)*E537/$C537</f>
        <v>0.22837719577153651</v>
      </c>
    </row>
    <row r="546" spans="1:5" x14ac:dyDescent="0.45">
      <c r="A546" s="32"/>
      <c r="B546" t="s">
        <v>63</v>
      </c>
      <c r="C546" s="41">
        <f ca="1">_xlfn.XLOOKUP($B546,$I$7:$I$44,$M$7:$M$44)*($D536/$D535)*C537/$C537</f>
        <v>0.27172437697530005</v>
      </c>
      <c r="D546" s="41">
        <f ca="1">_xlfn.XLOOKUP($B546,$I$7:$I$44,$M$7:$M$44)*($D536/$D535)*D537/$C537</f>
        <v>0.33767208160616663</v>
      </c>
      <c r="E546" s="41">
        <f ca="1">_xlfn.XLOOKUP($B546,$I$7:$I$44,$M$7:$M$44)*($D536/$D535)*E537/$C537</f>
        <v>0.44130418888324274</v>
      </c>
    </row>
    <row r="547" spans="1:5" x14ac:dyDescent="0.45">
      <c r="A547" s="32"/>
      <c r="B547" t="s">
        <v>340</v>
      </c>
      <c r="C547" s="41">
        <f ca="1">_xlfn.XLOOKUP($B547,$I$7:$I$44,$M$7:$M$44)*($D536/$D535)*C537/$C537</f>
        <v>0.52895632772732881</v>
      </c>
      <c r="D547" s="41">
        <f ca="1">_xlfn.XLOOKUP($B547,$I$7:$I$44,$M$7:$M$44)*($D536/$D535)*D537/$C537</f>
        <v>0.65733441456626074</v>
      </c>
      <c r="E547" s="41">
        <f ca="1">_xlfn.XLOOKUP($B547,$I$7:$I$44,$M$7:$M$44)*($D536/$D535)*E537/$C537</f>
        <v>0.8590714081702967</v>
      </c>
    </row>
    <row r="548" spans="1:5" x14ac:dyDescent="0.45">
      <c r="A548" s="32"/>
      <c r="B548" s="19" t="s">
        <v>51</v>
      </c>
      <c r="C548" s="36">
        <f ca="1">C549</f>
        <v>3.8697589290600014E-2</v>
      </c>
      <c r="D548" s="36">
        <f ca="1">D549</f>
        <v>4.8089522457844175E-2</v>
      </c>
      <c r="E548" s="36">
        <f ca="1">E549</f>
        <v>6.284827457779929E-2</v>
      </c>
    </row>
    <row r="549" spans="1:5" x14ac:dyDescent="0.45">
      <c r="A549" s="32"/>
      <c r="B549" t="s">
        <v>83</v>
      </c>
      <c r="C549" s="41">
        <f ca="1">_xlfn.XLOOKUP($B549,$I$7:$I$44,$M$7:$M$44)*($D536/$D535)*C537/$C537</f>
        <v>3.8697589290600014E-2</v>
      </c>
      <c r="D549" s="41">
        <f ca="1">_xlfn.XLOOKUP($B549,$I$7:$I$44,$M$7:$M$44)*($D536/$D535)*D537/$C537</f>
        <v>4.8089522457844175E-2</v>
      </c>
      <c r="E549" s="41">
        <f ca="1">_xlfn.XLOOKUP($B549,$I$7:$I$44,$M$7:$M$44)*($D536/$D535)*E537/$C537</f>
        <v>6.284827457779929E-2</v>
      </c>
    </row>
    <row r="550" spans="1:5" x14ac:dyDescent="0.45">
      <c r="A550" s="32"/>
      <c r="B550" t="s">
        <v>341</v>
      </c>
      <c r="C550" s="41">
        <f ca="1">_xlfn.XLOOKUP($B550,$I$7:$I$44,$M$7:$M$44)*($D536/$D535)*C537/$C537</f>
        <v>3.8697589290600014E-2</v>
      </c>
      <c r="D550" s="41">
        <f ca="1">_xlfn.XLOOKUP($B550,$I$7:$I$44,$M$7:$M$44)*($D536/$D535)*D537/$C537</f>
        <v>4.8089522457844175E-2</v>
      </c>
      <c r="E550" s="41">
        <f ca="1">_xlfn.XLOOKUP($B550,$I$7:$I$44,$M$7:$M$44)*($D536/$D535)*E537/$C537</f>
        <v>6.284827457779929E-2</v>
      </c>
    </row>
    <row r="551" spans="1:5" x14ac:dyDescent="0.45">
      <c r="A551" s="32"/>
      <c r="B551" t="s">
        <v>88</v>
      </c>
      <c r="C551" s="41">
        <f ca="1">_xlfn.XLOOKUP($B551,$I$7:$I$44,$M$7:$M$44)*($D536/$D535)*C537/$C537</f>
        <v>3.6173833467300007E-2</v>
      </c>
      <c r="D551" s="41">
        <f ca="1">_xlfn.XLOOKUP($B551,$I$7:$I$44,$M$7:$M$44)*($D536/$D535)*D537/$C537</f>
        <v>4.4953249254071716E-2</v>
      </c>
      <c r="E551" s="41">
        <f ca="1">_xlfn.XLOOKUP($B551,$I$7:$I$44,$M$7:$M$44)*($D536/$D535)*E537/$C537</f>
        <v>5.874947406185585E-2</v>
      </c>
    </row>
    <row r="552" spans="1:5" x14ac:dyDescent="0.45">
      <c r="A552" s="32"/>
      <c r="B552" t="s">
        <v>342</v>
      </c>
      <c r="C552" s="41">
        <f ca="1">_xlfn.XLOOKUP($B552,$I$7:$I$44,$M$7:$M$44)*($D536/$D535)*C537/$C537</f>
        <v>6.4945983077582078E-2</v>
      </c>
      <c r="D552" s="41">
        <f ca="1">_xlfn.XLOOKUP($B552,$I$7:$I$44,$M$7:$M$44)*($D536/$D535)*D537/$C537</f>
        <v>8.0708420576338299E-2</v>
      </c>
      <c r="E552" s="41">
        <f ca="1">_xlfn.XLOOKUP($B552,$I$7:$I$44,$M$7:$M$44)*($D536/$D535)*E537/$C537</f>
        <v>0.10547796521724097</v>
      </c>
    </row>
    <row r="553" spans="1:5" x14ac:dyDescent="0.45">
      <c r="A553" s="32"/>
      <c r="B553" t="s">
        <v>74</v>
      </c>
      <c r="C553" s="41">
        <f ca="1">_xlfn.XLOOKUP($B553,$I$7:$I$44,$M$7:$M$44)*($D536/$D535)*C537/$C537</f>
        <v>6.4945983077582078E-2</v>
      </c>
      <c r="D553" s="41">
        <f ca="1">_xlfn.XLOOKUP($B553,$I$7:$I$44,$M$7:$M$44)*($D536/$D535)*D537/$C537</f>
        <v>8.0708420576338299E-2</v>
      </c>
      <c r="E553" s="41">
        <f ca="1">_xlfn.XLOOKUP($B553,$I$7:$I$44,$M$7:$M$44)*($D536/$D535)*E537/$C537</f>
        <v>0.10547796521724097</v>
      </c>
    </row>
    <row r="554" spans="1:5" x14ac:dyDescent="0.45">
      <c r="A554" s="32"/>
      <c r="B554" s="19" t="s">
        <v>46</v>
      </c>
      <c r="C554" s="36">
        <f>C540/20</f>
        <v>5.4800000000000005E-3</v>
      </c>
      <c r="D554" s="36">
        <f>D540/20</f>
        <v>6.8099999999999992E-3</v>
      </c>
      <c r="E554" s="36">
        <f>E540/20</f>
        <v>8.8999999999999999E-3</v>
      </c>
    </row>
    <row r="555" spans="1:5" x14ac:dyDescent="0.45">
      <c r="A555" s="32"/>
      <c r="B555" t="s">
        <v>343</v>
      </c>
      <c r="C555" s="41">
        <f ca="1">_xlfn.XLOOKUP($B555,$I$7:$I$44,$M$7:$M$44)*($D536/$D535)*C537/$C537</f>
        <v>6.4945983077582078E-2</v>
      </c>
      <c r="D555" s="41">
        <f ca="1">_xlfn.XLOOKUP($B555,$I$7:$I$44,$M$7:$M$44)*($D536/$D535)*D537/$C537</f>
        <v>8.0708420576338299E-2</v>
      </c>
      <c r="E555" s="41">
        <f ca="1">_xlfn.XLOOKUP($B555,$I$7:$I$44,$M$7:$M$44)*($D536/$D535)*E537/$C537</f>
        <v>0.10547796521724097</v>
      </c>
    </row>
    <row r="556" spans="1:5" x14ac:dyDescent="0.45">
      <c r="A556" s="32"/>
      <c r="B556" t="s">
        <v>344</v>
      </c>
      <c r="C556" s="41">
        <f ca="1">_xlfn.XLOOKUP($B556,$I$7:$I$44,$M$7:$M$44)*($D536/$D535)*C537/$C537</f>
        <v>6.4945983077582078E-2</v>
      </c>
      <c r="D556" s="41">
        <f ca="1">_xlfn.XLOOKUP($B556,$I$7:$I$44,$M$7:$M$44)*($D536/$D535)*D537/$C537</f>
        <v>8.0708420576338299E-2</v>
      </c>
      <c r="E556" s="41">
        <f ca="1">_xlfn.XLOOKUP($B556,$I$7:$I$44,$M$7:$M$44)*($D536/$D535)*E537/$C537</f>
        <v>0.10547796521724097</v>
      </c>
    </row>
    <row r="557" spans="1:5" x14ac:dyDescent="0.45">
      <c r="A557" s="32"/>
      <c r="B557" t="s">
        <v>70</v>
      </c>
      <c r="C557" s="41">
        <f ca="1">_xlfn.XLOOKUP($B557,$I$7:$I$44,$M$7:$M$44)*($D536/$D535)*C537/$C537</f>
        <v>3.6173833467300007E-2</v>
      </c>
      <c r="D557" s="41">
        <f ca="1">_xlfn.XLOOKUP($B557,$I$7:$I$44,$M$7:$M$44)*($D536/$D535)*D537/$C537</f>
        <v>4.4953249254071716E-2</v>
      </c>
      <c r="E557" s="41">
        <f ca="1">_xlfn.XLOOKUP($B557,$I$7:$I$44,$M$7:$M$44)*($D536/$D535)*E537/$C537</f>
        <v>5.874947406185585E-2</v>
      </c>
    </row>
    <row r="558" spans="1:5" x14ac:dyDescent="0.45">
      <c r="A558" s="32"/>
      <c r="B558" t="s">
        <v>345</v>
      </c>
      <c r="C558" s="41">
        <f ca="1">_xlfn.XLOOKUP($B558,$I$7:$I$44,$M$7:$M$44)*($D536/$D535)*C537/$C537</f>
        <v>7.2347666934600013E-2</v>
      </c>
      <c r="D558" s="41">
        <f ca="1">_xlfn.XLOOKUP($B558,$I$7:$I$44,$M$7:$M$44)*($D536/$D535)*D537/$C537</f>
        <v>8.9906498508143431E-2</v>
      </c>
      <c r="E558" s="41">
        <f ca="1">_xlfn.XLOOKUP($B558,$I$7:$I$44,$M$7:$M$44)*($D536/$D535)*E537/$C537</f>
        <v>0.1174989481237117</v>
      </c>
    </row>
    <row r="559" spans="1:5" x14ac:dyDescent="0.45">
      <c r="A559" s="32"/>
      <c r="B559" t="s">
        <v>346</v>
      </c>
      <c r="C559" s="41">
        <f ca="1">_xlfn.XLOOKUP($B559,$I$7:$I$44,$M$7:$M$44)*($D536/$D535)*C537/$C537</f>
        <v>7.2347666934600013E-2</v>
      </c>
      <c r="D559" s="41">
        <f ca="1">_xlfn.XLOOKUP($B559,$I$7:$I$44,$M$7:$M$44)*($D536/$D535)*D537/$C537</f>
        <v>8.9906498508143431E-2</v>
      </c>
      <c r="E559" s="41">
        <f ca="1">_xlfn.XLOOKUP($B559,$I$7:$I$44,$M$7:$M$44)*($D536/$D535)*E537/$C537</f>
        <v>0.1174989481237117</v>
      </c>
    </row>
    <row r="560" spans="1:5" x14ac:dyDescent="0.45">
      <c r="A560" s="32"/>
      <c r="B560" t="s">
        <v>39</v>
      </c>
      <c r="C560" s="41">
        <f ca="1">_xlfn.XLOOKUP($B560,$I$7:$I$44,$M$7:$M$44)*($D536/$D535)*C537/$C537</f>
        <v>7.5203991093488548E-2</v>
      </c>
      <c r="D560" s="41">
        <f ca="1">_xlfn.XLOOKUP($B560,$I$7:$I$44,$M$7:$M$44)*($D536/$D535)*D537/$C537</f>
        <v>9.3456054625302362E-2</v>
      </c>
      <c r="E560" s="41">
        <f ca="1">_xlfn.XLOOKUP($B560,$I$7:$I$44,$M$7:$M$44)*($D536/$D535)*E537/$C537</f>
        <v>0.1221378687467241</v>
      </c>
    </row>
    <row r="561" spans="1:5" x14ac:dyDescent="0.45">
      <c r="A561" s="32"/>
      <c r="B561" t="s">
        <v>347</v>
      </c>
      <c r="C561" s="41">
        <f ca="1">_xlfn.XLOOKUP($B561,$I$7:$I$44,$M$7:$M$44)*($D536/$D535)*C537/$C537</f>
        <v>7.2347666934600013E-2</v>
      </c>
      <c r="D561" s="41">
        <f ca="1">_xlfn.XLOOKUP($B561,$I$7:$I$44,$M$7:$M$44)*($D536/$D535)*D537/$C537</f>
        <v>8.9906498508143431E-2</v>
      </c>
      <c r="E561" s="41">
        <f ca="1">_xlfn.XLOOKUP($B561,$I$7:$I$44,$M$7:$M$44)*($D536/$D535)*E537/$C537</f>
        <v>0.1174989481237117</v>
      </c>
    </row>
    <row r="562" spans="1:5" x14ac:dyDescent="0.45">
      <c r="A562" s="32"/>
      <c r="B562" t="s">
        <v>55</v>
      </c>
      <c r="C562" s="41">
        <f ca="1">_xlfn.XLOOKUP($B562,$I$7:$I$44,$M$7:$M$44)*($D536/$D535)*C537/$C537</f>
        <v>2.4000917879583006</v>
      </c>
      <c r="D562" s="41">
        <f ca="1">_xlfn.XLOOKUP($B562,$I$7:$I$44,$M$7:$M$44)*($D536/$D535)*D537/$C537</f>
        <v>2.9825958167875957</v>
      </c>
      <c r="E562" s="41">
        <f ca="1">_xlfn.XLOOKUP($B562,$I$7:$I$44,$M$7:$M$44)*($D536/$D535)*E537/$C537</f>
        <v>3.8979592906622034</v>
      </c>
    </row>
    <row r="563" spans="1:5" x14ac:dyDescent="0.45">
      <c r="A563" s="32"/>
      <c r="B563" s="19" t="s">
        <v>57</v>
      </c>
      <c r="C563" s="42">
        <f>EI_source_adhoc!$E$9</f>
        <v>2.29</v>
      </c>
      <c r="D563" s="42">
        <f>EI_source_adhoc!$E$9</f>
        <v>2.29</v>
      </c>
      <c r="E563" s="42">
        <f>EI_source_adhoc!$E$9</f>
        <v>2.29</v>
      </c>
    </row>
    <row r="564" spans="1:5" x14ac:dyDescent="0.45">
      <c r="A564" s="32"/>
      <c r="B564" t="s">
        <v>348</v>
      </c>
      <c r="C564" s="41">
        <f ca="1">_xlfn.XLOOKUP($B564,$I$7:$I$44,$M$7:$M$44)*($D536/$D535)*C537/$C537</f>
        <v>6.4945983077582078E-2</v>
      </c>
      <c r="D564" s="41">
        <f ca="1">_xlfn.XLOOKUP($B564,$I$7:$I$44,$M$7:$M$44)*($D536/$D535)*D537/$C537</f>
        <v>8.0708420576338299E-2</v>
      </c>
      <c r="E564" s="41">
        <f ca="1">_xlfn.XLOOKUP($B564,$I$7:$I$44,$M$7:$M$44)*($D536/$D535)*E537/$C537</f>
        <v>0.10547796521724097</v>
      </c>
    </row>
    <row r="565" spans="1:5" x14ac:dyDescent="0.45">
      <c r="A565" s="32"/>
      <c r="B565" s="19" t="s">
        <v>349</v>
      </c>
      <c r="C565" s="42">
        <f>EI_source_adhoc!$A$19</f>
        <v>0.81</v>
      </c>
      <c r="D565" s="42">
        <f>EI_source_adhoc!$A$19</f>
        <v>0.81</v>
      </c>
      <c r="E565" s="42">
        <f>EI_source_adhoc!$A$19</f>
        <v>0.81</v>
      </c>
    </row>
    <row r="566" spans="1:5" x14ac:dyDescent="0.45">
      <c r="A566" s="32"/>
      <c r="B566" t="s">
        <v>350</v>
      </c>
      <c r="C566" s="41">
        <f ca="1">_xlfn.XLOOKUP($B566,$I$7:$I$44,$M$7:$M$44)*($D536/$D535)*C537/$C537</f>
        <v>0.51708372310716999</v>
      </c>
      <c r="D566" s="41">
        <f ca="1">_xlfn.XLOOKUP($B566,$I$7:$I$44,$M$7:$M$44)*($D536/$D535)*D537/$C537</f>
        <v>0.64258032013865463</v>
      </c>
      <c r="E566" s="41">
        <f ca="1">_xlfn.XLOOKUP($B566,$I$7:$I$44,$M$7:$M$44)*($D536/$D535)*E537/$C537</f>
        <v>0.83978925833098772</v>
      </c>
    </row>
    <row r="567" spans="1:5" x14ac:dyDescent="0.45">
      <c r="A567" s="32" t="s">
        <v>4</v>
      </c>
      <c r="B567" t="s">
        <v>45</v>
      </c>
      <c r="C567" s="47" cm="1">
        <f t="array" ref="C567">SUMPRODUCT((EI_source_FAO!$B$3:$B$601=$A535)*(EI_source_FAO!$C$3:$C$601="Emissions (CO2eq) (AR5)")*(EI_source_FAO!$BQ$3:$BQ$601=$A567)*(EI_source_FAO!$F$2:$BO$2=C539)*(EI_source_FAO!$F$3:$BO$601))/SUMPRODUCT((EI_source_FAO!$B$3:$B$601=$A535)*(EI_source_FAO!$C$3:$C$601="Production")*(EI_source_FAO!$BQ$3:$BQ$601=$A567)*(EI_source_FAO!$F$2:$BO$2=C539)*(EI_source_FAO!$F$3:$BO$601))</f>
        <v>90.928100000000001</v>
      </c>
      <c r="D567" s="47" cm="1">
        <f t="array" ref="D567">SUMPRODUCT((EI_source_FAO!$B$3:$B$601=$A535)*(EI_source_FAO!$C$3:$C$601="Emissions (CO2eq) (AR5)")*(EI_source_FAO!$BQ$3:$BQ$601=$A567)*(EI_source_FAO!$F$2:$BO$2=D539)*(EI_source_FAO!$F$3:$BO$601))/SUMPRODUCT((EI_source_FAO!$B$3:$B$601=$A535)*(EI_source_FAO!$C$3:$C$601="Production")*(EI_source_FAO!$BQ$3:$BQ$601=$A567)*(EI_source_FAO!$F$2:$BO$2=D539)*(EI_source_FAO!$F$3:$BO$601))</f>
        <v>60.490400000000001</v>
      </c>
      <c r="E567" s="47" cm="1">
        <f t="array" ref="E567">SUMPRODUCT((EI_source_FAO!$B$3:$B$601=$A535)*(EI_source_FAO!$C$3:$C$601="Emissions (CO2eq) (AR5)")*(EI_source_FAO!$BQ$3:$BQ$601=$A567)*(EI_source_FAO!$F$2:$BO$2=E539)*(EI_source_FAO!$F$3:$BO$601))/SUMPRODUCT((EI_source_FAO!$B$3:$B$601=$A535)*(EI_source_FAO!$C$3:$C$601="Production")*(EI_source_FAO!$BQ$3:$BQ$601=$A567)*(EI_source_FAO!$F$2:$BO$2=E539)*(EI_source_FAO!$F$3:$BO$601))</f>
        <v>54.5139</v>
      </c>
    </row>
    <row r="568" spans="1:5" x14ac:dyDescent="0.45">
      <c r="A568" s="32" t="s">
        <v>6</v>
      </c>
      <c r="B568" t="s">
        <v>68</v>
      </c>
      <c r="C568" s="47" cm="1">
        <f t="array" ref="C568">SUMPRODUCT((EI_source_FAO!$B$3:$B$601=$A535)*(EI_source_FAO!$C$3:$C$601="Emissions (CO2eq) (AR5)")*(EI_source_FAO!$BQ$3:$BQ$601=$A568)*(EI_source_FAO!$F$2:$BO$2=C539)*(EI_source_FAO!$F$3:$BO$601))/SUMPRODUCT((EI_source_FAO!$B$3:$B$601=$A535)*(EI_source_FAO!$C$3:$C$601="Production")*(EI_source_FAO!$BQ$3:$BQ$601=$A568)*(EI_source_FAO!$F$2:$BO$2=C539)*(EI_source_FAO!$F$3:$BO$601))</f>
        <v>7.474275621233847</v>
      </c>
      <c r="D568" s="47" cm="1">
        <f t="array" ref="D568">SUMPRODUCT((EI_source_FAO!$B$3:$B$601=$A535)*(EI_source_FAO!$C$3:$C$601="Emissions (CO2eq) (AR5)")*(EI_source_FAO!$BQ$3:$BQ$601=$A568)*(EI_source_FAO!$F$2:$BO$2=D539)*(EI_source_FAO!$F$3:$BO$601))/SUMPRODUCT((EI_source_FAO!$B$3:$B$601=$A535)*(EI_source_FAO!$C$3:$C$601="Production")*(EI_source_FAO!$BQ$3:$BQ$601=$A568)*(EI_source_FAO!$F$2:$BO$2=D539)*(EI_source_FAO!$F$3:$BO$601))</f>
        <v>6.9268782679815581</v>
      </c>
      <c r="E568" s="47" cm="1">
        <f t="array" ref="E568">SUMPRODUCT((EI_source_FAO!$B$3:$B$601=$A535)*(EI_source_FAO!$C$3:$C$601="Emissions (CO2eq) (AR5)")*(EI_source_FAO!$BQ$3:$BQ$601=$A568)*(EI_source_FAO!$F$2:$BO$2=E539)*(EI_source_FAO!$F$3:$BO$601))/SUMPRODUCT((EI_source_FAO!$B$3:$B$601=$A535)*(EI_source_FAO!$C$3:$C$601="Production")*(EI_source_FAO!$BQ$3:$BQ$601=$A568)*(EI_source_FAO!$F$2:$BO$2=E539)*(EI_source_FAO!$F$3:$BO$601))</f>
        <v>3.9610294279653981</v>
      </c>
    </row>
    <row r="569" spans="1:5" x14ac:dyDescent="0.45">
      <c r="A569" s="32" t="s">
        <v>14</v>
      </c>
      <c r="B569" t="s">
        <v>85</v>
      </c>
      <c r="C569" s="47" cm="1">
        <f t="array" ref="C569">SUMPRODUCT((EI_source_FAO!$B$3:$B$601=$A535)*(EI_source_FAO!$C$3:$C$601="Emissions (CO2eq) (AR5)")*(EI_source_FAO!$BQ$3:$BQ$601=$A569)*(EI_source_FAO!$F$2:$BO$2=C539)*(EI_source_FAO!$F$3:$BO$601))/SUMPRODUCT((EI_source_FAO!$B$3:$B$601=$A535)*(EI_source_FAO!$C$3:$C$601="Production")*(EI_source_FAO!$BQ$3:$BQ$601=$A569)*(EI_source_FAO!$F$2:$BO$2=C539)*(EI_source_FAO!$F$3:$BO$601))</f>
        <v>1.4182999999999999</v>
      </c>
      <c r="D569" s="47" cm="1">
        <f t="array" ref="D569">SUMPRODUCT((EI_source_FAO!$B$3:$B$601=$A535)*(EI_source_FAO!$C$3:$C$601="Emissions (CO2eq) (AR5)")*(EI_source_FAO!$BQ$3:$BQ$601=$A569)*(EI_source_FAO!$F$2:$BO$2=D539)*(EI_source_FAO!$F$3:$BO$601))/SUMPRODUCT((EI_source_FAO!$B$3:$B$601=$A535)*(EI_source_FAO!$C$3:$C$601="Production")*(EI_source_FAO!$BQ$3:$BQ$601=$A569)*(EI_source_FAO!$F$2:$BO$2=D539)*(EI_source_FAO!$F$3:$BO$601))</f>
        <v>1.0396000000000001</v>
      </c>
      <c r="E569" s="47" cm="1">
        <f t="array" ref="E569">SUMPRODUCT((EI_source_FAO!$B$3:$B$601=$A535)*(EI_source_FAO!$C$3:$C$601="Emissions (CO2eq) (AR5)")*(EI_source_FAO!$BQ$3:$BQ$601=$A569)*(EI_source_FAO!$F$2:$BO$2=E539)*(EI_source_FAO!$F$3:$BO$601))/SUMPRODUCT((EI_source_FAO!$B$3:$B$601=$A535)*(EI_source_FAO!$C$3:$C$601="Production")*(EI_source_FAO!$BQ$3:$BQ$601=$A569)*(EI_source_FAO!$F$2:$BO$2=E539)*(EI_source_FAO!$F$3:$BO$601))</f>
        <v>0.41710000000000003</v>
      </c>
    </row>
    <row r="570" spans="1:5" x14ac:dyDescent="0.45">
      <c r="A570" s="32" t="s">
        <v>16</v>
      </c>
      <c r="B570" t="s">
        <v>59</v>
      </c>
      <c r="C570" s="47" cm="1">
        <f t="array" ref="C570">SUMPRODUCT((EI_source_FAO!$B$3:$B$601=$A535)*(EI_source_FAO!$C$3:$C$601="Emissions (CO2eq) (AR5)")*(EI_source_FAO!$BQ$3:$BQ$601=$A570)*(EI_source_FAO!$F$2:$BO$2=C539)*(EI_source_FAO!$F$3:$BO$601))/SUMPRODUCT((EI_source_FAO!$B$3:$B$601=$A535)*(EI_source_FAO!$C$3:$C$601="Production")*(EI_source_FAO!$BQ$3:$BQ$601=$A570)*(EI_source_FAO!$F$2:$BO$2=C539)*(EI_source_FAO!$F$3:$BO$601))</f>
        <v>0.86650000000000005</v>
      </c>
      <c r="D570" s="47" cm="1">
        <f t="array" ref="D570">SUMPRODUCT((EI_source_FAO!$B$3:$B$601=$A535)*(EI_source_FAO!$C$3:$C$601="Emissions (CO2eq) (AR5)")*(EI_source_FAO!$BQ$3:$BQ$601=$A570)*(EI_source_FAO!$F$2:$BO$2=D539)*(EI_source_FAO!$F$3:$BO$601))/SUMPRODUCT((EI_source_FAO!$B$3:$B$601=$A535)*(EI_source_FAO!$C$3:$C$601="Production")*(EI_source_FAO!$BQ$3:$BQ$601=$A570)*(EI_source_FAO!$F$2:$BO$2=D539)*(EI_source_FAO!$F$3:$BO$601))</f>
        <v>0.85899999999999987</v>
      </c>
      <c r="E570" s="47" cm="1">
        <f t="array" ref="E570">SUMPRODUCT((EI_source_FAO!$B$3:$B$601=$A535)*(EI_source_FAO!$C$3:$C$601="Emissions (CO2eq) (AR5)")*(EI_source_FAO!$BQ$3:$BQ$601=$A570)*(EI_source_FAO!$F$2:$BO$2=E539)*(EI_source_FAO!$F$3:$BO$601))/SUMPRODUCT((EI_source_FAO!$B$3:$B$601=$A535)*(EI_source_FAO!$C$3:$C$601="Production")*(EI_source_FAO!$BQ$3:$BQ$601=$A570)*(EI_source_FAO!$F$2:$BO$2=E539)*(EI_source_FAO!$F$3:$BO$601))</f>
        <v>0.77969999999999995</v>
      </c>
    </row>
    <row r="571" spans="1:5" x14ac:dyDescent="0.45">
      <c r="A571" s="32" t="s">
        <v>8</v>
      </c>
      <c r="B571" t="s">
        <v>65</v>
      </c>
      <c r="C571" s="47" cm="1">
        <f t="array" ref="C571">SUMPRODUCT((EI_source_FAO!$B$3:$B$601=$A535)*(EI_source_FAO!$C$3:$C$601="Emissions (CO2eq) (AR5)")*(EI_source_FAO!$BQ$3:$BQ$601=$A571)*(EI_source_FAO!$F$2:$BO$2=C539)*(EI_source_FAO!$F$3:$BO$601))/SUMPRODUCT((EI_source_FAO!$B$3:$B$601=$A535)*(EI_source_FAO!$C$3:$C$601="Production")*(EI_source_FAO!$BQ$3:$BQ$601=$A571)*(EI_source_FAO!$F$2:$BO$2=C539)*(EI_source_FAO!$F$3:$BO$601))</f>
        <v>66.534288397574414</v>
      </c>
      <c r="D571" s="47" cm="1">
        <f t="array" ref="D571">SUMPRODUCT((EI_source_FAO!$B$3:$B$601=$A535)*(EI_source_FAO!$C$3:$C$601="Emissions (CO2eq) (AR5)")*(EI_source_FAO!$BQ$3:$BQ$601=$A571)*(EI_source_FAO!$F$2:$BO$2=D539)*(EI_source_FAO!$F$3:$BO$601))/SUMPRODUCT((EI_source_FAO!$B$3:$B$601=$A535)*(EI_source_FAO!$C$3:$C$601="Production")*(EI_source_FAO!$BQ$3:$BQ$601=$A571)*(EI_source_FAO!$F$2:$BO$2=D539)*(EI_source_FAO!$F$3:$BO$601))</f>
        <v>35.961382368216839</v>
      </c>
      <c r="E571" s="47" cm="1">
        <f t="array" ref="E571">SUMPRODUCT((EI_source_FAO!$B$3:$B$601=$A535)*(EI_source_FAO!$C$3:$C$601="Emissions (CO2eq) (AR5)")*(EI_source_FAO!$BQ$3:$BQ$601=$A571)*(EI_source_FAO!$F$2:$BO$2=E539)*(EI_source_FAO!$F$3:$BO$601))/SUMPRODUCT((EI_source_FAO!$B$3:$B$601=$A535)*(EI_source_FAO!$C$3:$C$601="Production")*(EI_source_FAO!$BQ$3:$BQ$601=$A571)*(EI_source_FAO!$F$2:$BO$2=E539)*(EI_source_FAO!$F$3:$BO$601))</f>
        <v>48.126211776786654</v>
      </c>
    </row>
    <row r="572" spans="1:5" x14ac:dyDescent="0.45">
      <c r="A572" s="32" t="s">
        <v>8</v>
      </c>
      <c r="B572" t="s">
        <v>81</v>
      </c>
      <c r="C572" s="47" cm="1">
        <f t="array" aca="1" ref="C572" ca="1">SUMPRODUCT((EI_source_FAO!$B$3:$B$601=$A535)*(EI_source_FAO!$C$3:$C$601="Emissions (CO2eq) (AR5)")*(EI_source_FAO!$BQ$3:$BQ$601=$A572)*(EI_source_FAO!$F$2:$BO$2=C539)*(EI_source_FAO!$F$3:$BO$601))/SUMPRODUCT((EI_source_FAO!$B$3:$B$601=$A535)*(EI_source_FAO!$C$3:$C$601="Production")*(EI_source_FAO!$BQ$3:$BQ$601=$A572)*(EI_source_FAO!$F$2:$BO$2=C539)*(EI_source_FAO!$F$3:$BO$601))/F535*F536</f>
        <v>20.620269138321781</v>
      </c>
      <c r="D572" s="47" cm="1">
        <f t="array" aca="1" ref="D572" ca="1">SUMPRODUCT((EI_source_FAO!$B$3:$B$601=$A535)*(EI_source_FAO!$C$3:$C$601="Emissions (CO2eq) (AR5)")*(EI_source_FAO!$BQ$3:$BQ$601=$A572)*(EI_source_FAO!$F$2:$BO$2=D539)*(EI_source_FAO!$F$3:$BO$601))/SUMPRODUCT((EI_source_FAO!$B$3:$B$601=$A535)*(EI_source_FAO!$C$3:$C$601="Production")*(EI_source_FAO!$BQ$3:$BQ$601=$A572)*(EI_source_FAO!$F$2:$BO$2=D539)*(EI_source_FAO!$F$3:$BO$601))/F535*F536</f>
        <v>11.145131343221282</v>
      </c>
      <c r="E572" s="47" cm="1">
        <f t="array" aca="1" ref="E572" ca="1">SUMPRODUCT((EI_source_FAO!$B$3:$B$601=$A535)*(EI_source_FAO!$C$3:$C$601="Emissions (CO2eq) (AR5)")*(EI_source_FAO!$BQ$3:$BQ$601=$A572)*(EI_source_FAO!$F$2:$BO$2=E539)*(EI_source_FAO!$F$3:$BO$601))/SUMPRODUCT((EI_source_FAO!$B$3:$B$601=$A535)*(EI_source_FAO!$C$3:$C$601="Production")*(EI_source_FAO!$BQ$3:$BQ$601=$A572)*(EI_source_FAO!$F$2:$BO$2=E539)*(EI_source_FAO!$F$3:$BO$601))/F535*F536</f>
        <v>14.915248413198482</v>
      </c>
    </row>
    <row r="573" spans="1:5" x14ac:dyDescent="0.45">
      <c r="C573" s="3"/>
      <c r="D573" s="3"/>
      <c r="E573" s="3"/>
    </row>
    <row r="580" spans="1:6" x14ac:dyDescent="0.45">
      <c r="A580" s="5" t="s">
        <v>416</v>
      </c>
      <c r="B580" s="23" t="s">
        <v>422</v>
      </c>
      <c r="C580" s="23"/>
      <c r="D580" s="39">
        <f ca="1">$M$45</f>
        <v>1.6190155807772431</v>
      </c>
      <c r="E580" s="20" t="s">
        <v>374</v>
      </c>
      <c r="F580" s="31">
        <f ca="1">$M$41</f>
        <v>39.72</v>
      </c>
    </row>
    <row r="581" spans="1:6" x14ac:dyDescent="0.45">
      <c r="A581" s="32"/>
      <c r="B581" s="23" t="s">
        <v>377</v>
      </c>
      <c r="C581" s="23"/>
      <c r="D581" s="23" cm="1">
        <f t="array" ref="D581">_xlfn.XLOOKUP(2010,EI_source_FAO!$F$2:$BO$2,_xlfn.XLOOKUP($A580&amp;$A$2&amp;$B582,EI_source_FAO!$B$3:$B$601&amp;EI_source_FAO!$C$3:$C$601&amp;EI_source_FAO!$E$3:$E$601,EI_source_FAO!$F$3:$BO$601))</f>
        <v>9.0200000000000002E-2</v>
      </c>
      <c r="E581" s="20" t="s">
        <v>375</v>
      </c>
      <c r="F581" s="31">
        <f ca="1">$M$42</f>
        <v>12.31</v>
      </c>
    </row>
    <row r="582" spans="1:6" x14ac:dyDescent="0.45">
      <c r="A582" t="s">
        <v>378</v>
      </c>
      <c r="B582" s="5" t="s">
        <v>1</v>
      </c>
      <c r="C582" cm="1">
        <f t="array" ref="C582">_xlfn.XLOOKUP(C$584,EI_source_FAO!$F$2:$BO$2,_xlfn.XLOOKUP($A580&amp;$A$2&amp;$B582,EI_source_FAO!$B$3:$B$601&amp;EI_source_FAO!$C$3:$C$601&amp;EI_source_FAO!$E$3:$E$601,EI_source_FAO!$F$3:$BO$601))</f>
        <v>9.1200000000000003E-2</v>
      </c>
      <c r="D582" cm="1">
        <f t="array" ref="D582">_xlfn.XLOOKUP(D$584,EI_source_FAO!$F$2:$BO$2,_xlfn.XLOOKUP($A580&amp;$A$2&amp;$B582,EI_source_FAO!$B$3:$B$601&amp;EI_source_FAO!$C$3:$C$601&amp;EI_source_FAO!$E$3:$E$601,EI_source_FAO!$F$3:$BO$601))</f>
        <v>9.0200000000000002E-2</v>
      </c>
      <c r="E582" cm="1">
        <f t="array" ref="E582">_xlfn.XLOOKUP(E$584,EI_source_FAO!$F$2:$BO$2,_xlfn.XLOOKUP($A580&amp;$A$2&amp;$B582,EI_source_FAO!$B$3:$B$601&amp;EI_source_FAO!$C$3:$C$601&amp;EI_source_FAO!$E$3:$E$601,EI_source_FAO!$F$3:$BO$601))</f>
        <v>9.1899999999999996E-2</v>
      </c>
    </row>
    <row r="583" spans="1:6" x14ac:dyDescent="0.45">
      <c r="C583" s="29" t="s">
        <v>356</v>
      </c>
      <c r="D583" s="29" t="s">
        <v>357</v>
      </c>
      <c r="E583" s="29" t="s">
        <v>358</v>
      </c>
    </row>
    <row r="584" spans="1:6" x14ac:dyDescent="0.45">
      <c r="B584" s="5" t="s">
        <v>354</v>
      </c>
      <c r="C584" s="1">
        <f>_xlfn.XLOOKUP(C583,Notes!$A$8:$A$21,Notes!$B$8:$B$21)</f>
        <v>2000</v>
      </c>
      <c r="D584" s="1">
        <f>_xlfn.XLOOKUP(D583,Notes!$A$8:$A$21,Notes!$B$8:$B$21)</f>
        <v>2010</v>
      </c>
      <c r="E584" s="1">
        <f>_xlfn.XLOOKUP(E583,Notes!$A$8:$A$21,Notes!$B$8:$B$21)</f>
        <v>2022</v>
      </c>
    </row>
    <row r="585" spans="1:6" x14ac:dyDescent="0.45">
      <c r="A585" s="40" t="s">
        <v>0</v>
      </c>
      <c r="B585" t="s">
        <v>67</v>
      </c>
      <c r="C585">
        <f>C582</f>
        <v>9.1200000000000003E-2</v>
      </c>
      <c r="D585">
        <f>D582</f>
        <v>9.0200000000000002E-2</v>
      </c>
      <c r="E585">
        <f>E582</f>
        <v>9.1899999999999996E-2</v>
      </c>
    </row>
    <row r="586" spans="1:6" x14ac:dyDescent="0.45">
      <c r="A586" s="40" t="s">
        <v>0</v>
      </c>
      <c r="B586" t="s">
        <v>339</v>
      </c>
      <c r="C586">
        <f>C582</f>
        <v>9.1200000000000003E-2</v>
      </c>
      <c r="D586">
        <f>D582</f>
        <v>9.0200000000000002E-2</v>
      </c>
      <c r="E586">
        <f>E582</f>
        <v>9.1899999999999996E-2</v>
      </c>
    </row>
    <row r="587" spans="1:6" x14ac:dyDescent="0.45">
      <c r="A587" s="40" t="s">
        <v>2</v>
      </c>
      <c r="B587" t="s">
        <v>87</v>
      </c>
      <c r="C587" cm="1">
        <f t="array" ref="C587">_xlfn.XLOOKUP(C$584,EI_source_FAO!$F$2:$BO$2,_xlfn.XLOOKUP($A580&amp;$A$2&amp;$A587,EI_source_FAO!$B$3:$B$601&amp;EI_source_FAO!$C$3:$C$601&amp;EI_source_FAO!$BQ$3:$BQ$601,EI_source_FAO!$F$3:$BO$601))</f>
        <v>1.2951999999999999</v>
      </c>
      <c r="D587" cm="1">
        <f t="array" ref="D587">_xlfn.XLOOKUP(D$584,EI_source_FAO!$F$2:$BO$2,_xlfn.XLOOKUP($A580&amp;$A$2&amp;$A587,EI_source_FAO!$B$3:$B$601&amp;EI_source_FAO!$C$3:$C$601&amp;EI_source_FAO!$BQ$3:$BQ$601,EI_source_FAO!$F$3:$BO$601))</f>
        <v>0.79900000000000004</v>
      </c>
      <c r="E587" cm="1">
        <f t="array" ref="E587">_xlfn.XLOOKUP(E$584,EI_source_FAO!$F$2:$BO$2,_xlfn.XLOOKUP($A580&amp;$A$2&amp;$A587,EI_source_FAO!$B$3:$B$601&amp;EI_source_FAO!$C$3:$C$601&amp;EI_source_FAO!$BQ$3:$BQ$601,EI_source_FAO!$F$3:$BO$601))</f>
        <v>0.71599999999999997</v>
      </c>
    </row>
    <row r="588" spans="1:6" x14ac:dyDescent="0.45">
      <c r="A588" s="40" t="s">
        <v>0</v>
      </c>
      <c r="B588" t="s">
        <v>43</v>
      </c>
      <c r="C588">
        <f>C582</f>
        <v>9.1200000000000003E-2</v>
      </c>
      <c r="D588">
        <f>D582</f>
        <v>9.0200000000000002E-2</v>
      </c>
      <c r="E588">
        <f>E582</f>
        <v>9.1899999999999996E-2</v>
      </c>
    </row>
    <row r="589" spans="1:6" x14ac:dyDescent="0.45">
      <c r="A589" s="40" t="s">
        <v>0</v>
      </c>
      <c r="B589" t="s">
        <v>72</v>
      </c>
      <c r="C589">
        <f>C582</f>
        <v>9.1200000000000003E-2</v>
      </c>
      <c r="D589">
        <f>D582</f>
        <v>9.0200000000000002E-2</v>
      </c>
      <c r="E589">
        <f>E582</f>
        <v>9.1899999999999996E-2</v>
      </c>
    </row>
    <row r="590" spans="1:6" x14ac:dyDescent="0.45">
      <c r="A590" s="32"/>
      <c r="B590" t="s">
        <v>77</v>
      </c>
      <c r="C590" s="41">
        <f ca="1">_xlfn.XLOOKUP($B590,$I$7:$I$44,$M$7:$M$44)*($D581/$D580)*C582/$C582</f>
        <v>9.3126379218505029E-2</v>
      </c>
      <c r="D590" s="41">
        <f ca="1">_xlfn.XLOOKUP($B590,$I$7:$I$44,$M$7:$M$44)*($D581/$D580)*D582/$C582</f>
        <v>9.210525663935476E-2</v>
      </c>
      <c r="E590" s="41">
        <f ca="1">_xlfn.XLOOKUP($B590,$I$7:$I$44,$M$7:$M$44)*($D581/$D580)*E582/$C582</f>
        <v>9.3841165023910211E-2</v>
      </c>
    </row>
    <row r="591" spans="1:6" x14ac:dyDescent="0.45">
      <c r="A591" s="32"/>
      <c r="B591" t="s">
        <v>63</v>
      </c>
      <c r="C591" s="41">
        <f ca="1">_xlfn.XLOOKUP($B591,$I$7:$I$44,$M$7:$M$44)*($D581/$D580)*C582/$C582</f>
        <v>0.17995256096308418</v>
      </c>
      <c r="D591" s="41">
        <f ca="1">_xlfn.XLOOKUP($B591,$I$7:$I$44,$M$7:$M$44)*($D581/$D580)*D582/$C582</f>
        <v>0.17797939691743636</v>
      </c>
      <c r="E591" s="41">
        <f ca="1">_xlfn.XLOOKUP($B591,$I$7:$I$44,$M$7:$M$44)*($D581/$D580)*E582/$C582</f>
        <v>0.1813337757950377</v>
      </c>
    </row>
    <row r="592" spans="1:6" x14ac:dyDescent="0.45">
      <c r="A592" s="32"/>
      <c r="B592" t="s">
        <v>340</v>
      </c>
      <c r="C592" s="41">
        <f ca="1">_xlfn.XLOOKUP($B592,$I$7:$I$44,$M$7:$M$44)*($D581/$D580)*C582/$C582</f>
        <v>0.35030734773131472</v>
      </c>
      <c r="D592" s="41">
        <f ca="1">_xlfn.XLOOKUP($B592,$I$7:$I$44,$M$7:$M$44)*($D581/$D580)*D582/$C582</f>
        <v>0.34646625839215556</v>
      </c>
      <c r="E592" s="41">
        <f ca="1">_xlfn.XLOOKUP($B592,$I$7:$I$44,$M$7:$M$44)*($D581/$D580)*E582/$C582</f>
        <v>0.35299611026872613</v>
      </c>
    </row>
    <row r="593" spans="1:5" x14ac:dyDescent="0.45">
      <c r="A593" s="32"/>
      <c r="B593" s="19" t="s">
        <v>51</v>
      </c>
      <c r="C593" s="36">
        <f ca="1">C594</f>
        <v>2.5627918898767411E-2</v>
      </c>
      <c r="D593" s="36">
        <f ca="1">D594</f>
        <v>2.5346911016105488E-2</v>
      </c>
      <c r="E593" s="36">
        <f ca="1">E594</f>
        <v>2.5824624416630759E-2</v>
      </c>
    </row>
    <row r="594" spans="1:5" x14ac:dyDescent="0.45">
      <c r="A594" s="32"/>
      <c r="B594" t="s">
        <v>83</v>
      </c>
      <c r="C594" s="41">
        <f ca="1">_xlfn.XLOOKUP($B594,$I$7:$I$44,$M$7:$M$44)*($D581/$D580)*C582/$C582</f>
        <v>2.5627918898767411E-2</v>
      </c>
      <c r="D594" s="41">
        <f ca="1">_xlfn.XLOOKUP($B594,$I$7:$I$44,$M$7:$M$44)*($D581/$D580)*D582/$C582</f>
        <v>2.5346911016105488E-2</v>
      </c>
      <c r="E594" s="41">
        <f ca="1">_xlfn.XLOOKUP($B594,$I$7:$I$44,$M$7:$M$44)*($D581/$D580)*E582/$C582</f>
        <v>2.5824624416630759E-2</v>
      </c>
    </row>
    <row r="595" spans="1:5" x14ac:dyDescent="0.45">
      <c r="A595" s="32"/>
      <c r="B595" t="s">
        <v>341</v>
      </c>
      <c r="C595" s="41">
        <f ca="1">_xlfn.XLOOKUP($B595,$I$7:$I$44,$M$7:$M$44)*($D581/$D580)*C582/$C582</f>
        <v>2.5627918898767411E-2</v>
      </c>
      <c r="D595" s="41">
        <f ca="1">_xlfn.XLOOKUP($B595,$I$7:$I$44,$M$7:$M$44)*($D581/$D580)*D582/$C582</f>
        <v>2.5346911016105488E-2</v>
      </c>
      <c r="E595" s="41">
        <f ca="1">_xlfn.XLOOKUP($B595,$I$7:$I$44,$M$7:$M$44)*($D581/$D580)*E582/$C582</f>
        <v>2.5824624416630759E-2</v>
      </c>
    </row>
    <row r="596" spans="1:5" x14ac:dyDescent="0.45">
      <c r="A596" s="32"/>
      <c r="B596" t="s">
        <v>88</v>
      </c>
      <c r="C596" s="41">
        <f ca="1">_xlfn.XLOOKUP($B596,$I$7:$I$44,$M$7:$M$44)*($D581/$D580)*C582/$C582</f>
        <v>2.3956532883630404E-2</v>
      </c>
      <c r="D596" s="41">
        <f ca="1">_xlfn.XLOOKUP($B596,$I$7:$I$44,$M$7:$M$44)*($D581/$D580)*D582/$C582</f>
        <v>2.3693851602011651E-2</v>
      </c>
      <c r="E596" s="41">
        <f ca="1">_xlfn.XLOOKUP($B596,$I$7:$I$44,$M$7:$M$44)*($D581/$D580)*E582/$C582</f>
        <v>2.4140409780763528E-2</v>
      </c>
    </row>
    <row r="597" spans="1:5" x14ac:dyDescent="0.45">
      <c r="A597" s="32"/>
      <c r="B597" t="s">
        <v>342</v>
      </c>
      <c r="C597" s="41">
        <f ca="1">_xlfn.XLOOKUP($B597,$I$7:$I$44,$M$7:$M$44)*($D581/$D580)*C582/$C582</f>
        <v>4.3011216399397242E-2</v>
      </c>
      <c r="D597" s="41">
        <f ca="1">_xlfn.XLOOKUP($B597,$I$7:$I$44,$M$7:$M$44)*($D581/$D580)*D582/$C582</f>
        <v>4.2539602184491571E-2</v>
      </c>
      <c r="E597" s="41">
        <f ca="1">_xlfn.XLOOKUP($B597,$I$7:$I$44,$M$7:$M$44)*($D581/$D580)*E582/$C582</f>
        <v>4.3341346349831208E-2</v>
      </c>
    </row>
    <row r="598" spans="1:5" x14ac:dyDescent="0.45">
      <c r="A598" s="32"/>
      <c r="B598" t="s">
        <v>74</v>
      </c>
      <c r="C598" s="41">
        <f ca="1">_xlfn.XLOOKUP($B598,$I$7:$I$44,$M$7:$M$44)*($D581/$D580)*C582/$C582</f>
        <v>4.3011216399397242E-2</v>
      </c>
      <c r="D598" s="41">
        <f ca="1">_xlfn.XLOOKUP($B598,$I$7:$I$44,$M$7:$M$44)*($D581/$D580)*D582/$C582</f>
        <v>4.2539602184491571E-2</v>
      </c>
      <c r="E598" s="41">
        <f ca="1">_xlfn.XLOOKUP($B598,$I$7:$I$44,$M$7:$M$44)*($D581/$D580)*E582/$C582</f>
        <v>4.3341346349831208E-2</v>
      </c>
    </row>
    <row r="599" spans="1:5" x14ac:dyDescent="0.45">
      <c r="A599" s="32"/>
      <c r="B599" s="19" t="s">
        <v>46</v>
      </c>
      <c r="C599" s="36">
        <f>C585/20</f>
        <v>4.5599999999999998E-3</v>
      </c>
      <c r="D599" s="36">
        <f>D585/20</f>
        <v>4.5100000000000001E-3</v>
      </c>
      <c r="E599" s="36">
        <f>E585/20</f>
        <v>4.5950000000000001E-3</v>
      </c>
    </row>
    <row r="600" spans="1:5" x14ac:dyDescent="0.45">
      <c r="A600" s="32"/>
      <c r="B600" t="s">
        <v>343</v>
      </c>
      <c r="C600" s="41">
        <f ca="1">_xlfn.XLOOKUP($B600,$I$7:$I$44,$M$7:$M$44)*($D581/$D580)*C582/$C582</f>
        <v>4.3011216399397242E-2</v>
      </c>
      <c r="D600" s="41">
        <f ca="1">_xlfn.XLOOKUP($B600,$I$7:$I$44,$M$7:$M$44)*($D581/$D580)*D582/$C582</f>
        <v>4.2539602184491571E-2</v>
      </c>
      <c r="E600" s="41">
        <f ca="1">_xlfn.XLOOKUP($B600,$I$7:$I$44,$M$7:$M$44)*($D581/$D580)*E582/$C582</f>
        <v>4.3341346349831208E-2</v>
      </c>
    </row>
    <row r="601" spans="1:5" x14ac:dyDescent="0.45">
      <c r="A601" s="32"/>
      <c r="B601" t="s">
        <v>344</v>
      </c>
      <c r="C601" s="41">
        <f ca="1">_xlfn.XLOOKUP($B601,$I$7:$I$44,$M$7:$M$44)*($D581/$D580)*C582/$C582</f>
        <v>4.3011216399397242E-2</v>
      </c>
      <c r="D601" s="41">
        <f ca="1">_xlfn.XLOOKUP($B601,$I$7:$I$44,$M$7:$M$44)*($D581/$D580)*D582/$C582</f>
        <v>4.2539602184491571E-2</v>
      </c>
      <c r="E601" s="41">
        <f ca="1">_xlfn.XLOOKUP($B601,$I$7:$I$44,$M$7:$M$44)*($D581/$D580)*E582/$C582</f>
        <v>4.3341346349831208E-2</v>
      </c>
    </row>
    <row r="602" spans="1:5" x14ac:dyDescent="0.45">
      <c r="A602" s="32"/>
      <c r="B602" t="s">
        <v>70</v>
      </c>
      <c r="C602" s="41">
        <f ca="1">_xlfn.XLOOKUP($B602,$I$7:$I$44,$M$7:$M$44)*($D581/$D580)*C582/$C582</f>
        <v>2.3956532883630404E-2</v>
      </c>
      <c r="D602" s="41">
        <f ca="1">_xlfn.XLOOKUP($B602,$I$7:$I$44,$M$7:$M$44)*($D581/$D580)*D582/$C582</f>
        <v>2.3693851602011651E-2</v>
      </c>
      <c r="E602" s="41">
        <f ca="1">_xlfn.XLOOKUP($B602,$I$7:$I$44,$M$7:$M$44)*($D581/$D580)*E582/$C582</f>
        <v>2.4140409780763528E-2</v>
      </c>
    </row>
    <row r="603" spans="1:5" x14ac:dyDescent="0.45">
      <c r="A603" s="32"/>
      <c r="B603" t="s">
        <v>345</v>
      </c>
      <c r="C603" s="41">
        <f ca="1">_xlfn.XLOOKUP($B603,$I$7:$I$44,$M$7:$M$44)*($D581/$D580)*C582/$C582</f>
        <v>4.7913065767260808E-2</v>
      </c>
      <c r="D603" s="41">
        <f ca="1">_xlfn.XLOOKUP($B603,$I$7:$I$44,$M$7:$M$44)*($D581/$D580)*D582/$C582</f>
        <v>4.7387703204023301E-2</v>
      </c>
      <c r="E603" s="41">
        <f ca="1">_xlfn.XLOOKUP($B603,$I$7:$I$44,$M$7:$M$44)*($D581/$D580)*E582/$C582</f>
        <v>4.8280819561527057E-2</v>
      </c>
    </row>
    <row r="604" spans="1:5" x14ac:dyDescent="0.45">
      <c r="A604" s="32"/>
      <c r="B604" t="s">
        <v>346</v>
      </c>
      <c r="C604" s="41">
        <f ca="1">_xlfn.XLOOKUP($B604,$I$7:$I$44,$M$7:$M$44)*($D581/$D580)*C582/$C582</f>
        <v>4.7913065767260808E-2</v>
      </c>
      <c r="D604" s="41">
        <f ca="1">_xlfn.XLOOKUP($B604,$I$7:$I$44,$M$7:$M$44)*($D581/$D580)*D582/$C582</f>
        <v>4.7387703204023301E-2</v>
      </c>
      <c r="E604" s="41">
        <f ca="1">_xlfn.XLOOKUP($B604,$I$7:$I$44,$M$7:$M$44)*($D581/$D580)*E582/$C582</f>
        <v>4.8280819561527057E-2</v>
      </c>
    </row>
    <row r="605" spans="1:5" x14ac:dyDescent="0.45">
      <c r="A605" s="32"/>
      <c r="B605" t="s">
        <v>39</v>
      </c>
      <c r="C605" s="41">
        <f ca="1">_xlfn.XLOOKUP($B605,$I$7:$I$44,$M$7:$M$44)*($D581/$D580)*C582/$C582</f>
        <v>4.9804698947376415E-2</v>
      </c>
      <c r="D605" s="41">
        <f ca="1">_xlfn.XLOOKUP($B605,$I$7:$I$44,$M$7:$M$44)*($D581/$D580)*D582/$C582</f>
        <v>4.9258594792251677E-2</v>
      </c>
      <c r="E605" s="41">
        <f ca="1">_xlfn.XLOOKUP($B605,$I$7:$I$44,$M$7:$M$44)*($D581/$D580)*E582/$C582</f>
        <v>5.0186971855963727E-2</v>
      </c>
    </row>
    <row r="606" spans="1:5" x14ac:dyDescent="0.45">
      <c r="A606" s="32"/>
      <c r="B606" t="s">
        <v>347</v>
      </c>
      <c r="C606" s="41">
        <f ca="1">_xlfn.XLOOKUP($B606,$I$7:$I$44,$M$7:$M$44)*($D581/$D580)*C582/$C582</f>
        <v>4.7913065767260808E-2</v>
      </c>
      <c r="D606" s="41">
        <f ca="1">_xlfn.XLOOKUP($B606,$I$7:$I$44,$M$7:$M$44)*($D581/$D580)*D582/$C582</f>
        <v>4.7387703204023301E-2</v>
      </c>
      <c r="E606" s="41">
        <f ca="1">_xlfn.XLOOKUP($B606,$I$7:$I$44,$M$7:$M$44)*($D581/$D580)*E582/$C582</f>
        <v>4.8280819561527057E-2</v>
      </c>
    </row>
    <row r="607" spans="1:5" x14ac:dyDescent="0.45">
      <c r="A607" s="32"/>
      <c r="B607" t="s">
        <v>55</v>
      </c>
      <c r="C607" s="41">
        <f ca="1">_xlfn.XLOOKUP($B607,$I$7:$I$44,$M$7:$M$44)*($D581/$D580)*C582/$C582</f>
        <v>1.5894881003952919</v>
      </c>
      <c r="D607" s="41">
        <f ca="1">_xlfn.XLOOKUP($B607,$I$7:$I$44,$M$7:$M$44)*($D581/$D580)*D582/$C582</f>
        <v>1.5720595028032383</v>
      </c>
      <c r="E607" s="41">
        <f ca="1">_xlfn.XLOOKUP($B607,$I$7:$I$44,$M$7:$M$44)*($D581/$D580)*E582/$C582</f>
        <v>1.6016881187097292</v>
      </c>
    </row>
    <row r="608" spans="1:5" x14ac:dyDescent="0.45">
      <c r="A608" s="32"/>
      <c r="B608" s="19" t="s">
        <v>57</v>
      </c>
      <c r="C608" s="42">
        <f>EI_source_adhoc!$E$9</f>
        <v>2.29</v>
      </c>
      <c r="D608" s="42">
        <f>EI_source_adhoc!$E$9</f>
        <v>2.29</v>
      </c>
      <c r="E608" s="42">
        <f>EI_source_adhoc!$E$9</f>
        <v>2.29</v>
      </c>
    </row>
    <row r="609" spans="1:5" x14ac:dyDescent="0.45">
      <c r="A609" s="32"/>
      <c r="B609" t="s">
        <v>348</v>
      </c>
      <c r="C609" s="41">
        <f ca="1">_xlfn.XLOOKUP($B609,$I$7:$I$44,$M$7:$M$44)*($D581/$D580)*C582/$C582</f>
        <v>4.3011216399397242E-2</v>
      </c>
      <c r="D609" s="41">
        <f ca="1">_xlfn.XLOOKUP($B609,$I$7:$I$44,$M$7:$M$44)*($D581/$D580)*D582/$C582</f>
        <v>4.2539602184491571E-2</v>
      </c>
      <c r="E609" s="41">
        <f ca="1">_xlfn.XLOOKUP($B609,$I$7:$I$44,$M$7:$M$44)*($D581/$D580)*E582/$C582</f>
        <v>4.3341346349831208E-2</v>
      </c>
    </row>
    <row r="610" spans="1:5" x14ac:dyDescent="0.45">
      <c r="A610" s="32"/>
      <c r="B610" s="19" t="s">
        <v>349</v>
      </c>
      <c r="C610" s="42">
        <f>EI_source_adhoc!$A$19</f>
        <v>0.81</v>
      </c>
      <c r="D610" s="42">
        <f>EI_source_adhoc!$A$19</f>
        <v>0.81</v>
      </c>
      <c r="E610" s="42">
        <f>EI_source_adhoc!$A$19</f>
        <v>0.81</v>
      </c>
    </row>
    <row r="611" spans="1:5" x14ac:dyDescent="0.45">
      <c r="A611" s="32"/>
      <c r="B611" t="s">
        <v>350</v>
      </c>
      <c r="C611" s="41">
        <f ca="1">_xlfn.XLOOKUP($B611,$I$7:$I$44,$M$7:$M$44)*($D581/$D580)*C582/$C582</f>
        <v>0.34244458020753843</v>
      </c>
      <c r="D611" s="41">
        <f ca="1">_xlfn.XLOOKUP($B611,$I$7:$I$44,$M$7:$M$44)*($D581/$D580)*D582/$C582</f>
        <v>0.33868970542456101</v>
      </c>
      <c r="E611" s="41">
        <f ca="1">_xlfn.XLOOKUP($B611,$I$7:$I$44,$M$7:$M$44)*($D581/$D580)*E582/$C582</f>
        <v>0.34507299255562257</v>
      </c>
    </row>
    <row r="612" spans="1:5" x14ac:dyDescent="0.45">
      <c r="A612" s="32" t="s">
        <v>4</v>
      </c>
      <c r="B612" t="s">
        <v>45</v>
      </c>
      <c r="C612" s="47" cm="1">
        <f t="array" ref="C612">SUMPRODUCT((EI_source_FAO!$B$3:$B$601=$A580)*(EI_source_FAO!$C$3:$C$601="Emissions (CO2eq) (AR5)")*(EI_source_FAO!$BQ$3:$BQ$601=$A612)*(EI_source_FAO!$F$2:$BO$2=C584)*(EI_source_FAO!$F$3:$BO$601))/SUMPRODUCT((EI_source_FAO!$B$3:$B$601=$A580)*(EI_source_FAO!$C$3:$C$601="Production")*(EI_source_FAO!$BQ$3:$BQ$601=$A612)*(EI_source_FAO!$F$2:$BO$2=C584)*(EI_source_FAO!$F$3:$BO$601))</f>
        <v>55.661299999999997</v>
      </c>
      <c r="D612" s="47" cm="1">
        <f t="array" ref="D612">SUMPRODUCT((EI_source_FAO!$B$3:$B$601=$A580)*(EI_source_FAO!$C$3:$C$601="Emissions (CO2eq) (AR5)")*(EI_source_FAO!$BQ$3:$BQ$601=$A612)*(EI_source_FAO!$F$2:$BO$2=D584)*(EI_source_FAO!$F$3:$BO$601))/SUMPRODUCT((EI_source_FAO!$B$3:$B$601=$A580)*(EI_source_FAO!$C$3:$C$601="Production")*(EI_source_FAO!$BQ$3:$BQ$601=$A612)*(EI_source_FAO!$F$2:$BO$2=D584)*(EI_source_FAO!$F$3:$BO$601))</f>
        <v>57.698</v>
      </c>
      <c r="E612" s="47" cm="1">
        <f t="array" ref="E612">SUMPRODUCT((EI_source_FAO!$B$3:$B$601=$A580)*(EI_source_FAO!$C$3:$C$601="Emissions (CO2eq) (AR5)")*(EI_source_FAO!$BQ$3:$BQ$601=$A612)*(EI_source_FAO!$F$2:$BO$2=E584)*(EI_source_FAO!$F$3:$BO$601))/SUMPRODUCT((EI_source_FAO!$B$3:$B$601=$A580)*(EI_source_FAO!$C$3:$C$601="Production")*(EI_source_FAO!$BQ$3:$BQ$601=$A612)*(EI_source_FAO!$F$2:$BO$2=E584)*(EI_source_FAO!$F$3:$BO$601))</f>
        <v>68.98</v>
      </c>
    </row>
    <row r="613" spans="1:5" x14ac:dyDescent="0.45">
      <c r="A613" s="32" t="s">
        <v>6</v>
      </c>
      <c r="B613" t="s">
        <v>68</v>
      </c>
      <c r="C613" s="47" cm="1">
        <f t="array" ref="C613">SUMPRODUCT((EI_source_FAO!$B$3:$B$601=$A580)*(EI_source_FAO!$C$3:$C$601="Emissions (CO2eq) (AR5)")*(EI_source_FAO!$BQ$3:$BQ$601=$A613)*(EI_source_FAO!$F$2:$BO$2=C584)*(EI_source_FAO!$F$3:$BO$601))/SUMPRODUCT((EI_source_FAO!$B$3:$B$601=$A580)*(EI_source_FAO!$C$3:$C$601="Production")*(EI_source_FAO!$BQ$3:$BQ$601=$A613)*(EI_source_FAO!$F$2:$BO$2=C584)*(EI_source_FAO!$F$3:$BO$601))</f>
        <v>3.6964999999999999</v>
      </c>
      <c r="D613" s="47" cm="1">
        <f t="array" ref="D613">SUMPRODUCT((EI_source_FAO!$B$3:$B$601=$A580)*(EI_source_FAO!$C$3:$C$601="Emissions (CO2eq) (AR5)")*(EI_source_FAO!$BQ$3:$BQ$601=$A613)*(EI_source_FAO!$F$2:$BO$2=D584)*(EI_source_FAO!$F$3:$BO$601))/SUMPRODUCT((EI_source_FAO!$B$3:$B$601=$A580)*(EI_source_FAO!$C$3:$C$601="Production")*(EI_source_FAO!$BQ$3:$BQ$601=$A613)*(EI_source_FAO!$F$2:$BO$2=D584)*(EI_source_FAO!$F$3:$BO$601))</f>
        <v>4.1642000000000001</v>
      </c>
      <c r="E613" s="47" cm="1">
        <f t="array" ref="E613">SUMPRODUCT((EI_source_FAO!$B$3:$B$601=$A580)*(EI_source_FAO!$C$3:$C$601="Emissions (CO2eq) (AR5)")*(EI_source_FAO!$BQ$3:$BQ$601=$A613)*(EI_source_FAO!$F$2:$BO$2=E584)*(EI_source_FAO!$F$3:$BO$601))/SUMPRODUCT((EI_source_FAO!$B$3:$B$601=$A580)*(EI_source_FAO!$C$3:$C$601="Production")*(EI_source_FAO!$BQ$3:$BQ$601=$A613)*(EI_source_FAO!$F$2:$BO$2=E584)*(EI_source_FAO!$F$3:$BO$601))</f>
        <v>3.9636000000000005</v>
      </c>
    </row>
    <row r="614" spans="1:5" x14ac:dyDescent="0.45">
      <c r="A614" s="32" t="s">
        <v>14</v>
      </c>
      <c r="B614" t="s">
        <v>85</v>
      </c>
      <c r="C614" s="47" cm="1">
        <f t="array" ref="C614">SUMPRODUCT((EI_source_FAO!$B$3:$B$601=$A580)*(EI_source_FAO!$C$3:$C$601="Emissions (CO2eq) (AR5)")*(EI_source_FAO!$BQ$3:$BQ$601=$A614)*(EI_source_FAO!$F$2:$BO$2=C584)*(EI_source_FAO!$F$3:$BO$601))/SUMPRODUCT((EI_source_FAO!$B$3:$B$601=$A580)*(EI_source_FAO!$C$3:$C$601="Production")*(EI_source_FAO!$BQ$3:$BQ$601=$A614)*(EI_source_FAO!$F$2:$BO$2=C584)*(EI_source_FAO!$F$3:$BO$601))</f>
        <v>2.0602999999999998</v>
      </c>
      <c r="D614" s="47" cm="1">
        <f t="array" ref="D614">SUMPRODUCT((EI_source_FAO!$B$3:$B$601=$A580)*(EI_source_FAO!$C$3:$C$601="Emissions (CO2eq) (AR5)")*(EI_source_FAO!$BQ$3:$BQ$601=$A614)*(EI_source_FAO!$F$2:$BO$2=D584)*(EI_source_FAO!$F$3:$BO$601))/SUMPRODUCT((EI_source_FAO!$B$3:$B$601=$A580)*(EI_source_FAO!$C$3:$C$601="Production")*(EI_source_FAO!$BQ$3:$BQ$601=$A614)*(EI_source_FAO!$F$2:$BO$2=D584)*(EI_source_FAO!$F$3:$BO$601))</f>
        <v>1.6705000000000001</v>
      </c>
      <c r="E614" s="47" cm="1">
        <f t="array" ref="E614">SUMPRODUCT((EI_source_FAO!$B$3:$B$601=$A580)*(EI_source_FAO!$C$3:$C$601="Emissions (CO2eq) (AR5)")*(EI_source_FAO!$BQ$3:$BQ$601=$A614)*(EI_source_FAO!$F$2:$BO$2=E584)*(EI_source_FAO!$F$3:$BO$601))/SUMPRODUCT((EI_source_FAO!$B$3:$B$601=$A580)*(EI_source_FAO!$C$3:$C$601="Production")*(EI_source_FAO!$BQ$3:$BQ$601=$A614)*(EI_source_FAO!$F$2:$BO$2=E584)*(EI_source_FAO!$F$3:$BO$601))</f>
        <v>1.6161000000000001</v>
      </c>
    </row>
    <row r="615" spans="1:5" x14ac:dyDescent="0.45">
      <c r="A615" s="32" t="s">
        <v>16</v>
      </c>
      <c r="B615" t="s">
        <v>59</v>
      </c>
      <c r="C615" s="47" cm="1">
        <f t="array" ref="C615">SUMPRODUCT((EI_source_FAO!$B$3:$B$601=$A580)*(EI_source_FAO!$C$3:$C$601="Emissions (CO2eq) (AR5)")*(EI_source_FAO!$BQ$3:$BQ$601=$A615)*(EI_source_FAO!$F$2:$BO$2=C584)*(EI_source_FAO!$F$3:$BO$601))/SUMPRODUCT((EI_source_FAO!$B$3:$B$601=$A580)*(EI_source_FAO!$C$3:$C$601="Production")*(EI_source_FAO!$BQ$3:$BQ$601=$A615)*(EI_source_FAO!$F$2:$BO$2=C584)*(EI_source_FAO!$F$3:$BO$601))</f>
        <v>1.2082999999999999</v>
      </c>
      <c r="D615" s="47" cm="1">
        <f t="array" ref="D615">SUMPRODUCT((EI_source_FAO!$B$3:$B$601=$A580)*(EI_source_FAO!$C$3:$C$601="Emissions (CO2eq) (AR5)")*(EI_source_FAO!$BQ$3:$BQ$601=$A615)*(EI_source_FAO!$F$2:$BO$2=D584)*(EI_source_FAO!$F$3:$BO$601))/SUMPRODUCT((EI_source_FAO!$B$3:$B$601=$A580)*(EI_source_FAO!$C$3:$C$601="Production")*(EI_source_FAO!$BQ$3:$BQ$601=$A615)*(EI_source_FAO!$F$2:$BO$2=D584)*(EI_source_FAO!$F$3:$BO$601))</f>
        <v>1.1482000000000001</v>
      </c>
      <c r="E615" s="47" cm="1">
        <f t="array" ref="E615">SUMPRODUCT((EI_source_FAO!$B$3:$B$601=$A580)*(EI_source_FAO!$C$3:$C$601="Emissions (CO2eq) (AR5)")*(EI_source_FAO!$BQ$3:$BQ$601=$A615)*(EI_source_FAO!$F$2:$BO$2=E584)*(EI_source_FAO!$F$3:$BO$601))/SUMPRODUCT((EI_source_FAO!$B$3:$B$601=$A580)*(EI_source_FAO!$C$3:$C$601="Production")*(EI_source_FAO!$BQ$3:$BQ$601=$A615)*(EI_source_FAO!$F$2:$BO$2=E584)*(EI_source_FAO!$F$3:$BO$601))</f>
        <v>1.0286</v>
      </c>
    </row>
    <row r="616" spans="1:5" x14ac:dyDescent="0.45">
      <c r="A616" s="32" t="s">
        <v>8</v>
      </c>
      <c r="B616" t="s">
        <v>65</v>
      </c>
      <c r="C616" s="47" cm="1">
        <f t="array" ref="C616">SUMPRODUCT((EI_source_FAO!$B$3:$B$601=$A580)*(EI_source_FAO!$C$3:$C$601="Emissions (CO2eq) (AR5)")*(EI_source_FAO!$BQ$3:$BQ$601=$A616)*(EI_source_FAO!$F$2:$BO$2=C584)*(EI_source_FAO!$F$3:$BO$601))/SUMPRODUCT((EI_source_FAO!$B$3:$B$601=$A580)*(EI_source_FAO!$C$3:$C$601="Production")*(EI_source_FAO!$BQ$3:$BQ$601=$A616)*(EI_source_FAO!$F$2:$BO$2=C584)*(EI_source_FAO!$F$3:$BO$601))</f>
        <v>55.670478709138159</v>
      </c>
      <c r="D616" s="47" cm="1">
        <f t="array" ref="D616">SUMPRODUCT((EI_source_FAO!$B$3:$B$601=$A580)*(EI_source_FAO!$C$3:$C$601="Emissions (CO2eq) (AR5)")*(EI_source_FAO!$BQ$3:$BQ$601=$A616)*(EI_source_FAO!$F$2:$BO$2=D584)*(EI_source_FAO!$F$3:$BO$601))/SUMPRODUCT((EI_source_FAO!$B$3:$B$601=$A580)*(EI_source_FAO!$C$3:$C$601="Production")*(EI_source_FAO!$BQ$3:$BQ$601=$A616)*(EI_source_FAO!$F$2:$BO$2=D584)*(EI_source_FAO!$F$3:$BO$601))</f>
        <v>82.938034302902466</v>
      </c>
      <c r="E616" s="47" cm="1">
        <f t="array" ref="E616">SUMPRODUCT((EI_source_FAO!$B$3:$B$601=$A580)*(EI_source_FAO!$C$3:$C$601="Emissions (CO2eq) (AR5)")*(EI_source_FAO!$BQ$3:$BQ$601=$A616)*(EI_source_FAO!$F$2:$BO$2=E584)*(EI_source_FAO!$F$3:$BO$601))/SUMPRODUCT((EI_source_FAO!$B$3:$B$601=$A580)*(EI_source_FAO!$C$3:$C$601="Production")*(EI_source_FAO!$BQ$3:$BQ$601=$A616)*(EI_source_FAO!$F$2:$BO$2=E584)*(EI_source_FAO!$F$3:$BO$601))</f>
        <v>110.38896370182729</v>
      </c>
    </row>
    <row r="617" spans="1:5" x14ac:dyDescent="0.45">
      <c r="A617" s="32" t="s">
        <v>8</v>
      </c>
      <c r="B617" t="s">
        <v>81</v>
      </c>
      <c r="C617" s="47" cm="1">
        <f t="array" aca="1" ref="C617" ca="1">SUMPRODUCT((EI_source_FAO!$B$3:$B$601=$A580)*(EI_source_FAO!$C$3:$C$601="Emissions (CO2eq) (AR5)")*(EI_source_FAO!$BQ$3:$BQ$601=$A617)*(EI_source_FAO!$F$2:$BO$2=C584)*(EI_source_FAO!$F$3:$BO$601))/SUMPRODUCT((EI_source_FAO!$B$3:$B$601=$A580)*(EI_source_FAO!$C$3:$C$601="Production")*(EI_source_FAO!$BQ$3:$BQ$601=$A617)*(EI_source_FAO!$F$2:$BO$2=C584)*(EI_source_FAO!$F$3:$BO$601))/F580*F581</f>
        <v>17.253363366301379</v>
      </c>
      <c r="D617" s="47" cm="1">
        <f t="array" aca="1" ref="D617" ca="1">SUMPRODUCT((EI_source_FAO!$B$3:$B$601=$A580)*(EI_source_FAO!$C$3:$C$601="Emissions (CO2eq) (AR5)")*(EI_source_FAO!$BQ$3:$BQ$601=$A617)*(EI_source_FAO!$F$2:$BO$2=D584)*(EI_source_FAO!$F$3:$BO$601))/SUMPRODUCT((EI_source_FAO!$B$3:$B$601=$A580)*(EI_source_FAO!$C$3:$C$601="Production")*(EI_source_FAO!$BQ$3:$BQ$601=$A617)*(EI_source_FAO!$F$2:$BO$2=D584)*(EI_source_FAO!$F$3:$BO$601))/F580*F581</f>
        <v>25.704108818447367</v>
      </c>
      <c r="E617" s="47" cm="1">
        <f t="array" aca="1" ref="E617" ca="1">SUMPRODUCT((EI_source_FAO!$B$3:$B$601=$A580)*(EI_source_FAO!$C$3:$C$601="Emissions (CO2eq) (AR5)")*(EI_source_FAO!$BQ$3:$BQ$601=$A617)*(EI_source_FAO!$F$2:$BO$2=E584)*(EI_source_FAO!$F$3:$BO$601))/SUMPRODUCT((EI_source_FAO!$B$3:$B$601=$A580)*(EI_source_FAO!$C$3:$C$601="Production")*(EI_source_FAO!$BQ$3:$BQ$601=$A617)*(EI_source_FAO!$F$2:$BO$2=E584)*(EI_source_FAO!$F$3:$BO$601))/F580*F581</f>
        <v>34.211685376875479</v>
      </c>
    </row>
    <row r="618" spans="1:5" x14ac:dyDescent="0.45">
      <c r="C618" s="3"/>
      <c r="D618" s="3"/>
      <c r="E618" s="3"/>
    </row>
    <row r="625" spans="1:6" x14ac:dyDescent="0.45">
      <c r="A625" s="5" t="s">
        <v>417</v>
      </c>
      <c r="B625" s="23" t="s">
        <v>422</v>
      </c>
      <c r="C625" s="23"/>
      <c r="D625" s="39">
        <f ca="1">$M$45</f>
        <v>1.6190155807772431</v>
      </c>
      <c r="E625" s="20" t="s">
        <v>374</v>
      </c>
      <c r="F625" s="31">
        <f ca="1">$M$41</f>
        <v>39.72</v>
      </c>
    </row>
    <row r="626" spans="1:6" x14ac:dyDescent="0.45">
      <c r="A626" s="32"/>
      <c r="B626" s="23" t="s">
        <v>377</v>
      </c>
      <c r="C626" s="23"/>
      <c r="D626" s="23" cm="1">
        <f t="array" ref="D626">_xlfn.XLOOKUP(2010,EI_source_FAO!$F$2:$BO$2,_xlfn.XLOOKUP($A625&amp;$A$2&amp;$B627,EI_source_FAO!$B$3:$B$601&amp;EI_source_FAO!$C$3:$C$601&amp;EI_source_FAO!$E$3:$E$601,EI_source_FAO!$F$3:$BO$601))</f>
        <v>0.1497</v>
      </c>
      <c r="E626" s="20" t="s">
        <v>375</v>
      </c>
      <c r="F626" s="31">
        <f ca="1">$M$42</f>
        <v>12.31</v>
      </c>
    </row>
    <row r="627" spans="1:6" x14ac:dyDescent="0.45">
      <c r="A627" t="s">
        <v>378</v>
      </c>
      <c r="B627" s="5" t="s">
        <v>1</v>
      </c>
      <c r="C627" cm="1">
        <f t="array" ref="C627">_xlfn.XLOOKUP(C$629,EI_source_FAO!$F$2:$BO$2,_xlfn.XLOOKUP($A625&amp;$A$2&amp;$B627,EI_source_FAO!$B$3:$B$601&amp;EI_source_FAO!$C$3:$C$601&amp;EI_source_FAO!$E$3:$E$601,EI_source_FAO!$F$3:$BO$601))</f>
        <v>0.29480000000000001</v>
      </c>
      <c r="D627" cm="1">
        <f t="array" ref="D627">_xlfn.XLOOKUP(D$629,EI_source_FAO!$F$2:$BO$2,_xlfn.XLOOKUP($A625&amp;$A$2&amp;$B627,EI_source_FAO!$B$3:$B$601&amp;EI_source_FAO!$C$3:$C$601&amp;EI_source_FAO!$E$3:$E$601,EI_source_FAO!$F$3:$BO$601))</f>
        <v>0.1497</v>
      </c>
      <c r="E627" cm="1">
        <f t="array" ref="E627">_xlfn.XLOOKUP(E$629,EI_source_FAO!$F$2:$BO$2,_xlfn.XLOOKUP($A625&amp;$A$2&amp;$B627,EI_source_FAO!$B$3:$B$601&amp;EI_source_FAO!$C$3:$C$601&amp;EI_source_FAO!$E$3:$E$601,EI_source_FAO!$F$3:$BO$601))</f>
        <v>0.19070000000000001</v>
      </c>
    </row>
    <row r="628" spans="1:6" x14ac:dyDescent="0.45">
      <c r="C628" s="29" t="s">
        <v>356</v>
      </c>
      <c r="D628" s="29" t="s">
        <v>357</v>
      </c>
      <c r="E628" s="29" t="s">
        <v>358</v>
      </c>
    </row>
    <row r="629" spans="1:6" x14ac:dyDescent="0.45">
      <c r="B629" s="5" t="s">
        <v>354</v>
      </c>
      <c r="C629" s="1">
        <f>_xlfn.XLOOKUP(C628,Notes!$A$8:$A$21,Notes!$B$8:$B$21)</f>
        <v>2000</v>
      </c>
      <c r="D629" s="1">
        <f>_xlfn.XLOOKUP(D628,Notes!$A$8:$A$21,Notes!$B$8:$B$21)</f>
        <v>2010</v>
      </c>
      <c r="E629" s="1">
        <f>_xlfn.XLOOKUP(E628,Notes!$A$8:$A$21,Notes!$B$8:$B$21)</f>
        <v>2022</v>
      </c>
    </row>
    <row r="630" spans="1:6" x14ac:dyDescent="0.45">
      <c r="A630" s="40" t="s">
        <v>0</v>
      </c>
      <c r="B630" t="s">
        <v>67</v>
      </c>
      <c r="C630">
        <f>C627</f>
        <v>0.29480000000000001</v>
      </c>
      <c r="D630">
        <f>D627</f>
        <v>0.1497</v>
      </c>
      <c r="E630">
        <f>E627</f>
        <v>0.19070000000000001</v>
      </c>
    </row>
    <row r="631" spans="1:6" x14ac:dyDescent="0.45">
      <c r="A631" s="40" t="s">
        <v>0</v>
      </c>
      <c r="B631" t="s">
        <v>339</v>
      </c>
      <c r="C631">
        <f>C627</f>
        <v>0.29480000000000001</v>
      </c>
      <c r="D631">
        <f>D627</f>
        <v>0.1497</v>
      </c>
      <c r="E631">
        <f>E627</f>
        <v>0.19070000000000001</v>
      </c>
    </row>
    <row r="632" spans="1:6" x14ac:dyDescent="0.45">
      <c r="A632" s="40" t="s">
        <v>2</v>
      </c>
      <c r="B632" t="s">
        <v>87</v>
      </c>
      <c r="C632" cm="1">
        <f t="array" ref="C632">_xlfn.XLOOKUP(C$629,EI_source_FAO!$F$2:$BO$2,_xlfn.XLOOKUP($A625&amp;$A$2&amp;$A632,EI_source_FAO!$B$3:$B$601&amp;EI_source_FAO!$C$3:$C$601&amp;EI_source_FAO!$BQ$3:$BQ$601,EI_source_FAO!$F$3:$BO$601))</f>
        <v>1.2775000000000001</v>
      </c>
      <c r="D632" cm="1">
        <f t="array" ref="D632">_xlfn.XLOOKUP(D$629,EI_source_FAO!$F$2:$BO$2,_xlfn.XLOOKUP($A625&amp;$A$2&amp;$A632,EI_source_FAO!$B$3:$B$601&amp;EI_source_FAO!$C$3:$C$601&amp;EI_source_FAO!$BQ$3:$BQ$601,EI_source_FAO!$F$3:$BO$601))</f>
        <v>1.0126999999999999</v>
      </c>
      <c r="E632" cm="1">
        <f t="array" ref="E632">_xlfn.XLOOKUP(E$629,EI_source_FAO!$F$2:$BO$2,_xlfn.XLOOKUP($A625&amp;$A$2&amp;$A632,EI_source_FAO!$B$3:$B$601&amp;EI_source_FAO!$C$3:$C$601&amp;EI_source_FAO!$BQ$3:$BQ$601,EI_source_FAO!$F$3:$BO$601))</f>
        <v>0.9627</v>
      </c>
    </row>
    <row r="633" spans="1:6" x14ac:dyDescent="0.45">
      <c r="A633" s="40" t="s">
        <v>0</v>
      </c>
      <c r="B633" t="s">
        <v>43</v>
      </c>
      <c r="C633">
        <f>C627</f>
        <v>0.29480000000000001</v>
      </c>
      <c r="D633">
        <f>D627</f>
        <v>0.1497</v>
      </c>
      <c r="E633">
        <f>E627</f>
        <v>0.19070000000000001</v>
      </c>
    </row>
    <row r="634" spans="1:6" x14ac:dyDescent="0.45">
      <c r="A634" s="40" t="s">
        <v>0</v>
      </c>
      <c r="B634" t="s">
        <v>72</v>
      </c>
      <c r="C634">
        <f>C627</f>
        <v>0.29480000000000001</v>
      </c>
      <c r="D634">
        <f>D627</f>
        <v>0.1497</v>
      </c>
      <c r="E634">
        <f>E627</f>
        <v>0.19070000000000001</v>
      </c>
    </row>
    <row r="635" spans="1:6" x14ac:dyDescent="0.45">
      <c r="A635" s="32"/>
      <c r="B635" t="s">
        <v>77</v>
      </c>
      <c r="C635" s="41">
        <f ca="1">_xlfn.XLOOKUP($B635,$I$7:$I$44,$M$7:$M$44)*($D626/$D625)*C627/$C627</f>
        <v>0.15455675131940358</v>
      </c>
      <c r="D635" s="41">
        <f ca="1">_xlfn.XLOOKUP($B635,$I$7:$I$44,$M$7:$M$44)*($D626/$D625)*D627/$C627</f>
        <v>7.848421191490744E-2</v>
      </c>
      <c r="E635" s="41">
        <f ca="1">_xlfn.XLOOKUP($B635,$I$7:$I$44,$M$7:$M$44)*($D626/$D625)*E627/$C627</f>
        <v>9.9979553855530062E-2</v>
      </c>
    </row>
    <row r="636" spans="1:6" x14ac:dyDescent="0.45">
      <c r="A636" s="32"/>
      <c r="B636" t="s">
        <v>63</v>
      </c>
      <c r="C636" s="41">
        <f ca="1">_xlfn.XLOOKUP($B636,$I$7:$I$44,$M$7:$M$44)*($D626/$D625)*C627/$C627</f>
        <v>0.2986574099354069</v>
      </c>
      <c r="D636" s="41">
        <f ca="1">_xlfn.XLOOKUP($B636,$I$7:$I$44,$M$7:$M$44)*($D626/$D625)*D627/$C627</f>
        <v>0.15165880009270832</v>
      </c>
      <c r="E636" s="41">
        <f ca="1">_xlfn.XLOOKUP($B636,$I$7:$I$44,$M$7:$M$44)*($D626/$D625)*E627/$C627</f>
        <v>0.19319527840801254</v>
      </c>
    </row>
    <row r="637" spans="1:6" x14ac:dyDescent="0.45">
      <c r="A637" s="32"/>
      <c r="B637" t="s">
        <v>340</v>
      </c>
      <c r="C637" s="41">
        <f ca="1">_xlfn.XLOOKUP($B637,$I$7:$I$44,$M$7:$M$44)*($D626/$D625)*C627/$C627</f>
        <v>0.58138591968268072</v>
      </c>
      <c r="D637" s="41">
        <f ca="1">_xlfn.XLOOKUP($B637,$I$7:$I$44,$M$7:$M$44)*($D626/$D625)*D627/$C627</f>
        <v>0.29522887441145623</v>
      </c>
      <c r="E637" s="41">
        <f ca="1">_xlfn.XLOOKUP($B637,$I$7:$I$44,$M$7:$M$44)*($D626/$D625)*E627/$C627</f>
        <v>0.37608648196569611</v>
      </c>
    </row>
    <row r="638" spans="1:6" x14ac:dyDescent="0.45">
      <c r="A638" s="32"/>
      <c r="B638" s="19" t="s">
        <v>51</v>
      </c>
      <c r="C638" s="36">
        <f ca="1">C639</f>
        <v>4.2533253427333495E-2</v>
      </c>
      <c r="D638" s="36">
        <f ca="1">D639</f>
        <v>2.1598466886268059E-2</v>
      </c>
      <c r="E638" s="36">
        <f ca="1">E639</f>
        <v>2.7513878658726246E-2</v>
      </c>
    </row>
    <row r="639" spans="1:6" x14ac:dyDescent="0.45">
      <c r="A639" s="32"/>
      <c r="B639" t="s">
        <v>83</v>
      </c>
      <c r="C639" s="41">
        <f ca="1">_xlfn.XLOOKUP($B639,$I$7:$I$44,$M$7:$M$44)*($D626/$D625)*C627/$C627</f>
        <v>4.2533253427333495E-2</v>
      </c>
      <c r="D639" s="41">
        <f ca="1">_xlfn.XLOOKUP($B639,$I$7:$I$44,$M$7:$M$44)*($D626/$D625)*D627/$C627</f>
        <v>2.1598466886268059E-2</v>
      </c>
      <c r="E639" s="41">
        <f ca="1">_xlfn.XLOOKUP($B639,$I$7:$I$44,$M$7:$M$44)*($D626/$D625)*E627/$C627</f>
        <v>2.7513878658726246E-2</v>
      </c>
    </row>
    <row r="640" spans="1:6" x14ac:dyDescent="0.45">
      <c r="A640" s="32"/>
      <c r="B640" t="s">
        <v>341</v>
      </c>
      <c r="C640" s="41">
        <f ca="1">_xlfn.XLOOKUP($B640,$I$7:$I$44,$M$7:$M$44)*($D626/$D625)*C627/$C627</f>
        <v>4.2533253427333495E-2</v>
      </c>
      <c r="D640" s="41">
        <f ca="1">_xlfn.XLOOKUP($B640,$I$7:$I$44,$M$7:$M$44)*($D626/$D625)*D627/$C627</f>
        <v>2.1598466886268059E-2</v>
      </c>
      <c r="E640" s="41">
        <f ca="1">_xlfn.XLOOKUP($B640,$I$7:$I$44,$M$7:$M$44)*($D626/$D625)*E627/$C627</f>
        <v>2.7513878658726246E-2</v>
      </c>
    </row>
    <row r="641" spans="1:5" x14ac:dyDescent="0.45">
      <c r="A641" s="32"/>
      <c r="B641" t="s">
        <v>88</v>
      </c>
      <c r="C641" s="41">
        <f ca="1">_xlfn.XLOOKUP($B641,$I$7:$I$44,$M$7:$M$44)*($D626/$D625)*C627/$C627</f>
        <v>3.975934559511609E-2</v>
      </c>
      <c r="D641" s="41">
        <f ca="1">_xlfn.XLOOKUP($B641,$I$7:$I$44,$M$7:$M$44)*($D626/$D625)*D627/$C627</f>
        <v>2.0189871219772317E-2</v>
      </c>
      <c r="E641" s="41">
        <f ca="1">_xlfn.XLOOKUP($B641,$I$7:$I$44,$M$7:$M$44)*($D626/$D625)*E627/$C627</f>
        <v>2.5719495267939749E-2</v>
      </c>
    </row>
    <row r="642" spans="1:5" x14ac:dyDescent="0.45">
      <c r="A642" s="32"/>
      <c r="B642" t="s">
        <v>342</v>
      </c>
      <c r="C642" s="41">
        <f ca="1">_xlfn.XLOOKUP($B642,$I$7:$I$44,$M$7:$M$44)*($D626/$D625)*C627/$C627</f>
        <v>7.1383360254875461E-2</v>
      </c>
      <c r="D642" s="41">
        <f ca="1">_xlfn.XLOOKUP($B642,$I$7:$I$44,$M$7:$M$44)*($D626/$D625)*D627/$C627</f>
        <v>3.6248605936753248E-2</v>
      </c>
      <c r="E642" s="41">
        <f ca="1">_xlfn.XLOOKUP($B642,$I$7:$I$44,$M$7:$M$44)*($D626/$D625)*E627/$C627</f>
        <v>4.6176413841942841E-2</v>
      </c>
    </row>
    <row r="643" spans="1:5" x14ac:dyDescent="0.45">
      <c r="A643" s="32"/>
      <c r="B643" t="s">
        <v>74</v>
      </c>
      <c r="C643" s="41">
        <f ca="1">_xlfn.XLOOKUP($B643,$I$7:$I$44,$M$7:$M$44)*($D626/$D625)*C627/$C627</f>
        <v>7.1383360254875461E-2</v>
      </c>
      <c r="D643" s="41">
        <f ca="1">_xlfn.XLOOKUP($B643,$I$7:$I$44,$M$7:$M$44)*($D626/$D625)*D627/$C627</f>
        <v>3.6248605936753248E-2</v>
      </c>
      <c r="E643" s="41">
        <f ca="1">_xlfn.XLOOKUP($B643,$I$7:$I$44,$M$7:$M$44)*($D626/$D625)*E627/$C627</f>
        <v>4.6176413841942841E-2</v>
      </c>
    </row>
    <row r="644" spans="1:5" x14ac:dyDescent="0.45">
      <c r="A644" s="32"/>
      <c r="B644" s="19" t="s">
        <v>46</v>
      </c>
      <c r="C644" s="36">
        <f>C630/20</f>
        <v>1.474E-2</v>
      </c>
      <c r="D644" s="36">
        <f>D630/20</f>
        <v>7.4850000000000003E-3</v>
      </c>
      <c r="E644" s="36">
        <f>E630/20</f>
        <v>9.5350000000000001E-3</v>
      </c>
    </row>
    <row r="645" spans="1:5" x14ac:dyDescent="0.45">
      <c r="A645" s="32"/>
      <c r="B645" t="s">
        <v>343</v>
      </c>
      <c r="C645" s="41">
        <f ca="1">_xlfn.XLOOKUP($B645,$I$7:$I$44,$M$7:$M$44)*($D626/$D625)*C627/$C627</f>
        <v>7.1383360254875461E-2</v>
      </c>
      <c r="D645" s="41">
        <f ca="1">_xlfn.XLOOKUP($B645,$I$7:$I$44,$M$7:$M$44)*($D626/$D625)*D627/$C627</f>
        <v>3.6248605936753248E-2</v>
      </c>
      <c r="E645" s="41">
        <f ca="1">_xlfn.XLOOKUP($B645,$I$7:$I$44,$M$7:$M$44)*($D626/$D625)*E627/$C627</f>
        <v>4.6176413841942841E-2</v>
      </c>
    </row>
    <row r="646" spans="1:5" x14ac:dyDescent="0.45">
      <c r="A646" s="32"/>
      <c r="B646" t="s">
        <v>344</v>
      </c>
      <c r="C646" s="41">
        <f ca="1">_xlfn.XLOOKUP($B646,$I$7:$I$44,$M$7:$M$44)*($D626/$D625)*C627/$C627</f>
        <v>7.1383360254875461E-2</v>
      </c>
      <c r="D646" s="41">
        <f ca="1">_xlfn.XLOOKUP($B646,$I$7:$I$44,$M$7:$M$44)*($D626/$D625)*D627/$C627</f>
        <v>3.6248605936753248E-2</v>
      </c>
      <c r="E646" s="41">
        <f ca="1">_xlfn.XLOOKUP($B646,$I$7:$I$44,$M$7:$M$44)*($D626/$D625)*E627/$C627</f>
        <v>4.6176413841942841E-2</v>
      </c>
    </row>
    <row r="647" spans="1:5" x14ac:dyDescent="0.45">
      <c r="A647" s="32"/>
      <c r="B647" t="s">
        <v>70</v>
      </c>
      <c r="C647" s="41">
        <f ca="1">_xlfn.XLOOKUP($B647,$I$7:$I$44,$M$7:$M$44)*($D626/$D625)*C627/$C627</f>
        <v>3.975934559511609E-2</v>
      </c>
      <c r="D647" s="41">
        <f ca="1">_xlfn.XLOOKUP($B647,$I$7:$I$44,$M$7:$M$44)*($D626/$D625)*D627/$C627</f>
        <v>2.0189871219772317E-2</v>
      </c>
      <c r="E647" s="41">
        <f ca="1">_xlfn.XLOOKUP($B647,$I$7:$I$44,$M$7:$M$44)*($D626/$D625)*E627/$C627</f>
        <v>2.5719495267939749E-2</v>
      </c>
    </row>
    <row r="648" spans="1:5" x14ac:dyDescent="0.45">
      <c r="A648" s="32"/>
      <c r="B648" t="s">
        <v>345</v>
      </c>
      <c r="C648" s="41">
        <f ca="1">_xlfn.XLOOKUP($B648,$I$7:$I$44,$M$7:$M$44)*($D626/$D625)*C627/$C627</f>
        <v>7.951869119023218E-2</v>
      </c>
      <c r="D648" s="41">
        <f ca="1">_xlfn.XLOOKUP($B648,$I$7:$I$44,$M$7:$M$44)*($D626/$D625)*D627/$C627</f>
        <v>4.0379742439544633E-2</v>
      </c>
      <c r="E648" s="41">
        <f ca="1">_xlfn.XLOOKUP($B648,$I$7:$I$44,$M$7:$M$44)*($D626/$D625)*E627/$C627</f>
        <v>5.1438990535879497E-2</v>
      </c>
    </row>
    <row r="649" spans="1:5" x14ac:dyDescent="0.45">
      <c r="A649" s="32"/>
      <c r="B649" t="s">
        <v>346</v>
      </c>
      <c r="C649" s="41">
        <f ca="1">_xlfn.XLOOKUP($B649,$I$7:$I$44,$M$7:$M$44)*($D626/$D625)*C627/$C627</f>
        <v>7.951869119023218E-2</v>
      </c>
      <c r="D649" s="41">
        <f ca="1">_xlfn.XLOOKUP($B649,$I$7:$I$44,$M$7:$M$44)*($D626/$D625)*D627/$C627</f>
        <v>4.0379742439544633E-2</v>
      </c>
      <c r="E649" s="41">
        <f ca="1">_xlfn.XLOOKUP($B649,$I$7:$I$44,$M$7:$M$44)*($D626/$D625)*E627/$C627</f>
        <v>5.1438990535879497E-2</v>
      </c>
    </row>
    <row r="650" spans="1:5" x14ac:dyDescent="0.45">
      <c r="A650" s="32"/>
      <c r="B650" t="s">
        <v>39</v>
      </c>
      <c r="C650" s="41">
        <f ca="1">_xlfn.XLOOKUP($B650,$I$7:$I$44,$M$7:$M$44)*($D626/$D625)*C627/$C627</f>
        <v>8.2658131179847549E-2</v>
      </c>
      <c r="D650" s="41">
        <f ca="1">_xlfn.XLOOKUP($B650,$I$7:$I$44,$M$7:$M$44)*($D626/$D625)*D627/$C627</f>
        <v>4.1973956029929371E-2</v>
      </c>
      <c r="E650" s="41">
        <f ca="1">_xlfn.XLOOKUP($B650,$I$7:$I$44,$M$7:$M$44)*($D626/$D625)*E627/$C627</f>
        <v>5.3469829090898667E-2</v>
      </c>
    </row>
    <row r="651" spans="1:5" x14ac:dyDescent="0.45">
      <c r="A651" s="32"/>
      <c r="B651" t="s">
        <v>347</v>
      </c>
      <c r="C651" s="41">
        <f ca="1">_xlfn.XLOOKUP($B651,$I$7:$I$44,$M$7:$M$44)*($D626/$D625)*C627/$C627</f>
        <v>7.951869119023218E-2</v>
      </c>
      <c r="D651" s="41">
        <f ca="1">_xlfn.XLOOKUP($B651,$I$7:$I$44,$M$7:$M$44)*($D626/$D625)*D627/$C627</f>
        <v>4.0379742439544633E-2</v>
      </c>
      <c r="E651" s="41">
        <f ca="1">_xlfn.XLOOKUP($B651,$I$7:$I$44,$M$7:$M$44)*($D626/$D625)*E627/$C627</f>
        <v>5.1438990535879497E-2</v>
      </c>
    </row>
    <row r="652" spans="1:5" x14ac:dyDescent="0.45">
      <c r="A652" s="32"/>
      <c r="B652" t="s">
        <v>55</v>
      </c>
      <c r="C652" s="41">
        <f ca="1">_xlfn.XLOOKUP($B652,$I$7:$I$44,$M$7:$M$44)*($D626/$D625)*C627/$C627</f>
        <v>2.6379863484387491</v>
      </c>
      <c r="D652" s="41">
        <f ca="1">_xlfn.XLOOKUP($B652,$I$7:$I$44,$M$7:$M$44)*($D626/$D625)*D627/$C627</f>
        <v>1.3395744788374517</v>
      </c>
      <c r="E652" s="41">
        <f ca="1">_xlfn.XLOOKUP($B652,$I$7:$I$44,$M$7:$M$44)*($D626/$D625)*E627/$C627</f>
        <v>1.7064586046379564</v>
      </c>
    </row>
    <row r="653" spans="1:5" x14ac:dyDescent="0.45">
      <c r="A653" s="32"/>
      <c r="B653" s="19" t="s">
        <v>57</v>
      </c>
      <c r="C653" s="42">
        <f>EI_source_adhoc!$E$9</f>
        <v>2.29</v>
      </c>
      <c r="D653" s="42">
        <f>EI_source_adhoc!$E$9</f>
        <v>2.29</v>
      </c>
      <c r="E653" s="42">
        <f>EI_source_adhoc!$E$9</f>
        <v>2.29</v>
      </c>
    </row>
    <row r="654" spans="1:5" x14ac:dyDescent="0.45">
      <c r="A654" s="32"/>
      <c r="B654" t="s">
        <v>348</v>
      </c>
      <c r="C654" s="41">
        <f ca="1">_xlfn.XLOOKUP($B654,$I$7:$I$44,$M$7:$M$44)*($D626/$D625)*C627/$C627</f>
        <v>7.1383360254875461E-2</v>
      </c>
      <c r="D654" s="41">
        <f ca="1">_xlfn.XLOOKUP($B654,$I$7:$I$44,$M$7:$M$44)*($D626/$D625)*D627/$C627</f>
        <v>3.6248605936753248E-2</v>
      </c>
      <c r="E654" s="41">
        <f ca="1">_xlfn.XLOOKUP($B654,$I$7:$I$44,$M$7:$M$44)*($D626/$D625)*E627/$C627</f>
        <v>4.6176413841942841E-2</v>
      </c>
    </row>
    <row r="655" spans="1:5" x14ac:dyDescent="0.45">
      <c r="A655" s="32"/>
      <c r="B655" s="19" t="s">
        <v>349</v>
      </c>
      <c r="C655" s="42">
        <f>EI_source_adhoc!$A$19</f>
        <v>0.81</v>
      </c>
      <c r="D655" s="42">
        <f>EI_source_adhoc!$A$19</f>
        <v>0.81</v>
      </c>
      <c r="E655" s="42">
        <f>EI_source_adhoc!$A$19</f>
        <v>0.81</v>
      </c>
    </row>
    <row r="656" spans="1:5" x14ac:dyDescent="0.45">
      <c r="A656" s="32"/>
      <c r="B656" t="s">
        <v>350</v>
      </c>
      <c r="C656" s="41">
        <f ca="1">_xlfn.XLOOKUP($B656,$I$7:$I$44,$M$7:$M$44)*($D626/$D625)*C627/$C627</f>
        <v>0.56833651504510529</v>
      </c>
      <c r="D656" s="41">
        <f ca="1">_xlfn.XLOOKUP($B656,$I$7:$I$44,$M$7:$M$44)*($D626/$D625)*D627/$C627</f>
        <v>0.28860236194793848</v>
      </c>
      <c r="E656" s="41">
        <f ca="1">_xlfn.XLOOKUP($B656,$I$7:$I$44,$M$7:$M$44)*($D626/$D625)*E627/$C627</f>
        <v>0.36764509300916415</v>
      </c>
    </row>
    <row r="657" spans="1:5" x14ac:dyDescent="0.45">
      <c r="A657" s="32" t="s">
        <v>4</v>
      </c>
      <c r="B657" t="s">
        <v>45</v>
      </c>
      <c r="C657" s="47" cm="1">
        <f t="array" ref="C657">SUMPRODUCT((EI_source_FAO!$B$3:$B$601=$A625)*(EI_source_FAO!$C$3:$C$601="Emissions (CO2eq) (AR5)")*(EI_source_FAO!$BQ$3:$BQ$601=$A657)*(EI_source_FAO!$F$2:$BO$2=C629)*(EI_source_FAO!$F$3:$BO$601))/SUMPRODUCT((EI_source_FAO!$B$3:$B$601=$A625)*(EI_source_FAO!$C$3:$C$601="Production")*(EI_source_FAO!$BQ$3:$BQ$601=$A657)*(EI_source_FAO!$F$2:$BO$2=C629)*(EI_source_FAO!$F$3:$BO$601))</f>
        <v>129.64920000000001</v>
      </c>
      <c r="D657" s="47" cm="1">
        <f t="array" ref="D657">SUMPRODUCT((EI_source_FAO!$B$3:$B$601=$A625)*(EI_source_FAO!$C$3:$C$601="Emissions (CO2eq) (AR5)")*(EI_source_FAO!$BQ$3:$BQ$601=$A657)*(EI_source_FAO!$F$2:$BO$2=D629)*(EI_source_FAO!$F$3:$BO$601))/SUMPRODUCT((EI_source_FAO!$B$3:$B$601=$A625)*(EI_source_FAO!$C$3:$C$601="Production")*(EI_source_FAO!$BQ$3:$BQ$601=$A657)*(EI_source_FAO!$F$2:$BO$2=D629)*(EI_source_FAO!$F$3:$BO$601))</f>
        <v>61.125700000000002</v>
      </c>
      <c r="E657" s="47" cm="1">
        <f t="array" ref="E657">SUMPRODUCT((EI_source_FAO!$B$3:$B$601=$A625)*(EI_source_FAO!$C$3:$C$601="Emissions (CO2eq) (AR5)")*(EI_source_FAO!$BQ$3:$BQ$601=$A657)*(EI_source_FAO!$F$2:$BO$2=E629)*(EI_source_FAO!$F$3:$BO$601))/SUMPRODUCT((EI_source_FAO!$B$3:$B$601=$A625)*(EI_source_FAO!$C$3:$C$601="Production")*(EI_source_FAO!$BQ$3:$BQ$601=$A657)*(EI_source_FAO!$F$2:$BO$2=E629)*(EI_source_FAO!$F$3:$BO$601))</f>
        <v>37.4587</v>
      </c>
    </row>
    <row r="658" spans="1:5" x14ac:dyDescent="0.45">
      <c r="A658" s="32" t="s">
        <v>6</v>
      </c>
      <c r="B658" t="s">
        <v>68</v>
      </c>
      <c r="C658" s="47" cm="1">
        <f t="array" ref="C658">SUMPRODUCT((EI_source_FAO!$B$3:$B$601=$A625)*(EI_source_FAO!$C$3:$C$601="Emissions (CO2eq) (AR5)")*(EI_source_FAO!$BQ$3:$BQ$601=$A658)*(EI_source_FAO!$F$2:$BO$2=C629)*(EI_source_FAO!$F$3:$BO$601))/SUMPRODUCT((EI_source_FAO!$B$3:$B$601=$A625)*(EI_source_FAO!$C$3:$C$601="Production")*(EI_source_FAO!$BQ$3:$BQ$601=$A658)*(EI_source_FAO!$F$2:$BO$2=C629)*(EI_source_FAO!$F$3:$BO$601))</f>
        <v>3.5082</v>
      </c>
      <c r="D658" s="47" cm="1">
        <f t="array" ref="D658">SUMPRODUCT((EI_source_FAO!$B$3:$B$601=$A625)*(EI_source_FAO!$C$3:$C$601="Emissions (CO2eq) (AR5)")*(EI_source_FAO!$BQ$3:$BQ$601=$A658)*(EI_source_FAO!$F$2:$BO$2=D629)*(EI_source_FAO!$F$3:$BO$601))/SUMPRODUCT((EI_source_FAO!$B$3:$B$601=$A625)*(EI_source_FAO!$C$3:$C$601="Production")*(EI_source_FAO!$BQ$3:$BQ$601=$A658)*(EI_source_FAO!$F$2:$BO$2=D629)*(EI_source_FAO!$F$3:$BO$601))</f>
        <v>1.0204</v>
      </c>
      <c r="E658" s="47" cm="1">
        <f t="array" ref="E658">SUMPRODUCT((EI_source_FAO!$B$3:$B$601=$A625)*(EI_source_FAO!$C$3:$C$601="Emissions (CO2eq) (AR5)")*(EI_source_FAO!$BQ$3:$BQ$601=$A658)*(EI_source_FAO!$F$2:$BO$2=E629)*(EI_source_FAO!$F$3:$BO$601))/SUMPRODUCT((EI_source_FAO!$B$3:$B$601=$A625)*(EI_source_FAO!$C$3:$C$601="Production")*(EI_source_FAO!$BQ$3:$BQ$601=$A658)*(EI_source_FAO!$F$2:$BO$2=E629)*(EI_source_FAO!$F$3:$BO$601))</f>
        <v>0.75449999999999995</v>
      </c>
    </row>
    <row r="659" spans="1:5" x14ac:dyDescent="0.45">
      <c r="A659" s="32" t="s">
        <v>14</v>
      </c>
      <c r="B659" t="s">
        <v>85</v>
      </c>
      <c r="C659" s="47" cm="1">
        <f t="array" ref="C659">SUMPRODUCT((EI_source_FAO!$B$3:$B$601=$A625)*(EI_source_FAO!$C$3:$C$601="Emissions (CO2eq) (AR5)")*(EI_source_FAO!$BQ$3:$BQ$601=$A659)*(EI_source_FAO!$F$2:$BO$2=C629)*(EI_source_FAO!$F$3:$BO$601))/SUMPRODUCT((EI_source_FAO!$B$3:$B$601=$A625)*(EI_source_FAO!$C$3:$C$601="Production")*(EI_source_FAO!$BQ$3:$BQ$601=$A659)*(EI_source_FAO!$F$2:$BO$2=C629)*(EI_source_FAO!$F$3:$BO$601))</f>
        <v>1.4549999999999998</v>
      </c>
      <c r="D659" s="47" cm="1">
        <f t="array" ref="D659">SUMPRODUCT((EI_source_FAO!$B$3:$B$601=$A625)*(EI_source_FAO!$C$3:$C$601="Emissions (CO2eq) (AR5)")*(EI_source_FAO!$BQ$3:$BQ$601=$A659)*(EI_source_FAO!$F$2:$BO$2=D629)*(EI_source_FAO!$F$3:$BO$601))/SUMPRODUCT((EI_source_FAO!$B$3:$B$601=$A625)*(EI_source_FAO!$C$3:$C$601="Production")*(EI_source_FAO!$BQ$3:$BQ$601=$A659)*(EI_source_FAO!$F$2:$BO$2=D629)*(EI_source_FAO!$F$3:$BO$601))</f>
        <v>1.3706</v>
      </c>
      <c r="E659" s="47" cm="1">
        <f t="array" ref="E659">SUMPRODUCT((EI_source_FAO!$B$3:$B$601=$A625)*(EI_source_FAO!$C$3:$C$601="Emissions (CO2eq) (AR5)")*(EI_source_FAO!$BQ$3:$BQ$601=$A659)*(EI_source_FAO!$F$2:$BO$2=E629)*(EI_source_FAO!$F$3:$BO$601))/SUMPRODUCT((EI_source_FAO!$B$3:$B$601=$A625)*(EI_source_FAO!$C$3:$C$601="Production")*(EI_source_FAO!$BQ$3:$BQ$601=$A659)*(EI_source_FAO!$F$2:$BO$2=E629)*(EI_source_FAO!$F$3:$BO$601))</f>
        <v>1.1015999999999999</v>
      </c>
    </row>
    <row r="660" spans="1:5" x14ac:dyDescent="0.45">
      <c r="A660" s="32" t="s">
        <v>16</v>
      </c>
      <c r="B660" t="s">
        <v>59</v>
      </c>
      <c r="C660" s="47" cm="1">
        <f t="array" ref="C660">SUMPRODUCT((EI_source_FAO!$B$3:$B$601=$A625)*(EI_source_FAO!$C$3:$C$601="Emissions (CO2eq) (AR5)")*(EI_source_FAO!$BQ$3:$BQ$601=$A660)*(EI_source_FAO!$F$2:$BO$2=C629)*(EI_source_FAO!$F$3:$BO$601))/SUMPRODUCT((EI_source_FAO!$B$3:$B$601=$A625)*(EI_source_FAO!$C$3:$C$601="Production")*(EI_source_FAO!$BQ$3:$BQ$601=$A660)*(EI_source_FAO!$F$2:$BO$2=C629)*(EI_source_FAO!$F$3:$BO$601))</f>
        <v>1.0229999999999999</v>
      </c>
      <c r="D660" s="47" cm="1">
        <f t="array" ref="D660">SUMPRODUCT((EI_source_FAO!$B$3:$B$601=$A625)*(EI_source_FAO!$C$3:$C$601="Emissions (CO2eq) (AR5)")*(EI_source_FAO!$BQ$3:$BQ$601=$A660)*(EI_source_FAO!$F$2:$BO$2=D629)*(EI_source_FAO!$F$3:$BO$601))/SUMPRODUCT((EI_source_FAO!$B$3:$B$601=$A625)*(EI_source_FAO!$C$3:$C$601="Production")*(EI_source_FAO!$BQ$3:$BQ$601=$A660)*(EI_source_FAO!$F$2:$BO$2=D629)*(EI_source_FAO!$F$3:$BO$601))</f>
        <v>0.80420000000000003</v>
      </c>
      <c r="E660" s="47" cm="1">
        <f t="array" ref="E660">SUMPRODUCT((EI_source_FAO!$B$3:$B$601=$A625)*(EI_source_FAO!$C$3:$C$601="Emissions (CO2eq) (AR5)")*(EI_source_FAO!$BQ$3:$BQ$601=$A660)*(EI_source_FAO!$F$2:$BO$2=E629)*(EI_source_FAO!$F$3:$BO$601))/SUMPRODUCT((EI_source_FAO!$B$3:$B$601=$A625)*(EI_source_FAO!$C$3:$C$601="Production")*(EI_source_FAO!$BQ$3:$BQ$601=$A660)*(EI_source_FAO!$F$2:$BO$2=E629)*(EI_source_FAO!$F$3:$BO$601))</f>
        <v>0.99950000000000006</v>
      </c>
    </row>
    <row r="661" spans="1:5" x14ac:dyDescent="0.45">
      <c r="A661" s="32" t="s">
        <v>8</v>
      </c>
      <c r="B661" t="s">
        <v>65</v>
      </c>
      <c r="C661" s="47" cm="1">
        <f t="array" ref="C661">SUMPRODUCT((EI_source_FAO!$B$3:$B$601=$A625)*(EI_source_FAO!$C$3:$C$601="Emissions (CO2eq) (AR5)")*(EI_source_FAO!$BQ$3:$BQ$601=$A661)*(EI_source_FAO!$F$2:$BO$2=C629)*(EI_source_FAO!$F$3:$BO$601))/SUMPRODUCT((EI_source_FAO!$B$3:$B$601=$A625)*(EI_source_FAO!$C$3:$C$601="Production")*(EI_source_FAO!$BQ$3:$BQ$601=$A661)*(EI_source_FAO!$F$2:$BO$2=C629)*(EI_source_FAO!$F$3:$BO$601))</f>
        <v>24.907999999999998</v>
      </c>
      <c r="D661" s="47" cm="1">
        <f t="array" ref="D661">SUMPRODUCT((EI_source_FAO!$B$3:$B$601=$A625)*(EI_source_FAO!$C$3:$C$601="Emissions (CO2eq) (AR5)")*(EI_source_FAO!$BQ$3:$BQ$601=$A661)*(EI_source_FAO!$F$2:$BO$2=D629)*(EI_source_FAO!$F$3:$BO$601))/SUMPRODUCT((EI_source_FAO!$B$3:$B$601=$A625)*(EI_source_FAO!$C$3:$C$601="Production")*(EI_source_FAO!$BQ$3:$BQ$601=$A661)*(EI_source_FAO!$F$2:$BO$2=D629)*(EI_source_FAO!$F$3:$BO$601))</f>
        <v>34.581899999999997</v>
      </c>
      <c r="E661" s="47" cm="1">
        <f t="array" ref="E661">SUMPRODUCT((EI_source_FAO!$B$3:$B$601=$A625)*(EI_source_FAO!$C$3:$C$601="Emissions (CO2eq) (AR5)")*(EI_source_FAO!$BQ$3:$BQ$601=$A661)*(EI_source_FAO!$F$2:$BO$2=E629)*(EI_source_FAO!$F$3:$BO$601))/SUMPRODUCT((EI_source_FAO!$B$3:$B$601=$A625)*(EI_source_FAO!$C$3:$C$601="Production")*(EI_source_FAO!$BQ$3:$BQ$601=$A661)*(EI_source_FAO!$F$2:$BO$2=E629)*(EI_source_FAO!$F$3:$BO$601))</f>
        <v>28.858899999999998</v>
      </c>
    </row>
    <row r="662" spans="1:5" x14ac:dyDescent="0.45">
      <c r="A662" s="32" t="s">
        <v>8</v>
      </c>
      <c r="B662" t="s">
        <v>81</v>
      </c>
      <c r="C662" s="47" cm="1">
        <f t="array" aca="1" ref="C662" ca="1">SUMPRODUCT((EI_source_FAO!$B$3:$B$601=$A625)*(EI_source_FAO!$C$3:$C$601="Emissions (CO2eq) (AR5)")*(EI_source_FAO!$BQ$3:$BQ$601=$A662)*(EI_source_FAO!$F$2:$BO$2=C629)*(EI_source_FAO!$F$3:$BO$601))/SUMPRODUCT((EI_source_FAO!$B$3:$B$601=$A625)*(EI_source_FAO!$C$3:$C$601="Production")*(EI_source_FAO!$BQ$3:$BQ$601=$A662)*(EI_source_FAO!$F$2:$BO$2=C629)*(EI_source_FAO!$F$3:$BO$601))/F625*F626</f>
        <v>7.7194733131923456</v>
      </c>
      <c r="D662" s="47" cm="1">
        <f t="array" aca="1" ref="D662" ca="1">SUMPRODUCT((EI_source_FAO!$B$3:$B$601=$A625)*(EI_source_FAO!$C$3:$C$601="Emissions (CO2eq) (AR5)")*(EI_source_FAO!$BQ$3:$BQ$601=$A662)*(EI_source_FAO!$F$2:$BO$2=D629)*(EI_source_FAO!$F$3:$BO$601))/SUMPRODUCT((EI_source_FAO!$B$3:$B$601=$A625)*(EI_source_FAO!$C$3:$C$601="Production")*(EI_source_FAO!$BQ$3:$BQ$601=$A662)*(EI_source_FAO!$F$2:$BO$2=D629)*(EI_source_FAO!$F$3:$BO$601))/F625*F626</f>
        <v>10.717602945619335</v>
      </c>
      <c r="E662" s="47" cm="1">
        <f t="array" aca="1" ref="E662" ca="1">SUMPRODUCT((EI_source_FAO!$B$3:$B$601=$A625)*(EI_source_FAO!$C$3:$C$601="Emissions (CO2eq) (AR5)")*(EI_source_FAO!$BQ$3:$BQ$601=$A662)*(EI_source_FAO!$F$2:$BO$2=E629)*(EI_source_FAO!$F$3:$BO$601))/SUMPRODUCT((EI_source_FAO!$B$3:$B$601=$A625)*(EI_source_FAO!$C$3:$C$601="Production")*(EI_source_FAO!$BQ$3:$BQ$601=$A662)*(EI_source_FAO!$F$2:$BO$2=E629)*(EI_source_FAO!$F$3:$BO$601))/F625*F626</f>
        <v>8.943934013091642</v>
      </c>
    </row>
    <row r="663" spans="1:5" x14ac:dyDescent="0.45">
      <c r="B663" t="s">
        <v>61</v>
      </c>
      <c r="C663" s="3">
        <f ca="1">$M$44</f>
        <v>13.63</v>
      </c>
      <c r="D663" s="3">
        <f ca="1">$M$44</f>
        <v>13.63</v>
      </c>
      <c r="E663" s="3">
        <f ca="1">$M$44</f>
        <v>13.63</v>
      </c>
    </row>
    <row r="664" spans="1:5" x14ac:dyDescent="0.45">
      <c r="B664" t="s">
        <v>352</v>
      </c>
    </row>
    <row r="667" spans="1:5" x14ac:dyDescent="0.45">
      <c r="A667" t="s">
        <v>418</v>
      </c>
      <c r="B667" t="s">
        <v>446</v>
      </c>
    </row>
    <row r="668" spans="1:5" x14ac:dyDescent="0.45">
      <c r="B668" t="s">
        <v>419</v>
      </c>
    </row>
    <row r="669" spans="1:5" x14ac:dyDescent="0.45">
      <c r="B669" t="s">
        <v>420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CC90B-E690-47A4-B080-96F0EF56D790}">
  <dimension ref="A1:BR572"/>
  <sheetViews>
    <sheetView workbookViewId="0">
      <pane xSplit="5" ySplit="2" topLeftCell="AV3" activePane="bottomRight" state="frozen"/>
      <selection pane="topRight" activeCell="F1" sqref="F1"/>
      <selection pane="bottomLeft" activeCell="A2" sqref="A2"/>
      <selection pane="bottomRight" activeCell="E28" sqref="E28"/>
    </sheetView>
  </sheetViews>
  <sheetFormatPr defaultRowHeight="14.25" x14ac:dyDescent="0.45"/>
  <cols>
    <col min="1" max="1" width="3.19921875" customWidth="1"/>
    <col min="3" max="3" width="21.19921875" customWidth="1"/>
    <col min="5" max="5" width="25.1328125" customWidth="1"/>
    <col min="6" max="67" width="10.59765625" bestFit="1" customWidth="1"/>
    <col min="69" max="69" width="9.59765625" style="32" customWidth="1"/>
    <col min="70" max="70" width="10.265625" style="32" customWidth="1"/>
  </cols>
  <sheetData>
    <row r="1" spans="1:70" ht="18" x14ac:dyDescent="0.55000000000000004">
      <c r="A1" s="30" t="s">
        <v>451</v>
      </c>
    </row>
    <row r="2" spans="1:70" x14ac:dyDescent="0.45">
      <c r="B2" t="s">
        <v>22</v>
      </c>
      <c r="C2" t="s">
        <v>18</v>
      </c>
      <c r="D2" t="s">
        <v>20</v>
      </c>
      <c r="E2" t="s">
        <v>23</v>
      </c>
      <c r="F2">
        <v>1961</v>
      </c>
      <c r="G2">
        <v>1962</v>
      </c>
      <c r="H2">
        <v>1963</v>
      </c>
      <c r="I2">
        <v>1964</v>
      </c>
      <c r="J2">
        <v>1965</v>
      </c>
      <c r="K2">
        <v>1966</v>
      </c>
      <c r="L2">
        <v>1967</v>
      </c>
      <c r="M2">
        <v>1968</v>
      </c>
      <c r="N2">
        <v>1969</v>
      </c>
      <c r="O2">
        <v>1970</v>
      </c>
      <c r="P2">
        <v>1971</v>
      </c>
      <c r="Q2">
        <v>1972</v>
      </c>
      <c r="R2">
        <v>1973</v>
      </c>
      <c r="S2">
        <v>1974</v>
      </c>
      <c r="T2">
        <v>1975</v>
      </c>
      <c r="U2">
        <v>1976</v>
      </c>
      <c r="V2">
        <v>1977</v>
      </c>
      <c r="W2">
        <v>1978</v>
      </c>
      <c r="X2">
        <v>1979</v>
      </c>
      <c r="Y2">
        <v>1980</v>
      </c>
      <c r="Z2">
        <v>1981</v>
      </c>
      <c r="AA2">
        <v>1982</v>
      </c>
      <c r="AB2">
        <v>1983</v>
      </c>
      <c r="AC2">
        <v>1984</v>
      </c>
      <c r="AD2">
        <v>1985</v>
      </c>
      <c r="AE2">
        <v>1986</v>
      </c>
      <c r="AF2">
        <v>1987</v>
      </c>
      <c r="AG2">
        <v>1988</v>
      </c>
      <c r="AH2">
        <v>1989</v>
      </c>
      <c r="AI2">
        <v>1990</v>
      </c>
      <c r="AJ2">
        <v>1991</v>
      </c>
      <c r="AK2">
        <v>1992</v>
      </c>
      <c r="AL2">
        <v>1993</v>
      </c>
      <c r="AM2">
        <v>1994</v>
      </c>
      <c r="AN2">
        <v>1995</v>
      </c>
      <c r="AO2">
        <v>1996</v>
      </c>
      <c r="AP2">
        <v>1997</v>
      </c>
      <c r="AQ2">
        <v>1998</v>
      </c>
      <c r="AR2">
        <v>1999</v>
      </c>
      <c r="AS2">
        <v>2000</v>
      </c>
      <c r="AT2">
        <v>2001</v>
      </c>
      <c r="AU2">
        <v>2002</v>
      </c>
      <c r="AV2">
        <v>2003</v>
      </c>
      <c r="AW2">
        <v>2004</v>
      </c>
      <c r="AX2">
        <v>2005</v>
      </c>
      <c r="AY2">
        <v>2006</v>
      </c>
      <c r="AZ2">
        <v>2007</v>
      </c>
      <c r="BA2">
        <v>2008</v>
      </c>
      <c r="BB2">
        <v>2009</v>
      </c>
      <c r="BC2">
        <v>2010</v>
      </c>
      <c r="BD2">
        <v>2011</v>
      </c>
      <c r="BE2">
        <v>2012</v>
      </c>
      <c r="BF2">
        <v>2013</v>
      </c>
      <c r="BG2">
        <v>2014</v>
      </c>
      <c r="BH2">
        <v>2015</v>
      </c>
      <c r="BI2">
        <v>2016</v>
      </c>
      <c r="BJ2">
        <v>2017</v>
      </c>
      <c r="BK2">
        <v>2018</v>
      </c>
      <c r="BL2">
        <v>2019</v>
      </c>
      <c r="BM2">
        <v>2020</v>
      </c>
      <c r="BN2">
        <v>2021</v>
      </c>
      <c r="BO2">
        <v>2022</v>
      </c>
      <c r="BQ2" s="32" t="s">
        <v>27</v>
      </c>
      <c r="BR2" s="32" t="s">
        <v>28</v>
      </c>
    </row>
    <row r="3" spans="1:70" x14ac:dyDescent="0.45">
      <c r="B3" t="s">
        <v>24</v>
      </c>
      <c r="C3" t="s">
        <v>19</v>
      </c>
      <c r="D3" t="s">
        <v>21</v>
      </c>
      <c r="E3" t="s">
        <v>1</v>
      </c>
      <c r="F3">
        <v>0.161</v>
      </c>
      <c r="G3">
        <v>0.1651</v>
      </c>
      <c r="H3">
        <v>0.19439999999999999</v>
      </c>
      <c r="I3">
        <v>0.2049</v>
      </c>
      <c r="J3">
        <v>0.20519999999999999</v>
      </c>
      <c r="K3">
        <v>0.2397</v>
      </c>
      <c r="L3">
        <v>0.24859999999999999</v>
      </c>
      <c r="M3">
        <v>0.23</v>
      </c>
      <c r="N3">
        <v>0.22869999999999999</v>
      </c>
      <c r="O3">
        <v>0.2301</v>
      </c>
      <c r="P3">
        <v>0.2051</v>
      </c>
      <c r="Q3">
        <v>0.27460000000000001</v>
      </c>
      <c r="R3">
        <v>0.31030000000000002</v>
      </c>
      <c r="S3">
        <v>0.22309999999999999</v>
      </c>
      <c r="T3">
        <v>0.30980000000000002</v>
      </c>
      <c r="U3">
        <v>0.24429999999999999</v>
      </c>
      <c r="V3">
        <v>0.26750000000000002</v>
      </c>
      <c r="W3">
        <v>0.23089999999999999</v>
      </c>
      <c r="X3">
        <v>0.20749999999999999</v>
      </c>
      <c r="Y3">
        <v>0.1648</v>
      </c>
      <c r="Z3">
        <v>0.14419999999999999</v>
      </c>
      <c r="AA3">
        <v>0.16500000000000001</v>
      </c>
      <c r="AB3">
        <v>0.15440000000000001</v>
      </c>
      <c r="AC3">
        <v>0.1555</v>
      </c>
      <c r="AD3">
        <v>0.14280000000000001</v>
      </c>
      <c r="AE3">
        <v>0.17879999999999999</v>
      </c>
      <c r="AF3">
        <v>0.189</v>
      </c>
      <c r="AG3">
        <v>0.20730000000000001</v>
      </c>
      <c r="AH3">
        <v>0.2331</v>
      </c>
      <c r="AI3">
        <v>0.25309999999999999</v>
      </c>
      <c r="AJ3">
        <v>0.25530000000000003</v>
      </c>
      <c r="AK3">
        <v>0.2457</v>
      </c>
      <c r="AL3">
        <v>0.23669999999999999</v>
      </c>
      <c r="AM3">
        <v>0.25750000000000001</v>
      </c>
      <c r="AN3">
        <v>0.26979999999999998</v>
      </c>
      <c r="AO3">
        <v>0.2621</v>
      </c>
      <c r="AP3">
        <v>0.23130000000000001</v>
      </c>
      <c r="AQ3">
        <v>0.20319999999999999</v>
      </c>
      <c r="AR3">
        <v>0.21460000000000001</v>
      </c>
      <c r="AS3">
        <v>0.21859999999999999</v>
      </c>
      <c r="AT3">
        <v>0.23580000000000001</v>
      </c>
      <c r="AU3">
        <v>0.23949999999999999</v>
      </c>
      <c r="AV3">
        <v>0.22900000000000001</v>
      </c>
      <c r="AW3">
        <v>0.2414</v>
      </c>
      <c r="AX3">
        <v>0.26800000000000002</v>
      </c>
      <c r="AY3">
        <v>0.29849999999999999</v>
      </c>
      <c r="AZ3">
        <v>0.23069999999999999</v>
      </c>
      <c r="BA3">
        <v>0.21479999999999999</v>
      </c>
      <c r="BB3">
        <v>0.25590000000000002</v>
      </c>
      <c r="BC3">
        <v>0.23350000000000001</v>
      </c>
      <c r="BD3">
        <v>0.2291</v>
      </c>
      <c r="BE3">
        <v>0.18940000000000001</v>
      </c>
      <c r="BF3">
        <v>0.16450000000000001</v>
      </c>
      <c r="BG3">
        <v>0.15340000000000001</v>
      </c>
      <c r="BH3">
        <v>0.15440000000000001</v>
      </c>
      <c r="BI3">
        <v>0.13950000000000001</v>
      </c>
      <c r="BJ3">
        <v>0.13170000000000001</v>
      </c>
      <c r="BK3">
        <v>0.13420000000000001</v>
      </c>
      <c r="BL3">
        <v>0.1303</v>
      </c>
      <c r="BM3">
        <v>0.12429999999999999</v>
      </c>
      <c r="BN3">
        <v>0.13009999999999999</v>
      </c>
      <c r="BO3">
        <v>0.12659999999999999</v>
      </c>
      <c r="BQ3" s="32" t="s">
        <v>0</v>
      </c>
      <c r="BR3" s="32" t="s">
        <v>29</v>
      </c>
    </row>
    <row r="4" spans="1:70" x14ac:dyDescent="0.45">
      <c r="B4" t="s">
        <v>24</v>
      </c>
      <c r="C4" t="s">
        <v>19</v>
      </c>
      <c r="D4" t="s">
        <v>21</v>
      </c>
      <c r="E4" t="s">
        <v>3</v>
      </c>
      <c r="F4">
        <v>1.5923</v>
      </c>
      <c r="G4">
        <v>1.7663</v>
      </c>
      <c r="H4">
        <v>1.5364</v>
      </c>
      <c r="I4">
        <v>1.59</v>
      </c>
      <c r="J4">
        <v>1.6148</v>
      </c>
      <c r="K4">
        <v>1.7190000000000001</v>
      </c>
      <c r="L4">
        <v>1.6108</v>
      </c>
      <c r="M4">
        <v>1.5656000000000001</v>
      </c>
      <c r="N4">
        <v>1.5687</v>
      </c>
      <c r="O4">
        <v>1.6257999999999999</v>
      </c>
      <c r="P4">
        <v>1.7048000000000001</v>
      </c>
      <c r="Q4">
        <v>1.7519</v>
      </c>
      <c r="R4">
        <v>1.5262</v>
      </c>
      <c r="S4">
        <v>1.5829</v>
      </c>
      <c r="T4">
        <v>1.4936</v>
      </c>
      <c r="U4">
        <v>1.5570999999999999</v>
      </c>
      <c r="V4">
        <v>1.4480999999999999</v>
      </c>
      <c r="W4">
        <v>1.4492</v>
      </c>
      <c r="X4">
        <v>1.4998</v>
      </c>
      <c r="Y4">
        <v>1.4003000000000001</v>
      </c>
      <c r="Z4">
        <v>1.4412</v>
      </c>
      <c r="AA4">
        <v>1.4101999999999999</v>
      </c>
      <c r="AB4">
        <v>1.2887</v>
      </c>
      <c r="AC4">
        <v>1.3452999999999999</v>
      </c>
      <c r="AD4">
        <v>1.3262</v>
      </c>
      <c r="AE4">
        <v>1.3303</v>
      </c>
      <c r="AF4">
        <v>1.3072999999999999</v>
      </c>
      <c r="AG4">
        <v>1.2961</v>
      </c>
      <c r="AH4">
        <v>1.1756</v>
      </c>
      <c r="AI4">
        <v>1.1681999999999999</v>
      </c>
      <c r="AJ4">
        <v>1.1467000000000001</v>
      </c>
      <c r="AK4">
        <v>1.1363000000000001</v>
      </c>
      <c r="AL4">
        <v>1.1312</v>
      </c>
      <c r="AM4">
        <v>1.2238</v>
      </c>
      <c r="AN4">
        <v>1.1939</v>
      </c>
      <c r="AO4">
        <v>1.1527000000000001</v>
      </c>
      <c r="AP4">
        <v>1.1404000000000001</v>
      </c>
      <c r="AQ4">
        <v>1.0709</v>
      </c>
      <c r="AR4">
        <v>0.99229999999999996</v>
      </c>
      <c r="AS4">
        <v>0.91520000000000001</v>
      </c>
      <c r="AT4">
        <v>0.94520000000000004</v>
      </c>
      <c r="AU4">
        <v>0.92400000000000004</v>
      </c>
      <c r="AV4">
        <v>0.88790000000000002</v>
      </c>
      <c r="AW4">
        <v>0.90339999999999998</v>
      </c>
      <c r="AX4">
        <v>0.84889999999999999</v>
      </c>
      <c r="AY4">
        <v>1.1779999999999999</v>
      </c>
      <c r="AZ4">
        <v>1.1143000000000001</v>
      </c>
      <c r="BA4">
        <v>1.1069</v>
      </c>
      <c r="BB4">
        <v>1.0747</v>
      </c>
      <c r="BC4">
        <v>1.0448999999999999</v>
      </c>
      <c r="BD4">
        <v>1.0481</v>
      </c>
      <c r="BE4">
        <v>1.0353000000000001</v>
      </c>
      <c r="BF4">
        <v>0.71830000000000005</v>
      </c>
      <c r="BG4">
        <v>0.72740000000000005</v>
      </c>
      <c r="BH4">
        <v>0.73360000000000003</v>
      </c>
      <c r="BI4">
        <v>0.71899999999999997</v>
      </c>
      <c r="BJ4">
        <v>0.70820000000000005</v>
      </c>
      <c r="BK4">
        <v>0.70760000000000001</v>
      </c>
      <c r="BL4">
        <v>0.70530000000000004</v>
      </c>
      <c r="BM4">
        <v>0.6996</v>
      </c>
      <c r="BN4">
        <v>0.70899999999999996</v>
      </c>
      <c r="BO4">
        <v>0.69769999999999999</v>
      </c>
      <c r="BQ4" s="32" t="s">
        <v>2</v>
      </c>
      <c r="BR4" s="32" t="s">
        <v>29</v>
      </c>
    </row>
    <row r="5" spans="1:70" x14ac:dyDescent="0.45">
      <c r="B5" t="s">
        <v>24</v>
      </c>
      <c r="C5" t="s">
        <v>19</v>
      </c>
      <c r="D5" t="s">
        <v>21</v>
      </c>
      <c r="E5" t="s">
        <v>5</v>
      </c>
      <c r="F5">
        <v>121.15</v>
      </c>
      <c r="G5">
        <v>122.7739</v>
      </c>
      <c r="H5">
        <v>124.71599999999999</v>
      </c>
      <c r="I5">
        <v>134.46559999999999</v>
      </c>
      <c r="J5">
        <v>129.91909999999999</v>
      </c>
      <c r="K5">
        <v>131.61879999999999</v>
      </c>
      <c r="L5">
        <v>132.09620000000001</v>
      </c>
      <c r="M5">
        <v>132.5581</v>
      </c>
      <c r="N5">
        <v>130.85939999999999</v>
      </c>
      <c r="O5">
        <v>131.85149999999999</v>
      </c>
      <c r="P5">
        <v>131.62119999999999</v>
      </c>
      <c r="Q5">
        <v>131.63480000000001</v>
      </c>
      <c r="R5">
        <v>130.9076</v>
      </c>
      <c r="S5">
        <v>130.92959999999999</v>
      </c>
      <c r="T5">
        <v>131.0385</v>
      </c>
      <c r="U5">
        <v>128.45160000000001</v>
      </c>
      <c r="V5">
        <v>128.5839</v>
      </c>
      <c r="W5">
        <v>128.4479</v>
      </c>
      <c r="X5">
        <v>128.39449999999999</v>
      </c>
      <c r="Y5">
        <v>120.41459999999999</v>
      </c>
      <c r="Z5">
        <v>120.3438</v>
      </c>
      <c r="AA5">
        <v>120.7899</v>
      </c>
      <c r="AB5">
        <v>120.9586</v>
      </c>
      <c r="AC5">
        <v>123.29389999999999</v>
      </c>
      <c r="AD5">
        <v>114.72</v>
      </c>
      <c r="AE5">
        <v>114.673</v>
      </c>
      <c r="AF5">
        <v>114.6777</v>
      </c>
      <c r="AG5">
        <v>114.6619</v>
      </c>
      <c r="AH5">
        <v>114.6069</v>
      </c>
      <c r="AI5">
        <v>114.6332</v>
      </c>
      <c r="AJ5">
        <v>114.58159999999999</v>
      </c>
      <c r="AK5">
        <v>114.5856</v>
      </c>
      <c r="AL5">
        <v>112.5724</v>
      </c>
      <c r="AM5">
        <v>108.4153</v>
      </c>
      <c r="AN5">
        <v>105.94029999999999</v>
      </c>
      <c r="AO5">
        <v>85.839699999999993</v>
      </c>
      <c r="AP5">
        <v>76.927400000000006</v>
      </c>
      <c r="AQ5">
        <v>76.942800000000005</v>
      </c>
      <c r="AR5">
        <v>70.594999999999999</v>
      </c>
      <c r="AS5">
        <v>68.694000000000003</v>
      </c>
      <c r="AT5">
        <v>68.158900000000003</v>
      </c>
      <c r="AU5">
        <v>66.868899999999996</v>
      </c>
      <c r="AV5">
        <v>66.628600000000006</v>
      </c>
      <c r="AW5">
        <v>66.319100000000006</v>
      </c>
      <c r="AX5">
        <v>65.797499999999999</v>
      </c>
      <c r="AY5">
        <v>88.606999999999999</v>
      </c>
      <c r="AZ5">
        <v>87.914599999999993</v>
      </c>
      <c r="BA5">
        <v>87.555000000000007</v>
      </c>
      <c r="BB5">
        <v>87.383399999999995</v>
      </c>
      <c r="BC5">
        <v>87.603399999999993</v>
      </c>
      <c r="BD5">
        <v>86.771199999999993</v>
      </c>
      <c r="BE5">
        <v>86.9315</v>
      </c>
      <c r="BF5">
        <v>64.565100000000001</v>
      </c>
      <c r="BG5">
        <v>64.683099999999996</v>
      </c>
      <c r="BH5">
        <v>65.505200000000002</v>
      </c>
      <c r="BI5">
        <v>65.561999999999998</v>
      </c>
      <c r="BJ5">
        <v>65.530199999999994</v>
      </c>
      <c r="BK5">
        <v>65.101699999999994</v>
      </c>
      <c r="BL5">
        <v>65.112099999999998</v>
      </c>
      <c r="BM5">
        <v>65.089799999999997</v>
      </c>
      <c r="BN5">
        <v>65.010900000000007</v>
      </c>
      <c r="BO5">
        <v>64.932299999999998</v>
      </c>
      <c r="BQ5" s="32" t="s">
        <v>4</v>
      </c>
      <c r="BR5" s="32" t="s">
        <v>29</v>
      </c>
    </row>
    <row r="6" spans="1:70" x14ac:dyDescent="0.45">
      <c r="B6" t="s">
        <v>24</v>
      </c>
      <c r="C6" t="s">
        <v>19</v>
      </c>
      <c r="D6" t="s">
        <v>21</v>
      </c>
      <c r="E6" t="s">
        <v>7</v>
      </c>
      <c r="F6">
        <v>7.5019</v>
      </c>
      <c r="G6">
        <v>7.5018000000000002</v>
      </c>
      <c r="H6">
        <v>7.5019</v>
      </c>
      <c r="I6">
        <v>7.5019</v>
      </c>
      <c r="J6">
        <v>7.5019</v>
      </c>
      <c r="K6">
        <v>7.5019</v>
      </c>
      <c r="L6">
        <v>7.5018000000000002</v>
      </c>
      <c r="M6">
        <v>7.5018000000000002</v>
      </c>
      <c r="N6">
        <v>7.5019</v>
      </c>
      <c r="O6">
        <v>7.5019</v>
      </c>
      <c r="P6">
        <v>7.5019</v>
      </c>
      <c r="Q6">
        <v>7.5019</v>
      </c>
      <c r="R6">
        <v>7.5018000000000002</v>
      </c>
      <c r="S6">
        <v>7.5019</v>
      </c>
      <c r="T6">
        <v>7.5019</v>
      </c>
      <c r="U6">
        <v>7.5019</v>
      </c>
      <c r="V6">
        <v>7.5018000000000002</v>
      </c>
      <c r="W6">
        <v>7.5015000000000001</v>
      </c>
      <c r="X6">
        <v>7.5019</v>
      </c>
      <c r="Y6">
        <v>9.1126000000000005</v>
      </c>
      <c r="Z6">
        <v>9.1127000000000002</v>
      </c>
      <c r="AA6">
        <v>9.1127000000000002</v>
      </c>
      <c r="AB6">
        <v>9.1127000000000002</v>
      </c>
      <c r="AC6">
        <v>9.1056000000000008</v>
      </c>
      <c r="AD6">
        <v>9.1144999999999996</v>
      </c>
      <c r="AE6">
        <v>9.1143999999999998</v>
      </c>
      <c r="AF6">
        <v>9.1144999999999996</v>
      </c>
      <c r="AG6">
        <v>9.1144999999999996</v>
      </c>
      <c r="AH6">
        <v>9.1129999999999995</v>
      </c>
      <c r="AI6">
        <v>9.1151</v>
      </c>
      <c r="AJ6">
        <v>9.1110000000000007</v>
      </c>
      <c r="AK6">
        <v>9.1109000000000009</v>
      </c>
      <c r="AL6">
        <v>9.1109000000000009</v>
      </c>
      <c r="AM6">
        <v>8.0645000000000007</v>
      </c>
      <c r="AN6">
        <v>9.0022000000000002</v>
      </c>
      <c r="AO6">
        <v>8.6560000000000006</v>
      </c>
      <c r="AP6">
        <v>8.1270000000000007</v>
      </c>
      <c r="AQ6">
        <v>8.2050999999999998</v>
      </c>
      <c r="AR6">
        <v>8.2741000000000007</v>
      </c>
      <c r="AS6">
        <v>8.1358999999999995</v>
      </c>
      <c r="AT6">
        <v>8.1614000000000004</v>
      </c>
      <c r="AU6">
        <v>8.1905999999999999</v>
      </c>
      <c r="AV6">
        <v>7.4108999999999998</v>
      </c>
      <c r="AW6">
        <v>7.4175000000000004</v>
      </c>
      <c r="AX6">
        <v>7.4404000000000003</v>
      </c>
      <c r="AY6">
        <v>12.538600000000001</v>
      </c>
      <c r="AZ6">
        <v>12.5228</v>
      </c>
      <c r="BA6">
        <v>10.788</v>
      </c>
      <c r="BB6">
        <v>12.525700000000001</v>
      </c>
      <c r="BC6">
        <v>12.1419</v>
      </c>
      <c r="BD6">
        <v>9.7838999999999992</v>
      </c>
      <c r="BE6">
        <v>8.3689</v>
      </c>
      <c r="BF6">
        <v>3.3576999999999999</v>
      </c>
      <c r="BG6">
        <v>2.8119999999999998</v>
      </c>
      <c r="BH6">
        <v>2.4733000000000001</v>
      </c>
      <c r="BI6">
        <v>2.3845000000000001</v>
      </c>
      <c r="BJ6">
        <v>1.8805000000000001</v>
      </c>
      <c r="BK6">
        <v>1.8675999999999999</v>
      </c>
      <c r="BL6">
        <v>1.7781</v>
      </c>
      <c r="BM6">
        <v>1.6657</v>
      </c>
      <c r="BN6">
        <v>1.4937</v>
      </c>
      <c r="BO6">
        <v>1.3778999999999999</v>
      </c>
      <c r="BQ6" s="32" t="s">
        <v>6</v>
      </c>
      <c r="BR6" s="32" t="s">
        <v>29</v>
      </c>
    </row>
    <row r="7" spans="1:70" x14ac:dyDescent="0.45">
      <c r="B7" t="s">
        <v>24</v>
      </c>
      <c r="C7" t="s">
        <v>19</v>
      </c>
      <c r="D7" t="s">
        <v>21</v>
      </c>
      <c r="E7" t="s">
        <v>9</v>
      </c>
      <c r="F7">
        <v>32.757599999999996</v>
      </c>
      <c r="G7">
        <v>32.786900000000003</v>
      </c>
      <c r="H7">
        <v>32.739199999999997</v>
      </c>
      <c r="I7">
        <v>32.784500000000001</v>
      </c>
      <c r="J7">
        <v>32.782600000000002</v>
      </c>
      <c r="K7">
        <v>32.757199999999997</v>
      </c>
      <c r="L7">
        <v>32.757300000000001</v>
      </c>
      <c r="M7">
        <v>32.866199999999999</v>
      </c>
      <c r="N7">
        <v>32.5458</v>
      </c>
      <c r="O7">
        <v>32.759399999999999</v>
      </c>
      <c r="P7">
        <v>32.658000000000001</v>
      </c>
      <c r="Q7">
        <v>32.567599999999999</v>
      </c>
      <c r="R7">
        <v>32.756999999999998</v>
      </c>
      <c r="S7">
        <v>32.845799999999997</v>
      </c>
      <c r="T7">
        <v>32.757199999999997</v>
      </c>
      <c r="U7">
        <v>32.838099999999997</v>
      </c>
      <c r="V7">
        <v>32.757399999999997</v>
      </c>
      <c r="W7">
        <v>32.754300000000001</v>
      </c>
      <c r="X7">
        <v>38.155200000000001</v>
      </c>
      <c r="Y7">
        <v>44.5944</v>
      </c>
      <c r="Z7">
        <v>44.659500000000001</v>
      </c>
      <c r="AA7">
        <v>38.097299999999997</v>
      </c>
      <c r="AB7">
        <v>35.318600000000004</v>
      </c>
      <c r="AC7">
        <v>40.235999999999997</v>
      </c>
      <c r="AD7">
        <v>32.750900000000001</v>
      </c>
      <c r="AE7">
        <v>32.754800000000003</v>
      </c>
      <c r="AF7">
        <v>32.7624</v>
      </c>
      <c r="AG7">
        <v>32.764299999999999</v>
      </c>
      <c r="AH7">
        <v>32.763599999999997</v>
      </c>
      <c r="AI7">
        <v>32.743099999999998</v>
      </c>
      <c r="AJ7">
        <v>56.767400000000002</v>
      </c>
      <c r="AK7">
        <v>56.677300000000002</v>
      </c>
      <c r="AL7">
        <v>56.660299999999999</v>
      </c>
      <c r="AM7">
        <v>56.796399999999998</v>
      </c>
      <c r="AN7">
        <v>57.3187</v>
      </c>
      <c r="AO7">
        <v>57.4801</v>
      </c>
      <c r="AP7">
        <v>55.397500000000001</v>
      </c>
      <c r="AQ7">
        <v>52.758099999999999</v>
      </c>
      <c r="AR7">
        <v>52.811399999999999</v>
      </c>
      <c r="AS7">
        <v>52.4542</v>
      </c>
      <c r="AT7">
        <v>52.915599999999998</v>
      </c>
      <c r="AU7">
        <v>53.4467</v>
      </c>
      <c r="AV7">
        <v>53.424399999999999</v>
      </c>
      <c r="AW7">
        <v>53.403799999999997</v>
      </c>
      <c r="AX7">
        <v>52.7821</v>
      </c>
      <c r="AY7">
        <v>68.2149</v>
      </c>
      <c r="AZ7">
        <v>67.598399999999998</v>
      </c>
      <c r="BA7">
        <v>66.792699999999996</v>
      </c>
      <c r="BB7">
        <v>65.870800000000003</v>
      </c>
      <c r="BC7">
        <v>64.304900000000004</v>
      </c>
      <c r="BD7">
        <v>63.433399999999999</v>
      </c>
      <c r="BE7">
        <v>63.502800000000001</v>
      </c>
      <c r="BF7">
        <v>47.096800000000002</v>
      </c>
      <c r="BG7">
        <v>45.494599999999998</v>
      </c>
      <c r="BH7">
        <v>44.541699999999999</v>
      </c>
      <c r="BI7">
        <v>43.3491</v>
      </c>
      <c r="BJ7">
        <v>42.185099999999998</v>
      </c>
      <c r="BK7">
        <v>41.8506</v>
      </c>
      <c r="BL7">
        <v>41.239699999999999</v>
      </c>
      <c r="BM7">
        <v>40.546999999999997</v>
      </c>
      <c r="BN7">
        <v>38.603400000000001</v>
      </c>
      <c r="BO7">
        <v>38.871400000000001</v>
      </c>
      <c r="BQ7" s="32" t="s">
        <v>8</v>
      </c>
      <c r="BR7" s="32" t="s">
        <v>29</v>
      </c>
    </row>
    <row r="8" spans="1:70" x14ac:dyDescent="0.45">
      <c r="B8" t="s">
        <v>24</v>
      </c>
      <c r="C8" t="s">
        <v>19</v>
      </c>
      <c r="D8" t="s">
        <v>21</v>
      </c>
      <c r="E8" t="s">
        <v>10</v>
      </c>
      <c r="F8">
        <v>2.7561</v>
      </c>
      <c r="G8">
        <v>2.7559999999999998</v>
      </c>
      <c r="H8">
        <v>2.7559999999999998</v>
      </c>
      <c r="I8">
        <v>2.7559999999999998</v>
      </c>
      <c r="J8">
        <v>2.7559999999999998</v>
      </c>
      <c r="K8">
        <v>2.7559999999999998</v>
      </c>
      <c r="L8">
        <v>2.7559999999999998</v>
      </c>
      <c r="M8">
        <v>2.7559999999999998</v>
      </c>
      <c r="N8">
        <v>2.7559999999999998</v>
      </c>
      <c r="O8">
        <v>2.7559999999999998</v>
      </c>
      <c r="P8">
        <v>2.7559999999999998</v>
      </c>
      <c r="Q8">
        <v>2.7559999999999998</v>
      </c>
      <c r="R8">
        <v>2.7559999999999998</v>
      </c>
      <c r="S8">
        <v>2.7559999999999998</v>
      </c>
      <c r="T8">
        <v>2.7559999999999998</v>
      </c>
      <c r="U8">
        <v>2.7559999999999998</v>
      </c>
      <c r="V8">
        <v>2.7559999999999998</v>
      </c>
      <c r="W8">
        <v>2.7559999999999998</v>
      </c>
      <c r="X8">
        <v>2.7559999999999998</v>
      </c>
      <c r="Y8">
        <v>2.7561</v>
      </c>
      <c r="Z8">
        <v>2.7559999999999998</v>
      </c>
      <c r="AA8">
        <v>2.7559999999999998</v>
      </c>
      <c r="AB8">
        <v>2.7559999999999998</v>
      </c>
      <c r="AC8">
        <v>2.7559999999999998</v>
      </c>
      <c r="AD8">
        <v>2.7559999999999998</v>
      </c>
      <c r="AE8">
        <v>2.7559999999999998</v>
      </c>
      <c r="AF8">
        <v>2.7559999999999998</v>
      </c>
      <c r="AG8">
        <v>2.7559999999999998</v>
      </c>
      <c r="AH8">
        <v>2.7559999999999998</v>
      </c>
      <c r="AI8">
        <v>2.7559999999999998</v>
      </c>
      <c r="AJ8">
        <v>4.5568999999999997</v>
      </c>
      <c r="AK8">
        <v>4.6497999999999999</v>
      </c>
      <c r="AL8">
        <v>4.7367999999999997</v>
      </c>
      <c r="AM8">
        <v>4.8207000000000004</v>
      </c>
      <c r="AN8">
        <v>4.9088000000000003</v>
      </c>
      <c r="AO8">
        <v>5.0167000000000002</v>
      </c>
      <c r="AP8">
        <v>5.0563000000000002</v>
      </c>
      <c r="AQ8">
        <v>5.0213999999999999</v>
      </c>
      <c r="AR8">
        <v>5.0308999999999999</v>
      </c>
      <c r="AS8">
        <v>5.0403000000000002</v>
      </c>
      <c r="AT8">
        <v>5.0496999999999996</v>
      </c>
      <c r="AU8">
        <v>5.1322999999999999</v>
      </c>
      <c r="AV8">
        <v>5.1825000000000001</v>
      </c>
      <c r="AW8">
        <v>5.2310999999999996</v>
      </c>
      <c r="AX8">
        <v>5.4002999999999997</v>
      </c>
      <c r="AY8">
        <v>9.5068999999999999</v>
      </c>
      <c r="AZ8">
        <v>10.6768</v>
      </c>
      <c r="BA8">
        <v>10.2988</v>
      </c>
      <c r="BB8">
        <v>13.2994</v>
      </c>
      <c r="BC8">
        <v>15.171200000000001</v>
      </c>
      <c r="BD8">
        <v>13.4049</v>
      </c>
      <c r="BE8">
        <v>13.108700000000001</v>
      </c>
      <c r="BF8">
        <v>7.4264000000000001</v>
      </c>
      <c r="BG8">
        <v>6.6474000000000002</v>
      </c>
      <c r="BH8">
        <v>6.3266</v>
      </c>
      <c r="BI8">
        <v>6.5564</v>
      </c>
      <c r="BJ8">
        <v>5.5378999999999996</v>
      </c>
      <c r="BK8">
        <v>5.7081999999999997</v>
      </c>
      <c r="BL8">
        <v>5.6787000000000001</v>
      </c>
      <c r="BM8">
        <v>5.5438000000000001</v>
      </c>
      <c r="BN8">
        <v>5.5147000000000004</v>
      </c>
      <c r="BO8">
        <v>5.0591999999999997</v>
      </c>
      <c r="BQ8" s="32" t="s">
        <v>6</v>
      </c>
      <c r="BR8" s="32" t="s">
        <v>29</v>
      </c>
    </row>
    <row r="9" spans="1:70" x14ac:dyDescent="0.45">
      <c r="B9" t="s">
        <v>24</v>
      </c>
      <c r="C9" t="s">
        <v>19</v>
      </c>
      <c r="D9" t="s">
        <v>21</v>
      </c>
      <c r="E9" t="s">
        <v>11</v>
      </c>
      <c r="F9">
        <v>87.283900000000003</v>
      </c>
      <c r="G9">
        <v>89.601699999999994</v>
      </c>
      <c r="H9">
        <v>87.305400000000006</v>
      </c>
      <c r="I9">
        <v>86.522499999999994</v>
      </c>
      <c r="J9">
        <v>87.283900000000003</v>
      </c>
      <c r="K9">
        <v>86.7547</v>
      </c>
      <c r="L9">
        <v>87.299000000000007</v>
      </c>
      <c r="M9">
        <v>87.299000000000007</v>
      </c>
      <c r="N9">
        <v>87.299000000000007</v>
      </c>
      <c r="O9">
        <v>86.804599999999994</v>
      </c>
      <c r="P9">
        <v>87.283900000000003</v>
      </c>
      <c r="Q9">
        <v>89.275300000000001</v>
      </c>
      <c r="R9">
        <v>81.842399999999998</v>
      </c>
      <c r="S9">
        <v>81.8322</v>
      </c>
      <c r="T9">
        <v>82.070300000000003</v>
      </c>
      <c r="U9">
        <v>75.193299999999994</v>
      </c>
      <c r="V9">
        <v>74.501400000000004</v>
      </c>
      <c r="W9">
        <v>74.774600000000007</v>
      </c>
      <c r="X9">
        <v>102.89530000000001</v>
      </c>
      <c r="Y9">
        <v>102.3095</v>
      </c>
      <c r="Z9">
        <v>101.7559</v>
      </c>
      <c r="AA9">
        <v>101.77809999999999</v>
      </c>
      <c r="AB9">
        <v>102.04349999999999</v>
      </c>
      <c r="AC9">
        <v>73.542299999999997</v>
      </c>
      <c r="AD9">
        <v>75.397300000000001</v>
      </c>
      <c r="AE9">
        <v>74.085999999999999</v>
      </c>
      <c r="AF9">
        <v>75.036900000000003</v>
      </c>
      <c r="AG9">
        <v>74.167100000000005</v>
      </c>
      <c r="AH9">
        <v>87.022400000000005</v>
      </c>
      <c r="AI9">
        <v>78.162199999999999</v>
      </c>
      <c r="AJ9">
        <v>104.6534</v>
      </c>
      <c r="AK9">
        <v>104.5964</v>
      </c>
      <c r="AL9">
        <v>105.8647</v>
      </c>
      <c r="AM9">
        <v>94.832800000000006</v>
      </c>
      <c r="AN9">
        <v>98.510199999999998</v>
      </c>
      <c r="AO9">
        <v>81.169399999999996</v>
      </c>
      <c r="AP9">
        <v>85.292599999999993</v>
      </c>
      <c r="AQ9">
        <v>78.605000000000004</v>
      </c>
      <c r="AR9">
        <v>79.382599999999996</v>
      </c>
      <c r="AS9">
        <v>80.168499999999995</v>
      </c>
      <c r="AT9">
        <v>80.945300000000003</v>
      </c>
      <c r="AU9">
        <v>78.52</v>
      </c>
      <c r="AV9">
        <v>82.857900000000001</v>
      </c>
      <c r="AW9">
        <v>81.625299999999996</v>
      </c>
      <c r="AX9">
        <v>84.970699999999994</v>
      </c>
      <c r="AY9">
        <v>153.3389</v>
      </c>
      <c r="AZ9">
        <v>151.82859999999999</v>
      </c>
      <c r="BA9">
        <v>148.10130000000001</v>
      </c>
      <c r="BB9">
        <v>144.72329999999999</v>
      </c>
      <c r="BC9">
        <v>140.9177</v>
      </c>
      <c r="BD9">
        <v>134.9391</v>
      </c>
      <c r="BE9">
        <v>132.24619999999999</v>
      </c>
      <c r="BF9">
        <v>72.690600000000003</v>
      </c>
      <c r="BG9">
        <v>72.592600000000004</v>
      </c>
      <c r="BH9">
        <v>70.481899999999996</v>
      </c>
      <c r="BI9">
        <v>62.313699999999997</v>
      </c>
      <c r="BJ9">
        <v>61.538600000000002</v>
      </c>
      <c r="BK9">
        <v>61.661299999999997</v>
      </c>
      <c r="BL9">
        <v>60.567700000000002</v>
      </c>
      <c r="BM9">
        <v>59.287599999999998</v>
      </c>
      <c r="BN9">
        <v>56.074399999999997</v>
      </c>
      <c r="BO9">
        <v>33.389200000000002</v>
      </c>
      <c r="BQ9" s="32" t="s">
        <v>8</v>
      </c>
      <c r="BR9" s="32" t="s">
        <v>29</v>
      </c>
    </row>
    <row r="10" spans="1:70" x14ac:dyDescent="0.45">
      <c r="B10" t="s">
        <v>24</v>
      </c>
      <c r="C10" t="s">
        <v>19</v>
      </c>
      <c r="D10" t="s">
        <v>21</v>
      </c>
      <c r="E10" t="s">
        <v>12</v>
      </c>
      <c r="F10">
        <v>2.9224999999999999</v>
      </c>
      <c r="G10">
        <v>2.9230999999999998</v>
      </c>
      <c r="H10">
        <v>2.9232</v>
      </c>
      <c r="I10">
        <v>2.9222999999999999</v>
      </c>
      <c r="J10">
        <v>2.9224999999999999</v>
      </c>
      <c r="K10">
        <v>2.9222999999999999</v>
      </c>
      <c r="L10">
        <v>2.923</v>
      </c>
      <c r="M10">
        <v>2.923</v>
      </c>
      <c r="N10">
        <v>2.923</v>
      </c>
      <c r="O10">
        <v>2.9224000000000001</v>
      </c>
      <c r="P10">
        <v>2.9224999999999999</v>
      </c>
      <c r="Q10">
        <v>2.9226999999999999</v>
      </c>
      <c r="R10">
        <v>2.9228999999999998</v>
      </c>
      <c r="S10">
        <v>2.9226000000000001</v>
      </c>
      <c r="T10">
        <v>2.9224999999999999</v>
      </c>
      <c r="U10">
        <v>2.9226000000000001</v>
      </c>
      <c r="V10">
        <v>2.9224000000000001</v>
      </c>
      <c r="W10">
        <v>2.923</v>
      </c>
      <c r="X10">
        <v>2.9224999999999999</v>
      </c>
      <c r="Y10">
        <v>2.9230999999999998</v>
      </c>
      <c r="Z10">
        <v>2.9224999999999999</v>
      </c>
      <c r="AA10">
        <v>2.9226999999999999</v>
      </c>
      <c r="AB10">
        <v>2.9228000000000001</v>
      </c>
      <c r="AC10">
        <v>2.923</v>
      </c>
      <c r="AD10">
        <v>2.9228999999999998</v>
      </c>
      <c r="AE10">
        <v>2.9222999999999999</v>
      </c>
      <c r="AF10">
        <v>2.9222999999999999</v>
      </c>
      <c r="AG10">
        <v>2.923</v>
      </c>
      <c r="AH10">
        <v>2.9228000000000001</v>
      </c>
      <c r="AI10">
        <v>2.9222999999999999</v>
      </c>
      <c r="AJ10">
        <v>2.3231000000000002</v>
      </c>
      <c r="AK10">
        <v>2.3224</v>
      </c>
      <c r="AL10">
        <v>2.3218999999999999</v>
      </c>
      <c r="AM10">
        <v>2.3384999999999998</v>
      </c>
      <c r="AN10">
        <v>2.3599000000000001</v>
      </c>
      <c r="AO10">
        <v>2.3881999999999999</v>
      </c>
      <c r="AP10">
        <v>2.4051</v>
      </c>
      <c r="AQ10">
        <v>2.3795999999999999</v>
      </c>
      <c r="AR10">
        <v>2.3849</v>
      </c>
      <c r="AS10">
        <v>2.3902999999999999</v>
      </c>
      <c r="AT10">
        <v>2.3954</v>
      </c>
      <c r="AU10">
        <v>2.4207999999999998</v>
      </c>
      <c r="AV10">
        <v>2.4523999999999999</v>
      </c>
      <c r="AW10">
        <v>2.4843999999999999</v>
      </c>
      <c r="AX10">
        <v>2.5748000000000002</v>
      </c>
      <c r="AY10">
        <v>4.8324999999999996</v>
      </c>
      <c r="AZ10">
        <v>6.5673000000000004</v>
      </c>
      <c r="BA10">
        <v>6.3697999999999997</v>
      </c>
      <c r="BB10">
        <v>8.2529000000000003</v>
      </c>
      <c r="BC10">
        <v>9.1536000000000008</v>
      </c>
      <c r="BD10">
        <v>8.1518999999999995</v>
      </c>
      <c r="BE10">
        <v>7.8902999999999999</v>
      </c>
      <c r="BF10">
        <v>3.2968000000000002</v>
      </c>
      <c r="BG10">
        <v>3.0895000000000001</v>
      </c>
      <c r="BH10">
        <v>3.0674000000000001</v>
      </c>
      <c r="BI10">
        <v>3.0533999999999999</v>
      </c>
      <c r="BJ10">
        <v>2.5344000000000002</v>
      </c>
      <c r="BK10">
        <v>2.6644999999999999</v>
      </c>
      <c r="BL10">
        <v>2.6461999999999999</v>
      </c>
      <c r="BM10">
        <v>2.5586000000000002</v>
      </c>
      <c r="BN10">
        <v>2.5415000000000001</v>
      </c>
      <c r="BO10">
        <v>4.0434999999999999</v>
      </c>
      <c r="BQ10" s="32" t="s">
        <v>6</v>
      </c>
      <c r="BR10" s="32" t="s">
        <v>29</v>
      </c>
    </row>
    <row r="11" spans="1:70" x14ac:dyDescent="0.45">
      <c r="B11" t="s">
        <v>24</v>
      </c>
      <c r="C11" t="s">
        <v>19</v>
      </c>
      <c r="D11" t="s">
        <v>21</v>
      </c>
      <c r="E11" t="s">
        <v>13</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Q11" s="32" t="s">
        <v>6</v>
      </c>
      <c r="BR11" s="32" t="s">
        <v>29</v>
      </c>
    </row>
    <row r="12" spans="1:70" x14ac:dyDescent="0.45">
      <c r="B12" t="s">
        <v>24</v>
      </c>
      <c r="C12" t="s">
        <v>19</v>
      </c>
      <c r="D12" t="s">
        <v>21</v>
      </c>
      <c r="E12" t="s">
        <v>15</v>
      </c>
      <c r="F12">
        <v>3.4445000000000001</v>
      </c>
      <c r="G12">
        <v>3.4190999999999998</v>
      </c>
      <c r="H12">
        <v>3.4361000000000002</v>
      </c>
      <c r="I12">
        <v>3.4268999999999998</v>
      </c>
      <c r="J12">
        <v>3.4378000000000002</v>
      </c>
      <c r="K12">
        <v>3.4285000000000001</v>
      </c>
      <c r="L12">
        <v>3.4346000000000001</v>
      </c>
      <c r="M12">
        <v>3.4304000000000001</v>
      </c>
      <c r="N12">
        <v>3.4281000000000001</v>
      </c>
      <c r="O12">
        <v>3.4291</v>
      </c>
      <c r="P12">
        <v>3.3012000000000001</v>
      </c>
      <c r="Q12">
        <v>3.1438999999999999</v>
      </c>
      <c r="R12">
        <v>3.0501</v>
      </c>
      <c r="S12">
        <v>3.0501</v>
      </c>
      <c r="T12">
        <v>3.0501</v>
      </c>
      <c r="U12">
        <v>3.0508999999999999</v>
      </c>
      <c r="V12">
        <v>2.5872999999999999</v>
      </c>
      <c r="W12">
        <v>3.0514999999999999</v>
      </c>
      <c r="X12">
        <v>3.0468000000000002</v>
      </c>
      <c r="Y12">
        <v>3.0503999999999998</v>
      </c>
      <c r="Z12">
        <v>3.0493999999999999</v>
      </c>
      <c r="AA12">
        <v>3.0491000000000001</v>
      </c>
      <c r="AB12">
        <v>3.0493000000000001</v>
      </c>
      <c r="AC12">
        <v>3.5253999999999999</v>
      </c>
      <c r="AD12">
        <v>3.0478999999999998</v>
      </c>
      <c r="AE12">
        <v>3.0503999999999998</v>
      </c>
      <c r="AF12">
        <v>3.0497000000000001</v>
      </c>
      <c r="AG12">
        <v>3.0489000000000002</v>
      </c>
      <c r="AH12">
        <v>3.4359999999999999</v>
      </c>
      <c r="AI12">
        <v>3.0468000000000002</v>
      </c>
      <c r="AJ12">
        <v>3.0476000000000001</v>
      </c>
      <c r="AK12">
        <v>3.0493000000000001</v>
      </c>
      <c r="AL12">
        <v>3.0480999999999998</v>
      </c>
      <c r="AM12">
        <v>3.0565000000000002</v>
      </c>
      <c r="AN12">
        <v>2.9432999999999998</v>
      </c>
      <c r="AO12">
        <v>1.6581999999999999</v>
      </c>
      <c r="AP12">
        <v>1.3721000000000001</v>
      </c>
      <c r="AQ12">
        <v>1.7739</v>
      </c>
      <c r="AR12">
        <v>2.3820000000000001</v>
      </c>
      <c r="AS12">
        <v>2.3098999999999998</v>
      </c>
      <c r="AT12">
        <v>2.3321000000000001</v>
      </c>
      <c r="AU12">
        <v>2.2688999999999999</v>
      </c>
      <c r="AV12">
        <v>2.2461000000000002</v>
      </c>
      <c r="AW12">
        <v>2.4247000000000001</v>
      </c>
      <c r="AX12">
        <v>2.1183000000000001</v>
      </c>
      <c r="AY12">
        <v>2.4074</v>
      </c>
      <c r="AZ12">
        <v>2.5390999999999999</v>
      </c>
      <c r="BA12">
        <v>2.3708999999999998</v>
      </c>
      <c r="BB12">
        <v>2.9581</v>
      </c>
      <c r="BC12">
        <v>2.5171000000000001</v>
      </c>
      <c r="BD12">
        <v>2.4573999999999998</v>
      </c>
      <c r="BE12">
        <v>2.0163000000000002</v>
      </c>
      <c r="BF12">
        <v>1.4917</v>
      </c>
      <c r="BG12">
        <v>1.5426</v>
      </c>
      <c r="BH12">
        <v>1.5709</v>
      </c>
      <c r="BI12">
        <v>1.5613999999999999</v>
      </c>
      <c r="BJ12">
        <v>1.5653999999999999</v>
      </c>
      <c r="BK12">
        <v>1.5643</v>
      </c>
      <c r="BL12">
        <v>2.5853999999999999</v>
      </c>
      <c r="BM12">
        <v>1.3685</v>
      </c>
      <c r="BN12">
        <v>1.4841</v>
      </c>
      <c r="BO12">
        <v>1.8442000000000001</v>
      </c>
      <c r="BQ12" s="32" t="s">
        <v>14</v>
      </c>
      <c r="BR12" s="32" t="s">
        <v>29</v>
      </c>
    </row>
    <row r="13" spans="1:70" x14ac:dyDescent="0.45">
      <c r="B13" t="s">
        <v>24</v>
      </c>
      <c r="C13" t="s">
        <v>19</v>
      </c>
      <c r="D13" t="s">
        <v>21</v>
      </c>
      <c r="E13" t="s">
        <v>17</v>
      </c>
      <c r="F13">
        <v>3.1865000000000001</v>
      </c>
      <c r="G13">
        <v>3.2014</v>
      </c>
      <c r="H13">
        <v>3.1856</v>
      </c>
      <c r="I13">
        <v>3.1863999999999999</v>
      </c>
      <c r="J13">
        <v>3.1926000000000001</v>
      </c>
      <c r="K13">
        <v>3.2059000000000002</v>
      </c>
      <c r="L13">
        <v>3.1856</v>
      </c>
      <c r="M13">
        <v>3.1859999999999999</v>
      </c>
      <c r="N13">
        <v>3.1905999999999999</v>
      </c>
      <c r="O13">
        <v>3.1827000000000001</v>
      </c>
      <c r="P13">
        <v>3.1351</v>
      </c>
      <c r="Q13">
        <v>3.1351</v>
      </c>
      <c r="R13">
        <v>3.1343000000000001</v>
      </c>
      <c r="S13">
        <v>3.1343000000000001</v>
      </c>
      <c r="T13">
        <v>3.1343000000000001</v>
      </c>
      <c r="U13">
        <v>3.1326999999999998</v>
      </c>
      <c r="V13">
        <v>3.1257999999999999</v>
      </c>
      <c r="W13">
        <v>3.1371000000000002</v>
      </c>
      <c r="X13">
        <v>3.1377999999999999</v>
      </c>
      <c r="Y13">
        <v>3.1368</v>
      </c>
      <c r="Z13">
        <v>3.1368</v>
      </c>
      <c r="AA13">
        <v>3.1371000000000002</v>
      </c>
      <c r="AB13">
        <v>3.1372</v>
      </c>
      <c r="AC13">
        <v>3.1354000000000002</v>
      </c>
      <c r="AD13">
        <v>3.1396000000000002</v>
      </c>
      <c r="AE13">
        <v>3.1400999999999999</v>
      </c>
      <c r="AF13">
        <v>3.75</v>
      </c>
      <c r="AG13">
        <v>3.1389999999999998</v>
      </c>
      <c r="AH13">
        <v>3.15</v>
      </c>
      <c r="AI13">
        <v>3.1368</v>
      </c>
      <c r="AJ13">
        <v>3.1368999999999998</v>
      </c>
      <c r="AK13">
        <v>3.1368999999999998</v>
      </c>
      <c r="AL13">
        <v>3.1372</v>
      </c>
      <c r="AM13">
        <v>3.1015999999999999</v>
      </c>
      <c r="AN13">
        <v>3.1017999999999999</v>
      </c>
      <c r="AO13">
        <v>3.1076999999999999</v>
      </c>
      <c r="AP13">
        <v>3.0998000000000001</v>
      </c>
      <c r="AQ13">
        <v>3.1189</v>
      </c>
      <c r="AR13">
        <v>3.0889000000000002</v>
      </c>
      <c r="AS13">
        <v>3.1194000000000002</v>
      </c>
      <c r="AT13">
        <v>3.0834999999999999</v>
      </c>
      <c r="AU13">
        <v>3.1038999999999999</v>
      </c>
      <c r="AV13">
        <v>3.0878000000000001</v>
      </c>
      <c r="AW13">
        <v>3.0878000000000001</v>
      </c>
      <c r="AX13">
        <v>3.1046</v>
      </c>
      <c r="AY13">
        <v>3.1084000000000001</v>
      </c>
      <c r="AZ13">
        <v>3.1556999999999999</v>
      </c>
      <c r="BA13">
        <v>3.2864</v>
      </c>
      <c r="BB13">
        <v>3.2848999999999999</v>
      </c>
      <c r="BC13">
        <v>3.3073000000000001</v>
      </c>
      <c r="BD13">
        <v>3.2833000000000001</v>
      </c>
      <c r="BE13">
        <v>3.2850000000000001</v>
      </c>
      <c r="BF13">
        <v>3.7639</v>
      </c>
      <c r="BG13">
        <v>2.8969</v>
      </c>
      <c r="BH13">
        <v>2.7235999999999998</v>
      </c>
      <c r="BI13">
        <v>2.5825999999999998</v>
      </c>
      <c r="BJ13">
        <v>2.1095000000000002</v>
      </c>
      <c r="BK13">
        <v>2.0825</v>
      </c>
      <c r="BL13">
        <v>1.9970000000000001</v>
      </c>
      <c r="BM13">
        <v>2.0619000000000001</v>
      </c>
      <c r="BN13">
        <v>2.0501999999999998</v>
      </c>
      <c r="BO13">
        <v>2.1236999999999999</v>
      </c>
      <c r="BQ13" s="32" t="s">
        <v>16</v>
      </c>
      <c r="BR13" s="32" t="s">
        <v>29</v>
      </c>
    </row>
    <row r="14" spans="1:70" x14ac:dyDescent="0.45">
      <c r="B14" t="s">
        <v>24</v>
      </c>
      <c r="C14" t="s">
        <v>25</v>
      </c>
      <c r="D14" t="s">
        <v>26</v>
      </c>
      <c r="E14" t="s">
        <v>1</v>
      </c>
      <c r="F14" s="2">
        <v>15.700100000000001</v>
      </c>
      <c r="G14" s="2">
        <v>17.11</v>
      </c>
      <c r="H14" s="2">
        <v>20.944900000000001</v>
      </c>
      <c r="I14" s="2">
        <v>18.118300000000001</v>
      </c>
      <c r="J14" s="2">
        <v>20.8447</v>
      </c>
      <c r="K14" s="2">
        <v>24.276399999999999</v>
      </c>
      <c r="L14" s="2">
        <v>29.700199999999999</v>
      </c>
      <c r="M14" s="2">
        <v>33.240600000000001</v>
      </c>
      <c r="N14" s="2">
        <v>41.194000000000003</v>
      </c>
      <c r="O14" s="2">
        <v>43.796399999999998</v>
      </c>
      <c r="P14" s="2">
        <v>39.424199999999999</v>
      </c>
      <c r="Q14" s="2">
        <v>52.1282</v>
      </c>
      <c r="R14" s="2">
        <v>49.271500000000003</v>
      </c>
      <c r="S14" s="2">
        <v>39.239899999999999</v>
      </c>
      <c r="T14" s="2">
        <v>55.745199999999997</v>
      </c>
      <c r="U14" s="2">
        <v>68.365799999999993</v>
      </c>
      <c r="V14" s="2">
        <v>85.877600000000001</v>
      </c>
      <c r="W14" s="2">
        <v>92.871799999999993</v>
      </c>
      <c r="X14" s="2">
        <v>113.9509</v>
      </c>
      <c r="Y14" s="2">
        <v>144.5855</v>
      </c>
      <c r="Z14" s="2">
        <v>165.1294</v>
      </c>
      <c r="AA14" s="2">
        <v>167.48509999999999</v>
      </c>
      <c r="AB14" s="2">
        <v>189.73759999999999</v>
      </c>
      <c r="AC14" s="2">
        <v>205.6705</v>
      </c>
      <c r="AD14" s="2">
        <v>225.50229999999999</v>
      </c>
      <c r="AE14" s="2">
        <v>206.69040000000001</v>
      </c>
      <c r="AF14" s="2">
        <v>223.7501</v>
      </c>
      <c r="AG14" s="2">
        <v>234.97300000000001</v>
      </c>
      <c r="AH14" s="2">
        <v>256.762</v>
      </c>
      <c r="AI14" s="2">
        <v>245.2304</v>
      </c>
      <c r="AJ14" s="2">
        <v>276.9495</v>
      </c>
      <c r="AK14" s="2">
        <v>281.0378</v>
      </c>
      <c r="AL14" s="2">
        <v>295.72120000000001</v>
      </c>
      <c r="AM14" s="2">
        <v>309.3861</v>
      </c>
      <c r="AN14" s="2">
        <v>352.16969999999998</v>
      </c>
      <c r="AO14" s="2">
        <v>376.85849999999999</v>
      </c>
      <c r="AP14" s="2">
        <v>351.94450000000001</v>
      </c>
      <c r="AQ14" s="2">
        <v>379.5573</v>
      </c>
      <c r="AR14" s="2">
        <v>423.36700000000002</v>
      </c>
      <c r="AS14" s="2">
        <v>409.91370000000001</v>
      </c>
      <c r="AT14" s="2">
        <v>415.05029999999999</v>
      </c>
      <c r="AU14" s="2">
        <v>418.78280000000001</v>
      </c>
      <c r="AV14" s="2">
        <v>378.80549999999999</v>
      </c>
      <c r="AW14" s="2">
        <v>367.68439999999998</v>
      </c>
      <c r="AX14" s="2">
        <v>362.09559999999999</v>
      </c>
      <c r="AY14" s="2">
        <v>379.53660000000002</v>
      </c>
      <c r="AZ14" s="2">
        <v>383.07619999999997</v>
      </c>
      <c r="BA14" s="2">
        <v>473.66219999999998</v>
      </c>
      <c r="BB14" s="2">
        <v>407.37130000000002</v>
      </c>
      <c r="BC14" s="2">
        <v>420.7398</v>
      </c>
      <c r="BD14" s="2">
        <v>458.47230000000002</v>
      </c>
      <c r="BE14" s="2">
        <v>436.33699999999999</v>
      </c>
      <c r="BF14" s="2">
        <v>464.52600000000001</v>
      </c>
      <c r="BG14" s="2">
        <v>526.9769</v>
      </c>
      <c r="BH14" s="2">
        <v>560.89189999999996</v>
      </c>
      <c r="BI14" s="2">
        <v>531.49130000000002</v>
      </c>
      <c r="BJ14" s="2">
        <v>572.61720000000003</v>
      </c>
      <c r="BK14" s="2">
        <v>590.50149999999996</v>
      </c>
      <c r="BL14" s="2">
        <v>599.2337</v>
      </c>
      <c r="BM14" s="2">
        <v>628.42160000000001</v>
      </c>
      <c r="BN14" s="2">
        <v>678.54449999999997</v>
      </c>
      <c r="BO14" s="2">
        <v>678.40089999999998</v>
      </c>
      <c r="BQ14" s="32" t="s">
        <v>0</v>
      </c>
      <c r="BR14" s="32" t="s">
        <v>29</v>
      </c>
    </row>
    <row r="15" spans="1:70" x14ac:dyDescent="0.45">
      <c r="B15" t="s">
        <v>24</v>
      </c>
      <c r="C15" t="s">
        <v>25</v>
      </c>
      <c r="D15" t="s">
        <v>26</v>
      </c>
      <c r="E15" t="s">
        <v>3</v>
      </c>
      <c r="F15" s="2">
        <v>22970.881399999998</v>
      </c>
      <c r="G15" s="2">
        <v>23499.2958</v>
      </c>
      <c r="H15" s="2">
        <v>24482.807400000002</v>
      </c>
      <c r="I15" s="2">
        <v>25047.5677</v>
      </c>
      <c r="J15" s="2">
        <v>25433.961899999998</v>
      </c>
      <c r="K15" s="2">
        <v>24689.575099999998</v>
      </c>
      <c r="L15" s="2">
        <v>26992.460500000001</v>
      </c>
      <c r="M15" s="2">
        <v>26639.0746</v>
      </c>
      <c r="N15" s="2">
        <v>28247.498100000001</v>
      </c>
      <c r="O15" s="2">
        <v>27174.712299999999</v>
      </c>
      <c r="P15" s="2">
        <v>25395.796200000001</v>
      </c>
      <c r="Q15" s="2">
        <v>26511.983800000002</v>
      </c>
      <c r="R15" s="2">
        <v>27262.8459</v>
      </c>
      <c r="S15" s="2">
        <v>26798.0285</v>
      </c>
      <c r="T15" s="2">
        <v>28590.710999999999</v>
      </c>
      <c r="U15" s="2">
        <v>27449.737700000001</v>
      </c>
      <c r="V15" s="2">
        <v>28166.874299999999</v>
      </c>
      <c r="W15" s="2">
        <v>28378.858700000001</v>
      </c>
      <c r="X15" s="2">
        <v>28660.880499999999</v>
      </c>
      <c r="Y15" s="2">
        <v>29155.643100000001</v>
      </c>
      <c r="Z15" s="2">
        <v>29466.224399999999</v>
      </c>
      <c r="AA15" s="2">
        <v>30072.269199999999</v>
      </c>
      <c r="AB15" s="2">
        <v>28044.150699999998</v>
      </c>
      <c r="AC15" s="2">
        <v>29507.720300000001</v>
      </c>
      <c r="AD15" s="2">
        <v>29914.838899999999</v>
      </c>
      <c r="AE15" s="2">
        <v>30743.384600000001</v>
      </c>
      <c r="AF15" s="2">
        <v>30224.967799999999</v>
      </c>
      <c r="AG15" s="2">
        <v>30221.609400000001</v>
      </c>
      <c r="AH15" s="2">
        <v>31488.381799999999</v>
      </c>
      <c r="AI15" s="2">
        <v>31281.275799999999</v>
      </c>
      <c r="AJ15" s="2">
        <v>31237.984899999999</v>
      </c>
      <c r="AK15" s="2">
        <v>31104.515899999999</v>
      </c>
      <c r="AL15" s="2">
        <v>30462.007699999998</v>
      </c>
      <c r="AM15" s="2">
        <v>30746.201499999999</v>
      </c>
      <c r="AN15" s="2">
        <v>31518.3976</v>
      </c>
      <c r="AO15" s="2">
        <v>32484.084800000001</v>
      </c>
      <c r="AP15" s="2">
        <v>32103.218199999999</v>
      </c>
      <c r="AQ15" s="2">
        <v>31815.1793</v>
      </c>
      <c r="AR15" s="2">
        <v>34164.913099999998</v>
      </c>
      <c r="AS15" s="2">
        <v>34437.268600000003</v>
      </c>
      <c r="AT15" s="2">
        <v>34281.4519</v>
      </c>
      <c r="AU15" s="2">
        <v>34736.348299999998</v>
      </c>
      <c r="AV15" s="2">
        <v>34062.7785</v>
      </c>
      <c r="AW15" s="2">
        <v>32736.917799999999</v>
      </c>
      <c r="AX15" s="2">
        <v>33782.5982</v>
      </c>
      <c r="AY15" s="2">
        <v>48030.296399999999</v>
      </c>
      <c r="AZ15" s="2">
        <v>48116.656799999997</v>
      </c>
      <c r="BA15" s="2">
        <v>51740.329899999997</v>
      </c>
      <c r="BB15" s="2">
        <v>51738.685100000002</v>
      </c>
      <c r="BC15" s="2">
        <v>52309.3626</v>
      </c>
      <c r="BD15" s="2">
        <v>53059.890500000001</v>
      </c>
      <c r="BE15" s="2">
        <v>52280.982400000001</v>
      </c>
      <c r="BF15" s="2">
        <v>37016.762799999997</v>
      </c>
      <c r="BG15" s="2">
        <v>37683.342700000001</v>
      </c>
      <c r="BH15" s="2">
        <v>38006.729500000001</v>
      </c>
      <c r="BI15" s="2">
        <v>36274.364600000001</v>
      </c>
      <c r="BJ15" s="2">
        <v>38346.558900000004</v>
      </c>
      <c r="BK15" s="2">
        <v>38505.694100000001</v>
      </c>
      <c r="BL15" s="2">
        <v>38500.956700000002</v>
      </c>
      <c r="BM15" s="2">
        <v>38412.053800000002</v>
      </c>
      <c r="BN15" s="2">
        <v>39974.898800000003</v>
      </c>
      <c r="BO15" s="2">
        <v>39898.2785</v>
      </c>
      <c r="BQ15" s="32" t="s">
        <v>2</v>
      </c>
      <c r="BR15" s="32" t="s">
        <v>29</v>
      </c>
    </row>
    <row r="16" spans="1:70" x14ac:dyDescent="0.45">
      <c r="B16" t="s">
        <v>24</v>
      </c>
      <c r="C16" t="s">
        <v>25</v>
      </c>
      <c r="D16" t="s">
        <v>26</v>
      </c>
      <c r="E16" t="s">
        <v>5</v>
      </c>
      <c r="F16" s="2">
        <v>14283.5905</v>
      </c>
      <c r="G16" s="2">
        <v>14806.5265</v>
      </c>
      <c r="H16" s="2">
        <v>15321.3645</v>
      </c>
      <c r="I16" s="2">
        <v>16821.640500000001</v>
      </c>
      <c r="J16" s="2">
        <v>16252.884</v>
      </c>
      <c r="K16" s="2">
        <v>17176.252499999999</v>
      </c>
      <c r="L16" s="2">
        <v>17535.771000000001</v>
      </c>
      <c r="M16" s="2">
        <v>17895.342499999999</v>
      </c>
      <c r="N16" s="2">
        <v>18254.887500000001</v>
      </c>
      <c r="O16" s="2">
        <v>18749.284500000002</v>
      </c>
      <c r="P16" s="2">
        <v>18598.077499999999</v>
      </c>
      <c r="Q16" s="2">
        <v>18599.996999999999</v>
      </c>
      <c r="R16" s="2">
        <v>17724.502</v>
      </c>
      <c r="S16" s="2">
        <v>18118.428500000002</v>
      </c>
      <c r="T16" s="2">
        <v>18529.7575</v>
      </c>
      <c r="U16" s="2">
        <v>18742.754000000001</v>
      </c>
      <c r="V16" s="2">
        <v>19165.179499999998</v>
      </c>
      <c r="W16" s="2">
        <v>21949.8115</v>
      </c>
      <c r="X16" s="2">
        <v>22854.224999999999</v>
      </c>
      <c r="Y16" s="2">
        <v>14562.218000000001</v>
      </c>
      <c r="Z16" s="2">
        <v>14741.995500000001</v>
      </c>
      <c r="AA16" s="2">
        <v>14987.13</v>
      </c>
      <c r="AB16" s="2">
        <v>15204.4925</v>
      </c>
      <c r="AC16" s="2">
        <v>15134.6945</v>
      </c>
      <c r="AD16" s="2">
        <v>15278.868</v>
      </c>
      <c r="AE16" s="2">
        <v>15426.735000000001</v>
      </c>
      <c r="AF16" s="2">
        <v>15577.1265</v>
      </c>
      <c r="AG16" s="2">
        <v>15729.095499999999</v>
      </c>
      <c r="AH16" s="2">
        <v>15886.802</v>
      </c>
      <c r="AI16" s="2">
        <v>16039.597</v>
      </c>
      <c r="AJ16" s="2">
        <v>16049.441500000001</v>
      </c>
      <c r="AK16" s="2">
        <v>16199.77</v>
      </c>
      <c r="AL16" s="2">
        <v>16213.684999999999</v>
      </c>
      <c r="AM16" s="2">
        <v>15908.862999999999</v>
      </c>
      <c r="AN16" s="2">
        <v>15670.2655</v>
      </c>
      <c r="AO16" s="2">
        <v>13090.55</v>
      </c>
      <c r="AP16" s="2">
        <v>12739.182500000001</v>
      </c>
      <c r="AQ16" s="2">
        <v>12387.788500000001</v>
      </c>
      <c r="AR16" s="2">
        <v>12036.4475</v>
      </c>
      <c r="AS16" s="2">
        <v>11849.717500000001</v>
      </c>
      <c r="AT16" s="2">
        <v>11886.9185</v>
      </c>
      <c r="AU16" s="2">
        <v>11929.415000000001</v>
      </c>
      <c r="AV16" s="2">
        <v>11993.146500000001</v>
      </c>
      <c r="AW16" s="2">
        <v>12003.763999999999</v>
      </c>
      <c r="AX16" s="2">
        <v>12040.9385</v>
      </c>
      <c r="AY16" s="2">
        <v>16303.691999999999</v>
      </c>
      <c r="AZ16" s="2">
        <v>16352.1165</v>
      </c>
      <c r="BA16" s="2">
        <v>16372.779500000001</v>
      </c>
      <c r="BB16" s="2">
        <v>16428.079000000002</v>
      </c>
      <c r="BC16" s="2">
        <v>16482.764999999999</v>
      </c>
      <c r="BD16" s="2">
        <v>16531.1895</v>
      </c>
      <c r="BE16" s="2">
        <v>16585.137500000001</v>
      </c>
      <c r="BF16" s="2">
        <v>12397.3115</v>
      </c>
      <c r="BG16" s="2">
        <v>12475.4195</v>
      </c>
      <c r="BH16" s="2">
        <v>12554.0155</v>
      </c>
      <c r="BI16" s="2">
        <v>12633.126</v>
      </c>
      <c r="BJ16" s="2">
        <v>12712.797</v>
      </c>
      <c r="BK16" s="2">
        <v>12793.0285</v>
      </c>
      <c r="BL16" s="2">
        <v>12846.630499999999</v>
      </c>
      <c r="BM16" s="2">
        <v>12954.982</v>
      </c>
      <c r="BN16" s="2">
        <v>13036.803</v>
      </c>
      <c r="BO16" s="2">
        <v>13119.157999999999</v>
      </c>
      <c r="BQ16" s="32" t="s">
        <v>4</v>
      </c>
      <c r="BR16" s="32" t="s">
        <v>29</v>
      </c>
    </row>
    <row r="17" spans="2:70" x14ac:dyDescent="0.45">
      <c r="B17" t="s">
        <v>24</v>
      </c>
      <c r="C17" t="s">
        <v>25</v>
      </c>
      <c r="D17" t="s">
        <v>26</v>
      </c>
      <c r="E17" t="s">
        <v>7</v>
      </c>
      <c r="F17" s="2">
        <v>4444.8580000000002</v>
      </c>
      <c r="G17" s="2">
        <v>4463.576</v>
      </c>
      <c r="H17" s="2">
        <v>4501.1180000000004</v>
      </c>
      <c r="I17" s="2">
        <v>4501.1180000000004</v>
      </c>
      <c r="J17" s="2">
        <v>4651.1535000000003</v>
      </c>
      <c r="K17" s="2">
        <v>4651.1535000000003</v>
      </c>
      <c r="L17" s="2">
        <v>4763.6734999999999</v>
      </c>
      <c r="M17" s="2">
        <v>4876.1935000000003</v>
      </c>
      <c r="N17" s="2">
        <v>4988.74</v>
      </c>
      <c r="O17" s="2">
        <v>5140.5469999999996</v>
      </c>
      <c r="P17" s="2">
        <v>5138.7754999999997</v>
      </c>
      <c r="Q17" s="2">
        <v>5134.3500000000004</v>
      </c>
      <c r="R17" s="2">
        <v>5137.0240000000003</v>
      </c>
      <c r="S17" s="2">
        <v>5225.0384999999997</v>
      </c>
      <c r="T17" s="2">
        <v>5295.62</v>
      </c>
      <c r="U17" s="2">
        <v>5851.3950000000004</v>
      </c>
      <c r="V17" s="2">
        <v>5945.1930000000002</v>
      </c>
      <c r="W17" s="2">
        <v>6860.7995000000001</v>
      </c>
      <c r="X17" s="2">
        <v>7075.0344999999998</v>
      </c>
      <c r="Y17" s="2">
        <v>7004.8469999999998</v>
      </c>
      <c r="Z17" s="2">
        <v>7168.0275000000001</v>
      </c>
      <c r="AA17" s="2">
        <v>7188.665</v>
      </c>
      <c r="AB17" s="2">
        <v>7282.4404999999997</v>
      </c>
      <c r="AC17" s="2">
        <v>6373.9385000000002</v>
      </c>
      <c r="AD17" s="2">
        <v>6440.3540000000003</v>
      </c>
      <c r="AE17" s="2">
        <v>6505.9465</v>
      </c>
      <c r="AF17" s="2">
        <v>6571.5919999999996</v>
      </c>
      <c r="AG17" s="2">
        <v>6639.1305000000002</v>
      </c>
      <c r="AH17" s="2">
        <v>6701.0429999999997</v>
      </c>
      <c r="AI17" s="2">
        <v>6779.8069999999998</v>
      </c>
      <c r="AJ17" s="2">
        <v>6785.4065000000001</v>
      </c>
      <c r="AK17" s="2">
        <v>6854.8114999999998</v>
      </c>
      <c r="AL17" s="2">
        <v>6989.8355000000001</v>
      </c>
      <c r="AM17" s="2">
        <v>8064.4809999999998</v>
      </c>
      <c r="AN17" s="2">
        <v>9002.2095000000008</v>
      </c>
      <c r="AO17" s="2">
        <v>11252.7685</v>
      </c>
      <c r="AP17" s="2">
        <v>12190.496999999999</v>
      </c>
      <c r="AQ17" s="2">
        <v>13128.199000000001</v>
      </c>
      <c r="AR17" s="2">
        <v>14065.954</v>
      </c>
      <c r="AS17" s="2">
        <v>14644.538500000001</v>
      </c>
      <c r="AT17" s="2">
        <v>14690.4665</v>
      </c>
      <c r="AU17" s="2">
        <v>14743.02</v>
      </c>
      <c r="AV17" s="2">
        <v>14821.784</v>
      </c>
      <c r="AW17" s="2">
        <v>14834.9025</v>
      </c>
      <c r="AX17" s="2">
        <v>14880.8305</v>
      </c>
      <c r="AY17" s="2">
        <v>25616.417000000001</v>
      </c>
      <c r="AZ17" s="2">
        <v>25696.7215</v>
      </c>
      <c r="BA17" s="2">
        <v>25729.3125</v>
      </c>
      <c r="BB17" s="2">
        <v>25815.534</v>
      </c>
      <c r="BC17" s="2">
        <v>25898.58</v>
      </c>
      <c r="BD17" s="2">
        <v>25976.234499999999</v>
      </c>
      <c r="BE17" s="2">
        <v>26060.641500000002</v>
      </c>
      <c r="BF17" s="2">
        <v>15321.394</v>
      </c>
      <c r="BG17" s="2">
        <v>15417.798500000001</v>
      </c>
      <c r="BH17" s="2">
        <v>15514.939</v>
      </c>
      <c r="BI17" s="2">
        <v>15612.815500000001</v>
      </c>
      <c r="BJ17" s="2">
        <v>15711.297</v>
      </c>
      <c r="BK17" s="2">
        <v>15810.3305</v>
      </c>
      <c r="BL17" s="2">
        <v>15876.712</v>
      </c>
      <c r="BM17" s="2">
        <v>16010.6055</v>
      </c>
      <c r="BN17" s="2">
        <v>16111.716</v>
      </c>
      <c r="BO17" s="2">
        <v>16213.352000000001</v>
      </c>
      <c r="BQ17" s="32" t="s">
        <v>6</v>
      </c>
      <c r="BR17" s="32" t="s">
        <v>29</v>
      </c>
    </row>
    <row r="18" spans="2:70" x14ac:dyDescent="0.45">
      <c r="B18" t="s">
        <v>24</v>
      </c>
      <c r="C18" t="s">
        <v>25</v>
      </c>
      <c r="D18" t="s">
        <v>26</v>
      </c>
      <c r="E18" t="s">
        <v>9</v>
      </c>
      <c r="F18" s="2">
        <v>871.3528</v>
      </c>
      <c r="G18" s="2">
        <v>911.47550000000001</v>
      </c>
      <c r="H18" s="2">
        <v>952.71109999999999</v>
      </c>
      <c r="I18" s="2">
        <v>1029.4336000000001</v>
      </c>
      <c r="J18" s="2">
        <v>1049.0436</v>
      </c>
      <c r="K18" s="2">
        <v>940.13059999999996</v>
      </c>
      <c r="L18" s="2">
        <v>963.06439999999998</v>
      </c>
      <c r="M18" s="2">
        <v>985.98580000000004</v>
      </c>
      <c r="N18" s="2">
        <v>1008.9209</v>
      </c>
      <c r="O18" s="2">
        <v>1038.4730999999999</v>
      </c>
      <c r="P18" s="2">
        <v>1077.7125000000001</v>
      </c>
      <c r="Q18" s="2">
        <v>1123.5826999999999</v>
      </c>
      <c r="R18" s="2">
        <v>1169.4254000000001</v>
      </c>
      <c r="S18" s="2">
        <v>1215.2955999999999</v>
      </c>
      <c r="T18" s="2">
        <v>1261.1521</v>
      </c>
      <c r="U18" s="2">
        <v>1329.9437</v>
      </c>
      <c r="V18" s="2">
        <v>1375.8126</v>
      </c>
      <c r="W18" s="2">
        <v>1414.5938000000001</v>
      </c>
      <c r="X18" s="2">
        <v>1499.5001</v>
      </c>
      <c r="Y18" s="2">
        <v>1055.6824999999999</v>
      </c>
      <c r="Z18" s="2">
        <v>1079.912</v>
      </c>
      <c r="AA18" s="2">
        <v>1104.8227999999999</v>
      </c>
      <c r="AB18" s="2">
        <v>1130.1940999999999</v>
      </c>
      <c r="AC18" s="2">
        <v>1554.396</v>
      </c>
      <c r="AD18" s="2">
        <v>1696.8216</v>
      </c>
      <c r="AE18" s="2">
        <v>1820.5135</v>
      </c>
      <c r="AF18" s="2">
        <v>1953.0314000000001</v>
      </c>
      <c r="AG18" s="2">
        <v>2095.0137</v>
      </c>
      <c r="AH18" s="2">
        <v>2247.5835999999999</v>
      </c>
      <c r="AI18" s="2">
        <v>2411.1704</v>
      </c>
      <c r="AJ18" s="2">
        <v>4443.1292000000003</v>
      </c>
      <c r="AK18" s="2">
        <v>4757.7718999999997</v>
      </c>
      <c r="AL18" s="2">
        <v>5152.0078999999996</v>
      </c>
      <c r="AM18" s="2">
        <v>5566.0455000000002</v>
      </c>
      <c r="AN18" s="2">
        <v>6018.4615000000003</v>
      </c>
      <c r="AO18" s="2">
        <v>6610.2102000000004</v>
      </c>
      <c r="AP18" s="2">
        <v>6841.5925999999999</v>
      </c>
      <c r="AQ18" s="2">
        <v>6647.5259999999998</v>
      </c>
      <c r="AR18" s="2">
        <v>6707.0452999999998</v>
      </c>
      <c r="AS18" s="2">
        <v>6766.5883000000003</v>
      </c>
      <c r="AT18" s="2">
        <v>6826.1076000000003</v>
      </c>
      <c r="AU18" s="2">
        <v>7322.2024000000001</v>
      </c>
      <c r="AV18" s="2">
        <v>7639.6918999999998</v>
      </c>
      <c r="AW18" s="2">
        <v>7957.1596</v>
      </c>
      <c r="AX18" s="2">
        <v>8202.3356999999996</v>
      </c>
      <c r="AY18" s="2">
        <v>11078.1075</v>
      </c>
      <c r="AZ18" s="2">
        <v>11403.856</v>
      </c>
      <c r="BA18" s="2">
        <v>11735.4809</v>
      </c>
      <c r="BB18" s="2">
        <v>12080.695599999999</v>
      </c>
      <c r="BC18" s="2">
        <v>12288.432199999999</v>
      </c>
      <c r="BD18" s="2">
        <v>12610.322</v>
      </c>
      <c r="BE18" s="2">
        <v>12699.707200000001</v>
      </c>
      <c r="BF18" s="2">
        <v>9623.1388000000006</v>
      </c>
      <c r="BG18" s="2">
        <v>9490.1792000000005</v>
      </c>
      <c r="BH18" s="2">
        <v>9260.2207999999991</v>
      </c>
      <c r="BI18" s="2">
        <v>9027.1936999999998</v>
      </c>
      <c r="BJ18" s="2">
        <v>8810.2972000000009</v>
      </c>
      <c r="BK18" s="2">
        <v>8743.8693999999996</v>
      </c>
      <c r="BL18" s="2">
        <v>8748.4452000000001</v>
      </c>
      <c r="BM18" s="2">
        <v>8719.0256000000008</v>
      </c>
      <c r="BN18" s="2">
        <v>8421.2171999999991</v>
      </c>
      <c r="BO18" s="2">
        <v>8598.7805000000008</v>
      </c>
      <c r="BQ18" s="32" t="s">
        <v>8</v>
      </c>
      <c r="BR18" s="32" t="s">
        <v>29</v>
      </c>
    </row>
    <row r="19" spans="2:70" x14ac:dyDescent="0.45">
      <c r="B19" t="s">
        <v>24</v>
      </c>
      <c r="C19" t="s">
        <v>25</v>
      </c>
      <c r="D19" t="s">
        <v>26</v>
      </c>
      <c r="E19" t="s">
        <v>10</v>
      </c>
      <c r="F19" s="2">
        <v>804.32569999999998</v>
      </c>
      <c r="G19" s="2">
        <v>841.36199999999997</v>
      </c>
      <c r="H19" s="2">
        <v>879.5104</v>
      </c>
      <c r="I19" s="2">
        <v>950.05989999999997</v>
      </c>
      <c r="J19" s="2">
        <v>968.34789999999998</v>
      </c>
      <c r="K19" s="2">
        <v>867.81290000000001</v>
      </c>
      <c r="L19" s="2">
        <v>888.98260000000005</v>
      </c>
      <c r="M19" s="2">
        <v>910.14070000000004</v>
      </c>
      <c r="N19" s="2">
        <v>931.3116</v>
      </c>
      <c r="O19" s="2">
        <v>958.43790000000001</v>
      </c>
      <c r="P19" s="2">
        <v>994.81150000000002</v>
      </c>
      <c r="Q19" s="2">
        <v>1037.1532999999999</v>
      </c>
      <c r="R19" s="2">
        <v>1079.4695999999999</v>
      </c>
      <c r="S19" s="2">
        <v>1121.8114</v>
      </c>
      <c r="T19" s="2">
        <v>1164.1404</v>
      </c>
      <c r="U19" s="2">
        <v>1227.6403</v>
      </c>
      <c r="V19" s="2">
        <v>1269.9809</v>
      </c>
      <c r="W19" s="2">
        <v>1305.8977</v>
      </c>
      <c r="X19" s="2">
        <v>1384.1878999999999</v>
      </c>
      <c r="Y19" s="2">
        <v>974.54399999999998</v>
      </c>
      <c r="Z19" s="2">
        <v>997.01149999999996</v>
      </c>
      <c r="AA19" s="2">
        <v>1019.7177</v>
      </c>
      <c r="AB19" s="2">
        <v>1043.3239000000001</v>
      </c>
      <c r="AC19" s="2">
        <v>1434.895</v>
      </c>
      <c r="AD19" s="2">
        <v>1566.2969000000001</v>
      </c>
      <c r="AE19" s="2">
        <v>1680.2874999999999</v>
      </c>
      <c r="AF19" s="2">
        <v>1802.6626000000001</v>
      </c>
      <c r="AG19" s="2">
        <v>1934.0623000000001</v>
      </c>
      <c r="AH19" s="2">
        <v>2074.7264</v>
      </c>
      <c r="AI19" s="2">
        <v>2225.7451000000001</v>
      </c>
      <c r="AJ19" s="2">
        <v>485.05779999999999</v>
      </c>
      <c r="AK19" s="2">
        <v>529.15560000000005</v>
      </c>
      <c r="AL19" s="2">
        <v>573.25360000000001</v>
      </c>
      <c r="AM19" s="2">
        <v>618.44949999999994</v>
      </c>
      <c r="AN19" s="2">
        <v>668.71789999999999</v>
      </c>
      <c r="AO19" s="2">
        <v>734.46780000000001</v>
      </c>
      <c r="AP19" s="2">
        <v>760.17700000000002</v>
      </c>
      <c r="AQ19" s="2">
        <v>738.61400000000003</v>
      </c>
      <c r="AR19" s="2">
        <v>745.22730000000001</v>
      </c>
      <c r="AS19" s="2">
        <v>751.84320000000002</v>
      </c>
      <c r="AT19" s="2">
        <v>758.45640000000003</v>
      </c>
      <c r="AU19" s="2">
        <v>813.57799999999997</v>
      </c>
      <c r="AV19" s="2">
        <v>848.8546</v>
      </c>
      <c r="AW19" s="2">
        <v>884.12890000000004</v>
      </c>
      <c r="AX19" s="2">
        <v>1013.7718</v>
      </c>
      <c r="AY19" s="2">
        <v>1510.6510000000001</v>
      </c>
      <c r="AZ19" s="2">
        <v>1704.0245</v>
      </c>
      <c r="BA19" s="2">
        <v>1910.4271000000001</v>
      </c>
      <c r="BB19" s="2">
        <v>2131.8874999999998</v>
      </c>
      <c r="BC19" s="2">
        <v>2516.9078</v>
      </c>
      <c r="BD19" s="2">
        <v>2768.1194999999998</v>
      </c>
      <c r="BE19" s="2">
        <v>3174.9268000000002</v>
      </c>
      <c r="BF19" s="2">
        <v>2635.6367</v>
      </c>
      <c r="BG19" s="2">
        <v>2834.7287999999999</v>
      </c>
      <c r="BH19" s="2">
        <v>3086.7402000000002</v>
      </c>
      <c r="BI19" s="2">
        <v>3338.8323</v>
      </c>
      <c r="BJ19" s="2">
        <v>3598.5688</v>
      </c>
      <c r="BK19" s="2">
        <v>3758.3960999999999</v>
      </c>
      <c r="BL19" s="2">
        <v>3943.6938</v>
      </c>
      <c r="BM19" s="2">
        <v>4144.5123999999996</v>
      </c>
      <c r="BN19" s="2">
        <v>4626.5263000000004</v>
      </c>
      <c r="BO19" s="2">
        <v>4630.1125000000002</v>
      </c>
      <c r="BQ19" s="32" t="s">
        <v>6</v>
      </c>
      <c r="BR19" s="32" t="s">
        <v>29</v>
      </c>
    </row>
    <row r="20" spans="2:70" x14ac:dyDescent="0.45">
      <c r="B20" t="s">
        <v>24</v>
      </c>
      <c r="C20" t="s">
        <v>25</v>
      </c>
      <c r="D20" t="s">
        <v>26</v>
      </c>
      <c r="E20" t="s">
        <v>11</v>
      </c>
      <c r="F20" s="2">
        <v>78.555499999999995</v>
      </c>
      <c r="G20" s="2">
        <v>85.121600000000001</v>
      </c>
      <c r="H20" s="2">
        <v>91.670699999999997</v>
      </c>
      <c r="I20" s="2">
        <v>116.8053</v>
      </c>
      <c r="J20" s="2">
        <v>78.555499999999995</v>
      </c>
      <c r="K20" s="2">
        <v>72.006399999999999</v>
      </c>
      <c r="L20" s="2">
        <v>65.474199999999996</v>
      </c>
      <c r="M20" s="2">
        <v>65.474199999999996</v>
      </c>
      <c r="N20" s="2">
        <v>65.474199999999996</v>
      </c>
      <c r="O20" s="2">
        <v>64.235399999999998</v>
      </c>
      <c r="P20" s="2">
        <v>78.555499999999995</v>
      </c>
      <c r="Q20" s="2">
        <v>98.2029</v>
      </c>
      <c r="R20" s="2">
        <v>122.7636</v>
      </c>
      <c r="S20" s="2">
        <v>130.9315</v>
      </c>
      <c r="T20" s="2">
        <v>139.51949999999999</v>
      </c>
      <c r="U20" s="2">
        <v>148.73230000000001</v>
      </c>
      <c r="V20" s="2">
        <v>158.53899999999999</v>
      </c>
      <c r="W20" s="2">
        <v>131.15459999999999</v>
      </c>
      <c r="X20" s="2">
        <v>138.90860000000001</v>
      </c>
      <c r="Y20" s="2">
        <v>76.936800000000005</v>
      </c>
      <c r="Z20" s="2">
        <v>78.555499999999995</v>
      </c>
      <c r="AA20" s="2">
        <v>80.608199999999997</v>
      </c>
      <c r="AB20" s="2">
        <v>82.247100000000003</v>
      </c>
      <c r="AC20" s="2">
        <v>87.368200000000002</v>
      </c>
      <c r="AD20" s="2">
        <v>92.889399999999995</v>
      </c>
      <c r="AE20" s="2">
        <v>96.756299999999996</v>
      </c>
      <c r="AF20" s="2">
        <v>100.8496</v>
      </c>
      <c r="AG20" s="2">
        <v>105.169</v>
      </c>
      <c r="AH20" s="2">
        <v>127.0527</v>
      </c>
      <c r="AI20" s="2">
        <v>119.66630000000001</v>
      </c>
      <c r="AJ20" s="2">
        <v>164.0966</v>
      </c>
      <c r="AK20" s="2">
        <v>171.8519</v>
      </c>
      <c r="AL20" s="2">
        <v>181.87559999999999</v>
      </c>
      <c r="AM20" s="2">
        <v>189.66550000000001</v>
      </c>
      <c r="AN20" s="2">
        <v>197.0204</v>
      </c>
      <c r="AO20" s="2">
        <v>206.982</v>
      </c>
      <c r="AP20" s="2">
        <v>213.23159999999999</v>
      </c>
      <c r="AQ20" s="2">
        <v>204.37289999999999</v>
      </c>
      <c r="AR20" s="2">
        <v>206.3947</v>
      </c>
      <c r="AS20" s="2">
        <v>208.43819999999999</v>
      </c>
      <c r="AT20" s="2">
        <v>210.45779999999999</v>
      </c>
      <c r="AU20" s="2">
        <v>219.8561</v>
      </c>
      <c r="AV20" s="2">
        <v>232.00200000000001</v>
      </c>
      <c r="AW20" s="2">
        <v>244.876</v>
      </c>
      <c r="AX20" s="2">
        <v>254.91200000000001</v>
      </c>
      <c r="AY20" s="2">
        <v>483.01749999999998</v>
      </c>
      <c r="AZ20" s="2">
        <v>501.03429999999997</v>
      </c>
      <c r="BA20" s="2">
        <v>518.3546</v>
      </c>
      <c r="BB20" s="2">
        <v>535.47619999999995</v>
      </c>
      <c r="BC20" s="2">
        <v>549.58309999999994</v>
      </c>
      <c r="BD20" s="2">
        <v>547.75959999999998</v>
      </c>
      <c r="BE20" s="2">
        <v>546.00639999999999</v>
      </c>
      <c r="BF20" s="2">
        <v>305.14440000000002</v>
      </c>
      <c r="BG20" s="2">
        <v>315.05200000000002</v>
      </c>
      <c r="BH20" s="2">
        <v>320.6925</v>
      </c>
      <c r="BI20" s="2">
        <v>300.30889999999999</v>
      </c>
      <c r="BJ20" s="2">
        <v>287.98200000000003</v>
      </c>
      <c r="BK20" s="2">
        <v>283.2319</v>
      </c>
      <c r="BL20" s="2">
        <v>285.37369999999999</v>
      </c>
      <c r="BM20" s="2">
        <v>284.79090000000002</v>
      </c>
      <c r="BN20" s="2">
        <v>273.89609999999999</v>
      </c>
      <c r="BO20" s="2">
        <v>165.3031</v>
      </c>
      <c r="BQ20" s="32" t="s">
        <v>8</v>
      </c>
      <c r="BR20" s="32" t="s">
        <v>29</v>
      </c>
    </row>
    <row r="21" spans="2:70" x14ac:dyDescent="0.45">
      <c r="B21" t="s">
        <v>24</v>
      </c>
      <c r="C21" t="s">
        <v>25</v>
      </c>
      <c r="D21" t="s">
        <v>26</v>
      </c>
      <c r="E21" t="s">
        <v>12</v>
      </c>
      <c r="F21" s="2">
        <v>44.1875</v>
      </c>
      <c r="G21" s="2">
        <v>47.880899999999997</v>
      </c>
      <c r="H21" s="2">
        <v>51.564799999999998</v>
      </c>
      <c r="I21" s="2">
        <v>65.664699999999996</v>
      </c>
      <c r="J21" s="2">
        <v>44.1875</v>
      </c>
      <c r="K21" s="2">
        <v>40.503599999999999</v>
      </c>
      <c r="L21" s="2">
        <v>36.829300000000003</v>
      </c>
      <c r="M21" s="2">
        <v>36.829300000000003</v>
      </c>
      <c r="N21" s="2">
        <v>36.829300000000003</v>
      </c>
      <c r="O21" s="2">
        <v>36.004600000000003</v>
      </c>
      <c r="P21" s="2">
        <v>44.1875</v>
      </c>
      <c r="Q21" s="2">
        <v>55.239100000000001</v>
      </c>
      <c r="R21" s="2">
        <v>69.156899999999993</v>
      </c>
      <c r="S21" s="2">
        <v>73.649000000000001</v>
      </c>
      <c r="T21" s="2">
        <v>78.5565</v>
      </c>
      <c r="U21" s="2">
        <v>83.674700000000001</v>
      </c>
      <c r="V21" s="2">
        <v>89.191000000000003</v>
      </c>
      <c r="W21" s="2">
        <v>73.659400000000005</v>
      </c>
      <c r="X21" s="2">
        <v>78.148899999999998</v>
      </c>
      <c r="Y21" s="2">
        <v>43.379199999999997</v>
      </c>
      <c r="Z21" s="2">
        <v>44.1875</v>
      </c>
      <c r="AA21" s="2">
        <v>45.214300000000001</v>
      </c>
      <c r="AB21" s="2">
        <v>46.238399999999999</v>
      </c>
      <c r="AC21" s="2">
        <v>49.106299999999997</v>
      </c>
      <c r="AD21" s="2">
        <v>52.1736</v>
      </c>
      <c r="AE21" s="2">
        <v>54.412700000000001</v>
      </c>
      <c r="AF21" s="2">
        <v>56.663899999999998</v>
      </c>
      <c r="AG21" s="2">
        <v>59.131999999999998</v>
      </c>
      <c r="AH21" s="2">
        <v>44.192300000000003</v>
      </c>
      <c r="AI21" s="2">
        <v>58.912700000000001</v>
      </c>
      <c r="AJ21" s="2">
        <v>20.460899999999999</v>
      </c>
      <c r="AK21" s="2">
        <v>20.458600000000001</v>
      </c>
      <c r="AL21" s="2">
        <v>20.458400000000001</v>
      </c>
      <c r="AM21" s="2">
        <v>21.073899999999998</v>
      </c>
      <c r="AN21" s="2">
        <v>21.891100000000002</v>
      </c>
      <c r="AO21" s="2">
        <v>22.998000000000001</v>
      </c>
      <c r="AP21" s="2">
        <v>23.692399999999999</v>
      </c>
      <c r="AQ21" s="2">
        <v>22.708100000000002</v>
      </c>
      <c r="AR21" s="2">
        <v>22.932700000000001</v>
      </c>
      <c r="AS21" s="2">
        <v>23.159800000000001</v>
      </c>
      <c r="AT21" s="2">
        <v>23.3842</v>
      </c>
      <c r="AU21" s="2">
        <v>24.4285</v>
      </c>
      <c r="AV21" s="2">
        <v>25.777999999999999</v>
      </c>
      <c r="AW21" s="2">
        <v>27.208400000000001</v>
      </c>
      <c r="AX21" s="2">
        <v>31.506</v>
      </c>
      <c r="AY21" s="2">
        <v>65.866</v>
      </c>
      <c r="AZ21" s="2">
        <v>74.867199999999997</v>
      </c>
      <c r="BA21" s="2">
        <v>84.400400000000005</v>
      </c>
      <c r="BB21" s="2">
        <v>94.495800000000003</v>
      </c>
      <c r="BC21" s="2">
        <v>108.4704</v>
      </c>
      <c r="BD21" s="2">
        <v>120.23990000000001</v>
      </c>
      <c r="BE21" s="2">
        <v>136.5016</v>
      </c>
      <c r="BF21" s="2">
        <v>83.574600000000004</v>
      </c>
      <c r="BG21" s="2">
        <v>94.106499999999997</v>
      </c>
      <c r="BH21" s="2">
        <v>106.89749999999999</v>
      </c>
      <c r="BI21" s="2">
        <v>111.0686</v>
      </c>
      <c r="BJ21" s="2">
        <v>117.63549999999999</v>
      </c>
      <c r="BK21" s="2">
        <v>125.3121</v>
      </c>
      <c r="BL21" s="2">
        <v>131.26329999999999</v>
      </c>
      <c r="BM21" s="2">
        <v>136.63159999999999</v>
      </c>
      <c r="BN21" s="2">
        <v>152.3004</v>
      </c>
      <c r="BO21" s="2">
        <v>264.32139999999998</v>
      </c>
      <c r="BQ21" s="32" t="s">
        <v>6</v>
      </c>
      <c r="BR21" s="32" t="s">
        <v>29</v>
      </c>
    </row>
    <row r="22" spans="2:70" x14ac:dyDescent="0.45">
      <c r="B22" t="s">
        <v>24</v>
      </c>
      <c r="C22" t="s">
        <v>25</v>
      </c>
      <c r="D22" t="s">
        <v>26</v>
      </c>
      <c r="E22" t="s">
        <v>13</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v>0</v>
      </c>
      <c r="AT22" s="2">
        <v>0</v>
      </c>
      <c r="AU22" s="2">
        <v>0</v>
      </c>
      <c r="AV22" s="2">
        <v>0</v>
      </c>
      <c r="AW22" s="2">
        <v>0</v>
      </c>
      <c r="AX22" s="2">
        <v>0</v>
      </c>
      <c r="AY22" s="2">
        <v>0</v>
      </c>
      <c r="AZ22" s="2">
        <v>0</v>
      </c>
      <c r="BA22" s="2">
        <v>0</v>
      </c>
      <c r="BB22" s="2">
        <v>0</v>
      </c>
      <c r="BC22" s="2">
        <v>0</v>
      </c>
      <c r="BD22" s="2">
        <v>0</v>
      </c>
      <c r="BE22" s="2">
        <v>0</v>
      </c>
      <c r="BF22" s="2">
        <v>0</v>
      </c>
      <c r="BG22" s="2">
        <v>0</v>
      </c>
      <c r="BH22" s="2">
        <v>0</v>
      </c>
      <c r="BI22" s="2">
        <v>0</v>
      </c>
      <c r="BJ22" s="2">
        <v>0</v>
      </c>
      <c r="BK22" s="2">
        <v>0</v>
      </c>
      <c r="BL22" s="2">
        <v>0</v>
      </c>
      <c r="BM22" s="2">
        <v>0</v>
      </c>
      <c r="BN22" s="2">
        <v>0</v>
      </c>
      <c r="BO22" s="2">
        <v>0</v>
      </c>
      <c r="BQ22" s="32" t="s">
        <v>6</v>
      </c>
      <c r="BR22" s="32" t="s">
        <v>29</v>
      </c>
    </row>
    <row r="23" spans="2:70" x14ac:dyDescent="0.45">
      <c r="B23" t="s">
        <v>24</v>
      </c>
      <c r="C23" t="s">
        <v>25</v>
      </c>
      <c r="D23" t="s">
        <v>26</v>
      </c>
      <c r="E23" t="s">
        <v>15</v>
      </c>
      <c r="F23" s="2">
        <v>39.956000000000003</v>
      </c>
      <c r="G23" s="2">
        <v>49.918500000000002</v>
      </c>
      <c r="H23" s="2">
        <v>62.536499999999997</v>
      </c>
      <c r="I23" s="2">
        <v>74.706999999999994</v>
      </c>
      <c r="J23" s="2">
        <v>92.477000000000004</v>
      </c>
      <c r="K23" s="2">
        <v>112.455</v>
      </c>
      <c r="L23" s="2">
        <v>125.02</v>
      </c>
      <c r="M23" s="2">
        <v>137.21700000000001</v>
      </c>
      <c r="N23" s="2">
        <v>149.80850000000001</v>
      </c>
      <c r="O23" s="2">
        <v>165.2835</v>
      </c>
      <c r="P23" s="2">
        <v>144.262</v>
      </c>
      <c r="Q23" s="2">
        <v>125.756</v>
      </c>
      <c r="R23" s="2">
        <v>113.15949999999999</v>
      </c>
      <c r="S23" s="2">
        <v>113.15949999999999</v>
      </c>
      <c r="T23" s="2">
        <v>113.15949999999999</v>
      </c>
      <c r="U23" s="2">
        <v>113.1885</v>
      </c>
      <c r="V23" s="2">
        <v>78.135000000000005</v>
      </c>
      <c r="W23" s="2">
        <v>148.30500000000001</v>
      </c>
      <c r="X23" s="2">
        <v>155.69399999999999</v>
      </c>
      <c r="Y23" s="2">
        <v>115.61199999999999</v>
      </c>
      <c r="Z23" s="2">
        <v>122.5675</v>
      </c>
      <c r="AA23" s="2">
        <v>129.89349999999999</v>
      </c>
      <c r="AB23" s="2">
        <v>137.70599999999999</v>
      </c>
      <c r="AC23" s="2">
        <v>143.43899999999999</v>
      </c>
      <c r="AD23" s="2">
        <v>149.38</v>
      </c>
      <c r="AE23" s="2">
        <v>158.7225</v>
      </c>
      <c r="AF23" s="2">
        <v>168.59549999999999</v>
      </c>
      <c r="AG23" s="2">
        <v>179.13399999999999</v>
      </c>
      <c r="AH23" s="2">
        <v>212.6865</v>
      </c>
      <c r="AI23" s="2">
        <v>202.17699999999999</v>
      </c>
      <c r="AJ23" s="2">
        <v>210.08150000000001</v>
      </c>
      <c r="AK23" s="2">
        <v>223.29300000000001</v>
      </c>
      <c r="AL23" s="2">
        <v>242.44049999999999</v>
      </c>
      <c r="AM23" s="2">
        <v>256.32249999999999</v>
      </c>
      <c r="AN23" s="2">
        <v>263.36750000000001</v>
      </c>
      <c r="AO23" s="2">
        <v>126.5185</v>
      </c>
      <c r="AP23" s="2">
        <v>110.5885</v>
      </c>
      <c r="AQ23" s="2">
        <v>147.94200000000001</v>
      </c>
      <c r="AR23" s="2">
        <v>209.37450000000001</v>
      </c>
      <c r="AS23" s="2">
        <v>217.12899999999999</v>
      </c>
      <c r="AT23" s="2">
        <v>235.5455</v>
      </c>
      <c r="AU23" s="2">
        <v>245.04050000000001</v>
      </c>
      <c r="AV23" s="2">
        <v>260.54950000000002</v>
      </c>
      <c r="AW23" s="2">
        <v>298.23950000000002</v>
      </c>
      <c r="AX23" s="2">
        <v>275.38049999999998</v>
      </c>
      <c r="AY23" s="2">
        <v>332.22300000000001</v>
      </c>
      <c r="AZ23" s="2">
        <v>373.24650000000003</v>
      </c>
      <c r="BA23" s="2">
        <v>356.82749999999999</v>
      </c>
      <c r="BB23" s="2">
        <v>463.82799999999997</v>
      </c>
      <c r="BC23" s="2">
        <v>407.017</v>
      </c>
      <c r="BD23" s="2">
        <v>409.40899999999999</v>
      </c>
      <c r="BE23" s="2">
        <v>347.20400000000001</v>
      </c>
      <c r="BF23" s="2">
        <v>258.95650000000001</v>
      </c>
      <c r="BG23" s="2">
        <v>278.59300000000002</v>
      </c>
      <c r="BH23" s="2">
        <v>291.39999999999998</v>
      </c>
      <c r="BI23" s="2">
        <v>297.38</v>
      </c>
      <c r="BJ23" s="2">
        <v>305.839</v>
      </c>
      <c r="BK23" s="2">
        <v>313.09949999999998</v>
      </c>
      <c r="BL23" s="2">
        <v>526.27499999999998</v>
      </c>
      <c r="BM23" s="2">
        <v>288.06400000000002</v>
      </c>
      <c r="BN23" s="2">
        <v>320.33350000000002</v>
      </c>
      <c r="BO23" s="2">
        <v>408.14749999999998</v>
      </c>
      <c r="BQ23" s="32" t="s">
        <v>14</v>
      </c>
      <c r="BR23" s="32" t="s">
        <v>29</v>
      </c>
    </row>
    <row r="24" spans="2:70" x14ac:dyDescent="0.45">
      <c r="B24" t="s">
        <v>24</v>
      </c>
      <c r="C24" t="s">
        <v>25</v>
      </c>
      <c r="D24" t="s">
        <v>26</v>
      </c>
      <c r="E24" t="s">
        <v>17</v>
      </c>
      <c r="F24" s="2">
        <v>27.404</v>
      </c>
      <c r="G24" s="2">
        <v>34.255000000000003</v>
      </c>
      <c r="H24" s="2">
        <v>42.686999999999998</v>
      </c>
      <c r="I24" s="2">
        <v>51.619500000000002</v>
      </c>
      <c r="J24" s="2">
        <v>63.213500000000003</v>
      </c>
      <c r="K24" s="2">
        <v>76.941999999999993</v>
      </c>
      <c r="L24" s="2">
        <v>85.373999999999995</v>
      </c>
      <c r="M24" s="2">
        <v>94.3065</v>
      </c>
      <c r="N24" s="2">
        <v>102.7385</v>
      </c>
      <c r="O24" s="2">
        <v>113.30500000000001</v>
      </c>
      <c r="P24" s="2">
        <v>110.67</v>
      </c>
      <c r="Q24" s="2">
        <v>110.67</v>
      </c>
      <c r="R24" s="2">
        <v>107.508</v>
      </c>
      <c r="S24" s="2">
        <v>107.508</v>
      </c>
      <c r="T24" s="2">
        <v>107.508</v>
      </c>
      <c r="U24" s="2">
        <v>107.4525</v>
      </c>
      <c r="V24" s="2">
        <v>107.21550000000001</v>
      </c>
      <c r="W24" s="2">
        <v>140.85400000000001</v>
      </c>
      <c r="X24" s="2">
        <v>147.88399999999999</v>
      </c>
      <c r="Y24" s="2">
        <v>109.795</v>
      </c>
      <c r="Z24" s="2">
        <v>116.38249999999999</v>
      </c>
      <c r="AA24" s="2">
        <v>123.3785</v>
      </c>
      <c r="AB24" s="2">
        <v>130.78550000000001</v>
      </c>
      <c r="AC24" s="2">
        <v>117.57899999999999</v>
      </c>
      <c r="AD24" s="2">
        <v>141.90799999999999</v>
      </c>
      <c r="AE24" s="2">
        <v>150.72450000000001</v>
      </c>
      <c r="AF24" s="2">
        <v>160.12350000000001</v>
      </c>
      <c r="AG24" s="2">
        <v>170.13399999999999</v>
      </c>
      <c r="AH24" s="2">
        <v>144.89850000000001</v>
      </c>
      <c r="AI24" s="2">
        <v>192.00700000000001</v>
      </c>
      <c r="AJ24" s="2">
        <v>199.501</v>
      </c>
      <c r="AK24" s="2">
        <v>211.76949999999999</v>
      </c>
      <c r="AL24" s="2">
        <v>230.27250000000001</v>
      </c>
      <c r="AM24" s="2">
        <v>245.02850000000001</v>
      </c>
      <c r="AN24" s="2">
        <v>272.95949999999999</v>
      </c>
      <c r="AO24" s="2">
        <v>363.6035</v>
      </c>
      <c r="AP24" s="2">
        <v>421.57350000000002</v>
      </c>
      <c r="AQ24" s="2">
        <v>405.76350000000002</v>
      </c>
      <c r="AR24" s="2">
        <v>358.30700000000002</v>
      </c>
      <c r="AS24" s="2">
        <v>389.92700000000002</v>
      </c>
      <c r="AT24" s="2">
        <v>416.27699999999999</v>
      </c>
      <c r="AU24" s="2">
        <v>453.16699999999997</v>
      </c>
      <c r="AV24" s="2">
        <v>484.78699999999998</v>
      </c>
      <c r="AW24" s="2">
        <v>484.78699999999998</v>
      </c>
      <c r="AX24" s="2">
        <v>574.35050000000001</v>
      </c>
      <c r="AY24" s="2">
        <v>553.29700000000003</v>
      </c>
      <c r="AZ24" s="2">
        <v>558.56700000000001</v>
      </c>
      <c r="BA24" s="2">
        <v>611.26700000000005</v>
      </c>
      <c r="BB24" s="2">
        <v>505.86700000000002</v>
      </c>
      <c r="BC24" s="2">
        <v>621.78049999999996</v>
      </c>
      <c r="BD24" s="2">
        <v>653.37400000000002</v>
      </c>
      <c r="BE24" s="2">
        <v>785.12400000000002</v>
      </c>
      <c r="BF24" s="2">
        <v>943.22400000000005</v>
      </c>
      <c r="BG24" s="2">
        <v>948.46749999999997</v>
      </c>
      <c r="BH24" s="2">
        <v>964.27750000000003</v>
      </c>
      <c r="BI24" s="2">
        <v>990.62750000000005</v>
      </c>
      <c r="BJ24" s="2">
        <v>1014.3425</v>
      </c>
      <c r="BK24" s="2">
        <v>1040.6925000000001</v>
      </c>
      <c r="BL24" s="2">
        <v>762.10749999999996</v>
      </c>
      <c r="BM24" s="2">
        <v>1152.5615</v>
      </c>
      <c r="BN24" s="2">
        <v>1146.066</v>
      </c>
      <c r="BO24" s="2">
        <v>1061.5695000000001</v>
      </c>
      <c r="BQ24" s="32" t="s">
        <v>16</v>
      </c>
      <c r="BR24" s="32" t="s">
        <v>29</v>
      </c>
    </row>
    <row r="25" spans="2:70" x14ac:dyDescent="0.45">
      <c r="B25" t="s">
        <v>24</v>
      </c>
      <c r="C25" t="s">
        <v>32</v>
      </c>
      <c r="D25" t="s">
        <v>31</v>
      </c>
      <c r="E25" t="s">
        <v>1</v>
      </c>
      <c r="F25" s="2">
        <f t="shared" ref="F25:BO25" si="0">IF(F3=0,0,F14/F3)</f>
        <v>97.516149068322989</v>
      </c>
      <c r="G25" s="2">
        <f t="shared" si="0"/>
        <v>103.63416111447607</v>
      </c>
      <c r="H25" s="2">
        <f t="shared" si="0"/>
        <v>107.74125514403293</v>
      </c>
      <c r="I25" s="2">
        <f t="shared" si="0"/>
        <v>88.425085407515866</v>
      </c>
      <c r="J25" s="2">
        <f t="shared" si="0"/>
        <v>101.58235867446393</v>
      </c>
      <c r="K25" s="2">
        <f t="shared" si="0"/>
        <v>101.27826449728828</v>
      </c>
      <c r="L25" s="2">
        <f t="shared" si="0"/>
        <v>119.46983105390186</v>
      </c>
      <c r="M25" s="2">
        <f t="shared" si="0"/>
        <v>144.52434782608697</v>
      </c>
      <c r="N25" s="2">
        <f t="shared" si="0"/>
        <v>180.122431132488</v>
      </c>
      <c r="O25" s="2">
        <f t="shared" si="0"/>
        <v>190.33637548891787</v>
      </c>
      <c r="P25" s="2">
        <f t="shared" si="0"/>
        <v>192.21940516821061</v>
      </c>
      <c r="Q25" s="2">
        <f t="shared" si="0"/>
        <v>189.83321194464676</v>
      </c>
      <c r="R25" s="2">
        <f t="shared" si="0"/>
        <v>158.78665807283275</v>
      </c>
      <c r="S25" s="2">
        <f t="shared" si="0"/>
        <v>175.88480502017032</v>
      </c>
      <c r="T25" s="2">
        <f t="shared" si="0"/>
        <v>179.93931568754033</v>
      </c>
      <c r="U25" s="2">
        <f t="shared" si="0"/>
        <v>279.8436348751535</v>
      </c>
      <c r="V25" s="2">
        <f t="shared" si="0"/>
        <v>321.0377570093458</v>
      </c>
      <c r="W25" s="2">
        <f t="shared" si="0"/>
        <v>402.21654395842353</v>
      </c>
      <c r="X25" s="2">
        <f t="shared" si="0"/>
        <v>549.16096385542176</v>
      </c>
      <c r="Y25" s="2">
        <f t="shared" si="0"/>
        <v>877.33919902912623</v>
      </c>
      <c r="Z25" s="2">
        <f t="shared" si="0"/>
        <v>1145.1414701803053</v>
      </c>
      <c r="AA25" s="2">
        <f t="shared" si="0"/>
        <v>1015.061212121212</v>
      </c>
      <c r="AB25" s="2">
        <f t="shared" si="0"/>
        <v>1228.8704663212434</v>
      </c>
      <c r="AC25" s="2">
        <f t="shared" si="0"/>
        <v>1322.6398713826368</v>
      </c>
      <c r="AD25" s="2">
        <f t="shared" si="0"/>
        <v>1579.1477591036412</v>
      </c>
      <c r="AE25" s="2">
        <f t="shared" si="0"/>
        <v>1155.9865771812083</v>
      </c>
      <c r="AF25" s="2">
        <f t="shared" si="0"/>
        <v>1183.8629629629629</v>
      </c>
      <c r="AG25" s="2">
        <f t="shared" si="0"/>
        <v>1133.4925229136518</v>
      </c>
      <c r="AH25" s="2">
        <f t="shared" si="0"/>
        <v>1101.5100815100816</v>
      </c>
      <c r="AI25" s="2">
        <f t="shared" si="0"/>
        <v>968.90715132358753</v>
      </c>
      <c r="AJ25" s="2">
        <f t="shared" si="0"/>
        <v>1084.8002350176262</v>
      </c>
      <c r="AK25" s="2">
        <f t="shared" si="0"/>
        <v>1143.8249898249899</v>
      </c>
      <c r="AL25" s="2">
        <f t="shared" si="0"/>
        <v>1249.3502323616392</v>
      </c>
      <c r="AM25" s="2">
        <f t="shared" si="0"/>
        <v>1201.499417475728</v>
      </c>
      <c r="AN25" s="2">
        <f t="shared" si="0"/>
        <v>1305.2991104521868</v>
      </c>
      <c r="AO25" s="2">
        <f t="shared" si="0"/>
        <v>1437.8424265547501</v>
      </c>
      <c r="AP25" s="2">
        <f t="shared" si="0"/>
        <v>1521.5931690445309</v>
      </c>
      <c r="AQ25" s="2">
        <f t="shared" si="0"/>
        <v>1867.900098425197</v>
      </c>
      <c r="AR25" s="2">
        <f t="shared" si="0"/>
        <v>1972.8191985088536</v>
      </c>
      <c r="AS25" s="2">
        <f t="shared" si="0"/>
        <v>1875.1770356816103</v>
      </c>
      <c r="AT25" s="2">
        <f t="shared" si="0"/>
        <v>1760.179389312977</v>
      </c>
      <c r="AU25" s="2">
        <f t="shared" si="0"/>
        <v>1748.5711899791233</v>
      </c>
      <c r="AV25" s="2">
        <f t="shared" si="0"/>
        <v>1654.1724890829694</v>
      </c>
      <c r="AW25" s="2">
        <f t="shared" si="0"/>
        <v>1523.1333885666943</v>
      </c>
      <c r="AX25" s="2">
        <f t="shared" si="0"/>
        <v>1351.1029850746268</v>
      </c>
      <c r="AY25" s="2">
        <f t="shared" si="0"/>
        <v>1271.4793969849247</v>
      </c>
      <c r="AZ25" s="2">
        <f t="shared" si="0"/>
        <v>1660.495015171218</v>
      </c>
      <c r="BA25" s="2">
        <f t="shared" si="0"/>
        <v>2205.1312849162009</v>
      </c>
      <c r="BB25" s="2">
        <f t="shared" si="0"/>
        <v>1591.9159828057834</v>
      </c>
      <c r="BC25" s="2">
        <f t="shared" si="0"/>
        <v>1801.8835117773019</v>
      </c>
      <c r="BD25" s="2">
        <f t="shared" si="0"/>
        <v>2001.1885639458753</v>
      </c>
      <c r="BE25" s="2">
        <f t="shared" si="0"/>
        <v>2303.7856388595565</v>
      </c>
      <c r="BF25" s="2">
        <f t="shared" si="0"/>
        <v>2823.8662613981764</v>
      </c>
      <c r="BG25" s="2">
        <f t="shared" si="0"/>
        <v>3435.3122555410691</v>
      </c>
      <c r="BH25" s="2">
        <f t="shared" si="0"/>
        <v>3632.7195595854919</v>
      </c>
      <c r="BI25" s="2">
        <f t="shared" si="0"/>
        <v>3809.9734767025088</v>
      </c>
      <c r="BJ25" s="2">
        <f t="shared" si="0"/>
        <v>4347.8906605922548</v>
      </c>
      <c r="BK25" s="2">
        <f t="shared" si="0"/>
        <v>4400.1602086438143</v>
      </c>
      <c r="BL25" s="2">
        <f t="shared" si="0"/>
        <v>4598.8772064466611</v>
      </c>
      <c r="BM25" s="2">
        <f t="shared" si="0"/>
        <v>5055.6846339501208</v>
      </c>
      <c r="BN25" s="2">
        <f t="shared" si="0"/>
        <v>5215.5611068408916</v>
      </c>
      <c r="BO25" s="2">
        <f t="shared" si="0"/>
        <v>5358.6169036334913</v>
      </c>
      <c r="BQ25" s="32" t="s">
        <v>0</v>
      </c>
      <c r="BR25" s="32" t="s">
        <v>30</v>
      </c>
    </row>
    <row r="26" spans="2:70" x14ac:dyDescent="0.45">
      <c r="B26" t="s">
        <v>24</v>
      </c>
      <c r="C26" t="s">
        <v>32</v>
      </c>
      <c r="D26" t="s">
        <v>31</v>
      </c>
      <c r="E26" t="s">
        <v>3</v>
      </c>
      <c r="F26" s="2">
        <f t="shared" ref="F26:BO26" si="1">IF(F4=0,0,F15/F4)</f>
        <v>14426.227092884505</v>
      </c>
      <c r="G26" s="2">
        <f t="shared" si="1"/>
        <v>13304.249447998642</v>
      </c>
      <c r="H26" s="2">
        <f t="shared" si="1"/>
        <v>15935.177948450926</v>
      </c>
      <c r="I26" s="2">
        <f t="shared" si="1"/>
        <v>15753.187232704402</v>
      </c>
      <c r="J26" s="2">
        <f t="shared" si="1"/>
        <v>15750.533750309634</v>
      </c>
      <c r="K26" s="2">
        <f t="shared" si="1"/>
        <v>14362.754566608492</v>
      </c>
      <c r="L26" s="2">
        <f t="shared" si="1"/>
        <v>16757.176868636703</v>
      </c>
      <c r="M26" s="2">
        <f t="shared" si="1"/>
        <v>17015.249489013797</v>
      </c>
      <c r="N26" s="2">
        <f t="shared" si="1"/>
        <v>18006.947217441193</v>
      </c>
      <c r="O26" s="2">
        <f t="shared" si="1"/>
        <v>16714.671115758396</v>
      </c>
      <c r="P26" s="2">
        <f t="shared" si="1"/>
        <v>14896.642538714219</v>
      </c>
      <c r="Q26" s="2">
        <f t="shared" si="1"/>
        <v>15133.274616131059</v>
      </c>
      <c r="R26" s="2">
        <f t="shared" si="1"/>
        <v>17863.219695976935</v>
      </c>
      <c r="S26" s="2">
        <f t="shared" si="1"/>
        <v>16929.70402425927</v>
      </c>
      <c r="T26" s="2">
        <f t="shared" si="1"/>
        <v>19142.147161221208</v>
      </c>
      <c r="U26" s="2">
        <f t="shared" si="1"/>
        <v>17628.757112581083</v>
      </c>
      <c r="V26" s="2">
        <f t="shared" si="1"/>
        <v>19450.917961466748</v>
      </c>
      <c r="W26" s="2">
        <f t="shared" si="1"/>
        <v>19582.430789401049</v>
      </c>
      <c r="X26" s="2">
        <f t="shared" si="1"/>
        <v>19109.801640218695</v>
      </c>
      <c r="Y26" s="2">
        <f t="shared" si="1"/>
        <v>20820.997714775403</v>
      </c>
      <c r="Z26" s="2">
        <f t="shared" si="1"/>
        <v>20445.617818484596</v>
      </c>
      <c r="AA26" s="2">
        <f t="shared" si="1"/>
        <v>21324.825698482484</v>
      </c>
      <c r="AB26" s="2">
        <f t="shared" si="1"/>
        <v>21761.581981842166</v>
      </c>
      <c r="AC26" s="2">
        <f t="shared" si="1"/>
        <v>21933.933174756563</v>
      </c>
      <c r="AD26" s="2">
        <f t="shared" si="1"/>
        <v>22556.808098326044</v>
      </c>
      <c r="AE26" s="2">
        <f t="shared" si="1"/>
        <v>23110.113959257309</v>
      </c>
      <c r="AF26" s="2">
        <f t="shared" si="1"/>
        <v>23120.146714602615</v>
      </c>
      <c r="AG26" s="2">
        <f t="shared" si="1"/>
        <v>23317.343877787207</v>
      </c>
      <c r="AH26" s="2">
        <f t="shared" si="1"/>
        <v>26784.945389588294</v>
      </c>
      <c r="AI26" s="2">
        <f t="shared" si="1"/>
        <v>26777.32905324431</v>
      </c>
      <c r="AJ26" s="2">
        <f t="shared" si="1"/>
        <v>27241.636783814422</v>
      </c>
      <c r="AK26" s="2">
        <f t="shared" si="1"/>
        <v>27373.506908386866</v>
      </c>
      <c r="AL26" s="2">
        <f t="shared" si="1"/>
        <v>26928.931842291371</v>
      </c>
      <c r="AM26" s="2">
        <f t="shared" si="1"/>
        <v>25123.550825298251</v>
      </c>
      <c r="AN26" s="2">
        <f t="shared" si="1"/>
        <v>26399.528938772091</v>
      </c>
      <c r="AO26" s="2">
        <f t="shared" si="1"/>
        <v>28180.866487377461</v>
      </c>
      <c r="AP26" s="2">
        <f t="shared" si="1"/>
        <v>28150.840231497717</v>
      </c>
      <c r="AQ26" s="2">
        <f t="shared" si="1"/>
        <v>29708.823699691849</v>
      </c>
      <c r="AR26" s="2">
        <f t="shared" si="1"/>
        <v>34430.024287009976</v>
      </c>
      <c r="AS26" s="2">
        <f t="shared" si="1"/>
        <v>37628.134396853151</v>
      </c>
      <c r="AT26" s="2">
        <f t="shared" si="1"/>
        <v>36268.992699957678</v>
      </c>
      <c r="AU26" s="2">
        <f t="shared" si="1"/>
        <v>37593.450541125538</v>
      </c>
      <c r="AV26" s="2">
        <f t="shared" si="1"/>
        <v>38363.304989300595</v>
      </c>
      <c r="AW26" s="2">
        <f t="shared" si="1"/>
        <v>36237.456054903698</v>
      </c>
      <c r="AX26" s="2">
        <f t="shared" si="1"/>
        <v>39795.733537519147</v>
      </c>
      <c r="AY26" s="2">
        <f t="shared" si="1"/>
        <v>40772.747368421056</v>
      </c>
      <c r="AZ26" s="2">
        <f t="shared" si="1"/>
        <v>43181.061473570844</v>
      </c>
      <c r="BA26" s="2">
        <f t="shared" si="1"/>
        <v>46743.454602945159</v>
      </c>
      <c r="BB26" s="2">
        <f t="shared" si="1"/>
        <v>48142.444496138458</v>
      </c>
      <c r="BC26" s="2">
        <f t="shared" si="1"/>
        <v>50061.596899224809</v>
      </c>
      <c r="BD26" s="2">
        <f t="shared" si="1"/>
        <v>50624.835893521609</v>
      </c>
      <c r="BE26" s="2">
        <f t="shared" si="1"/>
        <v>50498.389259151932</v>
      </c>
      <c r="BF26" s="2">
        <f t="shared" si="1"/>
        <v>51533.84769594876</v>
      </c>
      <c r="BG26" s="2">
        <f t="shared" si="1"/>
        <v>51805.530244707174</v>
      </c>
      <c r="BH26" s="2">
        <f t="shared" si="1"/>
        <v>51808.518947655401</v>
      </c>
      <c r="BI26" s="2">
        <f t="shared" si="1"/>
        <v>50451.132962447846</v>
      </c>
      <c r="BJ26" s="2">
        <f t="shared" si="1"/>
        <v>54146.510731431801</v>
      </c>
      <c r="BK26" s="2">
        <f t="shared" si="1"/>
        <v>54417.317834934991</v>
      </c>
      <c r="BL26" s="2">
        <f t="shared" si="1"/>
        <v>54588.05713880618</v>
      </c>
      <c r="BM26" s="2">
        <f t="shared" si="1"/>
        <v>54905.737278444831</v>
      </c>
      <c r="BN26" s="2">
        <f t="shared" si="1"/>
        <v>56382.085754583924</v>
      </c>
      <c r="BO26" s="2">
        <f t="shared" si="1"/>
        <v>57185.435717357032</v>
      </c>
      <c r="BQ26" s="32" t="s">
        <v>2</v>
      </c>
      <c r="BR26" s="32" t="s">
        <v>30</v>
      </c>
    </row>
    <row r="27" spans="2:70" x14ac:dyDescent="0.45">
      <c r="B27" t="s">
        <v>24</v>
      </c>
      <c r="C27" t="s">
        <v>32</v>
      </c>
      <c r="D27" t="s">
        <v>31</v>
      </c>
      <c r="E27" t="s">
        <v>5</v>
      </c>
      <c r="F27" s="2">
        <f t="shared" ref="F27:BO27" si="2">IF(F5=0,0,F16/F5)</f>
        <v>117.90004539826661</v>
      </c>
      <c r="G27" s="2">
        <f t="shared" si="2"/>
        <v>120.59995243288679</v>
      </c>
      <c r="H27" s="2">
        <f t="shared" si="2"/>
        <v>122.85003127104783</v>
      </c>
      <c r="I27" s="2">
        <f t="shared" si="2"/>
        <v>125.09995493271143</v>
      </c>
      <c r="J27" s="2">
        <f t="shared" si="2"/>
        <v>125.10003532967825</v>
      </c>
      <c r="K27" s="2">
        <f t="shared" si="2"/>
        <v>130.49999316207106</v>
      </c>
      <c r="L27" s="2">
        <f t="shared" si="2"/>
        <v>132.75000340660822</v>
      </c>
      <c r="M27" s="2">
        <f t="shared" si="2"/>
        <v>134.9999924561381</v>
      </c>
      <c r="N27" s="2">
        <f t="shared" si="2"/>
        <v>139.50000917014751</v>
      </c>
      <c r="O27" s="2">
        <f t="shared" si="2"/>
        <v>142.20000910114791</v>
      </c>
      <c r="P27" s="2">
        <f t="shared" si="2"/>
        <v>141.30001473926694</v>
      </c>
      <c r="Q27" s="2">
        <f t="shared" si="2"/>
        <v>141.2999981767739</v>
      </c>
      <c r="R27" s="2">
        <f t="shared" si="2"/>
        <v>135.39704341077217</v>
      </c>
      <c r="S27" s="2">
        <f t="shared" si="2"/>
        <v>138.3829821522406</v>
      </c>
      <c r="T27" s="2">
        <f t="shared" si="2"/>
        <v>141.40697199677956</v>
      </c>
      <c r="U27" s="2">
        <f t="shared" si="2"/>
        <v>145.9129664402779</v>
      </c>
      <c r="V27" s="2">
        <f t="shared" si="2"/>
        <v>149.04804956141476</v>
      </c>
      <c r="W27" s="2">
        <f t="shared" si="2"/>
        <v>170.88493856263901</v>
      </c>
      <c r="X27" s="2">
        <f t="shared" si="2"/>
        <v>178.00003115398246</v>
      </c>
      <c r="Y27" s="2">
        <f t="shared" si="2"/>
        <v>120.93398973214212</v>
      </c>
      <c r="Z27" s="2">
        <f t="shared" si="2"/>
        <v>122.49900285681522</v>
      </c>
      <c r="AA27" s="2">
        <f t="shared" si="2"/>
        <v>124.07601960097657</v>
      </c>
      <c r="AB27" s="2">
        <f t="shared" si="2"/>
        <v>125.69997089913409</v>
      </c>
      <c r="AC27" s="2">
        <f t="shared" si="2"/>
        <v>122.75298696853616</v>
      </c>
      <c r="AD27" s="2">
        <f t="shared" si="2"/>
        <v>133.18399581589958</v>
      </c>
      <c r="AE27" s="2">
        <f t="shared" si="2"/>
        <v>134.52804932285716</v>
      </c>
      <c r="AF27" s="2">
        <f t="shared" si="2"/>
        <v>135.83396335992089</v>
      </c>
      <c r="AG27" s="2">
        <f t="shared" si="2"/>
        <v>137.17804693625345</v>
      </c>
      <c r="AH27" s="2">
        <f t="shared" si="2"/>
        <v>138.61994347635266</v>
      </c>
      <c r="AI27" s="2">
        <f t="shared" si="2"/>
        <v>139.92104381627661</v>
      </c>
      <c r="AJ27" s="2">
        <f t="shared" si="2"/>
        <v>140.06997196757595</v>
      </c>
      <c r="AK27" s="2">
        <f t="shared" si="2"/>
        <v>141.37701421470064</v>
      </c>
      <c r="AL27" s="2">
        <f t="shared" si="2"/>
        <v>144.02895381105847</v>
      </c>
      <c r="AM27" s="2">
        <f t="shared" si="2"/>
        <v>146.74001732227831</v>
      </c>
      <c r="AN27" s="2">
        <f t="shared" si="2"/>
        <v>147.91600080422654</v>
      </c>
      <c r="AO27" s="2">
        <f t="shared" si="2"/>
        <v>152.49995048910935</v>
      </c>
      <c r="AP27" s="2">
        <f t="shared" si="2"/>
        <v>165.60006577630338</v>
      </c>
      <c r="AQ27" s="2">
        <f t="shared" si="2"/>
        <v>160.99997010766438</v>
      </c>
      <c r="AR27" s="2">
        <f t="shared" si="2"/>
        <v>170.5</v>
      </c>
      <c r="AS27" s="2">
        <f t="shared" si="2"/>
        <v>172.50003639328034</v>
      </c>
      <c r="AT27" s="2">
        <f t="shared" si="2"/>
        <v>174.40009301793307</v>
      </c>
      <c r="AU27" s="2">
        <f t="shared" si="2"/>
        <v>178.4000484530178</v>
      </c>
      <c r="AV27" s="2">
        <f t="shared" si="2"/>
        <v>179.99997748714515</v>
      </c>
      <c r="AW27" s="2">
        <f t="shared" si="2"/>
        <v>181.00010404242516</v>
      </c>
      <c r="AX27" s="2">
        <f t="shared" si="2"/>
        <v>182.9999392074167</v>
      </c>
      <c r="AY27" s="2">
        <f t="shared" si="2"/>
        <v>184.00004514316024</v>
      </c>
      <c r="AZ27" s="2">
        <f t="shared" si="2"/>
        <v>186.00001023720748</v>
      </c>
      <c r="BA27" s="2">
        <f t="shared" si="2"/>
        <v>186.99993718234251</v>
      </c>
      <c r="BB27" s="2">
        <f t="shared" si="2"/>
        <v>187.99999771123581</v>
      </c>
      <c r="BC27" s="2">
        <f t="shared" si="2"/>
        <v>188.15211510055548</v>
      </c>
      <c r="BD27" s="2">
        <f t="shared" si="2"/>
        <v>190.51470418756455</v>
      </c>
      <c r="BE27" s="2">
        <f t="shared" si="2"/>
        <v>190.78397934005511</v>
      </c>
      <c r="BF27" s="2">
        <f t="shared" si="2"/>
        <v>192.0125811003158</v>
      </c>
      <c r="BG27" s="2">
        <f t="shared" si="2"/>
        <v>192.86984544649221</v>
      </c>
      <c r="BH27" s="2">
        <f t="shared" si="2"/>
        <v>191.64914388476029</v>
      </c>
      <c r="BI27" s="2">
        <f t="shared" si="2"/>
        <v>192.68975931179648</v>
      </c>
      <c r="BJ27" s="2">
        <f t="shared" si="2"/>
        <v>193.99905692337276</v>
      </c>
      <c r="BK27" s="2">
        <f t="shared" si="2"/>
        <v>196.50836306885998</v>
      </c>
      <c r="BL27" s="2">
        <f t="shared" si="2"/>
        <v>197.30020226655259</v>
      </c>
      <c r="BM27" s="2">
        <f t="shared" si="2"/>
        <v>199.03244440757231</v>
      </c>
      <c r="BN27" s="2">
        <f t="shared" si="2"/>
        <v>200.53257223019523</v>
      </c>
      <c r="BO27" s="2">
        <f t="shared" si="2"/>
        <v>202.04363621803017</v>
      </c>
      <c r="BQ27" s="32" t="s">
        <v>4</v>
      </c>
      <c r="BR27" s="32" t="s">
        <v>30</v>
      </c>
    </row>
    <row r="28" spans="2:70" x14ac:dyDescent="0.45">
      <c r="B28" t="s">
        <v>24</v>
      </c>
      <c r="C28" t="s">
        <v>32</v>
      </c>
      <c r="D28" t="s">
        <v>31</v>
      </c>
      <c r="E28" t="s">
        <v>7</v>
      </c>
      <c r="F28" s="2">
        <f t="shared" ref="F28:BO28" si="3">IF(F6=0,0,F17/F6)</f>
        <v>592.49763393273702</v>
      </c>
      <c r="G28" s="2">
        <f t="shared" si="3"/>
        <v>595.00066650670499</v>
      </c>
      <c r="H28" s="2">
        <f t="shared" si="3"/>
        <v>599.99706740958959</v>
      </c>
      <c r="I28" s="2">
        <f t="shared" si="3"/>
        <v>599.99706740958959</v>
      </c>
      <c r="J28" s="2">
        <f t="shared" si="3"/>
        <v>619.99673416067935</v>
      </c>
      <c r="K28" s="2">
        <f t="shared" si="3"/>
        <v>619.99673416067935</v>
      </c>
      <c r="L28" s="2">
        <f t="shared" si="3"/>
        <v>635.0040656909008</v>
      </c>
      <c r="M28" s="2">
        <f t="shared" si="3"/>
        <v>650.0031325815138</v>
      </c>
      <c r="N28" s="2">
        <f t="shared" si="3"/>
        <v>664.99686746024338</v>
      </c>
      <c r="O28" s="2">
        <f t="shared" si="3"/>
        <v>685.23267438915468</v>
      </c>
      <c r="P28" s="2">
        <f t="shared" si="3"/>
        <v>684.99653421133314</v>
      </c>
      <c r="Q28" s="2">
        <f t="shared" si="3"/>
        <v>684.40661699036252</v>
      </c>
      <c r="R28" s="2">
        <f t="shared" si="3"/>
        <v>684.7721880082114</v>
      </c>
      <c r="S28" s="2">
        <f t="shared" si="3"/>
        <v>696.49535451019074</v>
      </c>
      <c r="T28" s="2">
        <f t="shared" si="3"/>
        <v>705.90383769445077</v>
      </c>
      <c r="U28" s="2">
        <f t="shared" si="3"/>
        <v>779.9884029379225</v>
      </c>
      <c r="V28" s="2">
        <f t="shared" si="3"/>
        <v>792.50219947212668</v>
      </c>
      <c r="W28" s="2">
        <f t="shared" si="3"/>
        <v>914.59034859694725</v>
      </c>
      <c r="X28" s="2">
        <f t="shared" si="3"/>
        <v>943.09901491622122</v>
      </c>
      <c r="Y28" s="2">
        <f t="shared" si="3"/>
        <v>768.69905405701991</v>
      </c>
      <c r="Z28" s="2">
        <f t="shared" si="3"/>
        <v>786.59755067104152</v>
      </c>
      <c r="AA28" s="2">
        <f t="shared" si="3"/>
        <v>788.86224719347717</v>
      </c>
      <c r="AB28" s="2">
        <f t="shared" si="3"/>
        <v>799.15288553337643</v>
      </c>
      <c r="AC28" s="2">
        <f t="shared" si="3"/>
        <v>700.00203171674571</v>
      </c>
      <c r="AD28" s="2">
        <f t="shared" si="3"/>
        <v>706.60529924845036</v>
      </c>
      <c r="AE28" s="2">
        <f t="shared" si="3"/>
        <v>713.80963091371893</v>
      </c>
      <c r="AF28" s="2">
        <f t="shared" si="3"/>
        <v>721.0041143233309</v>
      </c>
      <c r="AG28" s="2">
        <f t="shared" si="3"/>
        <v>728.41412035767189</v>
      </c>
      <c r="AH28" s="2">
        <f t="shared" si="3"/>
        <v>735.32788324371779</v>
      </c>
      <c r="AI28" s="2">
        <f t="shared" si="3"/>
        <v>743.79951947866721</v>
      </c>
      <c r="AJ28" s="2">
        <f t="shared" si="3"/>
        <v>744.74882010756221</v>
      </c>
      <c r="AK28" s="2">
        <f t="shared" si="3"/>
        <v>752.37479283056553</v>
      </c>
      <c r="AL28" s="2">
        <f t="shared" si="3"/>
        <v>767.1948435390575</v>
      </c>
      <c r="AM28" s="2">
        <f t="shared" si="3"/>
        <v>999.99764399528783</v>
      </c>
      <c r="AN28" s="2">
        <f t="shared" si="3"/>
        <v>1000.001055297594</v>
      </c>
      <c r="AO28" s="2">
        <f t="shared" si="3"/>
        <v>1299.9963609057299</v>
      </c>
      <c r="AP28" s="2">
        <f t="shared" si="3"/>
        <v>1499.9996308600957</v>
      </c>
      <c r="AQ28" s="2">
        <f t="shared" si="3"/>
        <v>1600.0047531413391</v>
      </c>
      <c r="AR28" s="2">
        <f t="shared" si="3"/>
        <v>1699.9980662549399</v>
      </c>
      <c r="AS28" s="2">
        <f t="shared" si="3"/>
        <v>1799.9899826694036</v>
      </c>
      <c r="AT28" s="2">
        <f t="shared" si="3"/>
        <v>1799.9934447521259</v>
      </c>
      <c r="AU28" s="2">
        <f t="shared" si="3"/>
        <v>1799.9926745293385</v>
      </c>
      <c r="AV28" s="2">
        <f t="shared" si="3"/>
        <v>1999.9978410179601</v>
      </c>
      <c r="AW28" s="2">
        <f t="shared" si="3"/>
        <v>1999.9868554095044</v>
      </c>
      <c r="AX28" s="2">
        <f t="shared" si="3"/>
        <v>2000.0040992419761</v>
      </c>
      <c r="AY28" s="2">
        <f t="shared" si="3"/>
        <v>2043.0045619128132</v>
      </c>
      <c r="AZ28" s="2">
        <f t="shared" si="3"/>
        <v>2051.9948813364422</v>
      </c>
      <c r="BA28" s="2">
        <f t="shared" si="3"/>
        <v>2384.9937430478308</v>
      </c>
      <c r="BB28" s="2">
        <f t="shared" si="3"/>
        <v>2061.0052931173504</v>
      </c>
      <c r="BC28" s="2">
        <f t="shared" si="3"/>
        <v>2132.9923652805578</v>
      </c>
      <c r="BD28" s="2">
        <f t="shared" si="3"/>
        <v>2654.9979558253867</v>
      </c>
      <c r="BE28" s="2">
        <f t="shared" si="3"/>
        <v>3113.9864856791219</v>
      </c>
      <c r="BF28" s="2">
        <f t="shared" si="3"/>
        <v>4563.0622152068381</v>
      </c>
      <c r="BG28" s="2">
        <f t="shared" si="3"/>
        <v>5482.8586415362734</v>
      </c>
      <c r="BH28" s="2">
        <f t="shared" si="3"/>
        <v>6272.9709295273524</v>
      </c>
      <c r="BI28" s="2">
        <f t="shared" si="3"/>
        <v>6547.6265464457956</v>
      </c>
      <c r="BJ28" s="2">
        <f t="shared" si="3"/>
        <v>8354.8508375432066</v>
      </c>
      <c r="BK28" s="2">
        <f t="shared" si="3"/>
        <v>8465.5871171557083</v>
      </c>
      <c r="BL28" s="2">
        <f t="shared" si="3"/>
        <v>8929.0321129295316</v>
      </c>
      <c r="BM28" s="2">
        <f t="shared" si="3"/>
        <v>9611.9382241700187</v>
      </c>
      <c r="BN28" s="2">
        <f t="shared" si="3"/>
        <v>10786.447077726451</v>
      </c>
      <c r="BO28" s="2">
        <f t="shared" si="3"/>
        <v>11766.711662675087</v>
      </c>
      <c r="BQ28" s="32" t="s">
        <v>6</v>
      </c>
      <c r="BR28" s="32" t="s">
        <v>30</v>
      </c>
    </row>
    <row r="29" spans="2:70" x14ac:dyDescent="0.45">
      <c r="B29" t="s">
        <v>24</v>
      </c>
      <c r="C29" t="s">
        <v>32</v>
      </c>
      <c r="D29" t="s">
        <v>31</v>
      </c>
      <c r="E29" t="s">
        <v>9</v>
      </c>
      <c r="F29" s="2">
        <f t="shared" ref="F29:BO29" si="4">IF(F7=0,0,F18/F7)</f>
        <v>26.600019537450855</v>
      </c>
      <c r="G29" s="2">
        <f t="shared" si="4"/>
        <v>27.799990240004391</v>
      </c>
      <c r="H29" s="2">
        <f t="shared" si="4"/>
        <v>29.100011606881051</v>
      </c>
      <c r="I29" s="2">
        <f t="shared" si="4"/>
        <v>31.400009150665714</v>
      </c>
      <c r="J29" s="2">
        <f t="shared" si="4"/>
        <v>32.000012201594743</v>
      </c>
      <c r="K29" s="2">
        <f t="shared" si="4"/>
        <v>28.699968251254688</v>
      </c>
      <c r="L29" s="2">
        <f t="shared" si="4"/>
        <v>29.399993283939761</v>
      </c>
      <c r="M29" s="2">
        <f t="shared" si="4"/>
        <v>29.9999939147209</v>
      </c>
      <c r="N29" s="2">
        <f t="shared" si="4"/>
        <v>31.000033798523926</v>
      </c>
      <c r="O29" s="2">
        <f t="shared" si="4"/>
        <v>31.700003663070749</v>
      </c>
      <c r="P29" s="2">
        <f t="shared" si="4"/>
        <v>32.999954069447</v>
      </c>
      <c r="Q29" s="2">
        <f t="shared" si="4"/>
        <v>34.500015352681807</v>
      </c>
      <c r="R29" s="2">
        <f t="shared" si="4"/>
        <v>35.700015263913059</v>
      </c>
      <c r="S29" s="2">
        <f t="shared" si="4"/>
        <v>37.000030445292857</v>
      </c>
      <c r="T29" s="2">
        <f t="shared" si="4"/>
        <v>38.499996947236028</v>
      </c>
      <c r="U29" s="2">
        <f t="shared" si="4"/>
        <v>40.500019794080664</v>
      </c>
      <c r="V29" s="2">
        <f t="shared" si="4"/>
        <v>42.000054949416011</v>
      </c>
      <c r="W29" s="2">
        <f t="shared" si="4"/>
        <v>43.188033326921961</v>
      </c>
      <c r="X29" s="2">
        <f t="shared" si="4"/>
        <v>39.300019394473097</v>
      </c>
      <c r="Y29" s="2">
        <f t="shared" si="4"/>
        <v>23.672983603322386</v>
      </c>
      <c r="Z29" s="2">
        <f t="shared" si="4"/>
        <v>24.181014117936833</v>
      </c>
      <c r="AA29" s="2">
        <f t="shared" si="4"/>
        <v>29.000028873437227</v>
      </c>
      <c r="AB29" s="2">
        <f t="shared" si="4"/>
        <v>31.99996885493762</v>
      </c>
      <c r="AC29" s="2">
        <f t="shared" si="4"/>
        <v>38.631971368923352</v>
      </c>
      <c r="AD29" s="2">
        <f t="shared" si="4"/>
        <v>51.80992278074801</v>
      </c>
      <c r="AE29" s="2">
        <f t="shared" si="4"/>
        <v>55.580052389268133</v>
      </c>
      <c r="AF29" s="2">
        <f t="shared" si="4"/>
        <v>59.611975923619759</v>
      </c>
      <c r="AG29" s="2">
        <f t="shared" si="4"/>
        <v>63.941964272088832</v>
      </c>
      <c r="AH29" s="2">
        <f t="shared" si="4"/>
        <v>68.600019533872967</v>
      </c>
      <c r="AI29" s="2">
        <f t="shared" si="4"/>
        <v>73.639038453903268</v>
      </c>
      <c r="AJ29" s="2">
        <f t="shared" si="4"/>
        <v>78.269027646149027</v>
      </c>
      <c r="AK29" s="2">
        <f t="shared" si="4"/>
        <v>83.944928569286105</v>
      </c>
      <c r="AL29" s="2">
        <f t="shared" si="4"/>
        <v>90.928002499104309</v>
      </c>
      <c r="AM29" s="2">
        <f t="shared" si="4"/>
        <v>97.999970068525471</v>
      </c>
      <c r="AN29" s="2">
        <f t="shared" si="4"/>
        <v>104.99996510737334</v>
      </c>
      <c r="AO29" s="2">
        <f t="shared" si="4"/>
        <v>114.99997738347707</v>
      </c>
      <c r="AP29" s="2">
        <f t="shared" si="4"/>
        <v>123.50002436933075</v>
      </c>
      <c r="AQ29" s="2">
        <f t="shared" si="4"/>
        <v>126.00010235395133</v>
      </c>
      <c r="AR29" s="2">
        <f t="shared" si="4"/>
        <v>126.99995266173592</v>
      </c>
      <c r="AS29" s="2">
        <f t="shared" si="4"/>
        <v>128.99993327512382</v>
      </c>
      <c r="AT29" s="2">
        <f t="shared" si="4"/>
        <v>128.9999092895101</v>
      </c>
      <c r="AU29" s="2">
        <f t="shared" si="4"/>
        <v>137.00008419603083</v>
      </c>
      <c r="AV29" s="2">
        <f t="shared" si="4"/>
        <v>143.00005053870515</v>
      </c>
      <c r="AW29" s="2">
        <f t="shared" si="4"/>
        <v>148.99987641328894</v>
      </c>
      <c r="AX29" s="2">
        <f t="shared" si="4"/>
        <v>155.39994998304348</v>
      </c>
      <c r="AY29" s="2">
        <f t="shared" si="4"/>
        <v>162.4001134649468</v>
      </c>
      <c r="AZ29" s="2">
        <f t="shared" si="4"/>
        <v>168.7000875760373</v>
      </c>
      <c r="BA29" s="2">
        <f t="shared" si="4"/>
        <v>175.700052550653</v>
      </c>
      <c r="BB29" s="2">
        <f t="shared" si="4"/>
        <v>183.39986154714987</v>
      </c>
      <c r="BC29" s="2">
        <f t="shared" si="4"/>
        <v>191.09635813133988</v>
      </c>
      <c r="BD29" s="2">
        <f t="shared" si="4"/>
        <v>198.7962492945357</v>
      </c>
      <c r="BE29" s="2">
        <f t="shared" si="4"/>
        <v>199.98657067089957</v>
      </c>
      <c r="BF29" s="2">
        <f t="shared" si="4"/>
        <v>204.32680776613273</v>
      </c>
      <c r="BG29" s="2">
        <f t="shared" si="4"/>
        <v>208.60012397075698</v>
      </c>
      <c r="BH29" s="2">
        <f t="shared" si="4"/>
        <v>207.90003075769445</v>
      </c>
      <c r="BI29" s="2">
        <f t="shared" si="4"/>
        <v>208.24408580570301</v>
      </c>
      <c r="BJ29" s="2">
        <f t="shared" si="4"/>
        <v>208.84855553264069</v>
      </c>
      <c r="BK29" s="2">
        <f t="shared" si="4"/>
        <v>208.93056252479056</v>
      </c>
      <c r="BL29" s="2">
        <f t="shared" si="4"/>
        <v>212.13648983867489</v>
      </c>
      <c r="BM29" s="2">
        <f t="shared" si="4"/>
        <v>215.03503588428248</v>
      </c>
      <c r="BN29" s="2">
        <f t="shared" si="4"/>
        <v>218.14703368097108</v>
      </c>
      <c r="BO29" s="2">
        <f t="shared" si="4"/>
        <v>221.2109803094306</v>
      </c>
      <c r="BQ29" s="32" t="s">
        <v>8</v>
      </c>
      <c r="BR29" s="32" t="s">
        <v>30</v>
      </c>
    </row>
    <row r="30" spans="2:70" x14ac:dyDescent="0.45">
      <c r="B30" t="s">
        <v>24</v>
      </c>
      <c r="C30" t="s">
        <v>32</v>
      </c>
      <c r="D30" t="s">
        <v>31</v>
      </c>
      <c r="E30" t="s">
        <v>10</v>
      </c>
      <c r="F30" s="2">
        <f t="shared" ref="F30:BO30" si="5">IF(F8=0,0,F19/F8)</f>
        <v>291.83473023475199</v>
      </c>
      <c r="G30" s="2">
        <f t="shared" si="5"/>
        <v>305.2837445573295</v>
      </c>
      <c r="H30" s="2">
        <f t="shared" si="5"/>
        <v>319.12568940493469</v>
      </c>
      <c r="I30" s="2">
        <f t="shared" si="5"/>
        <v>344.72420174165461</v>
      </c>
      <c r="J30" s="2">
        <f t="shared" si="5"/>
        <v>351.35990566037736</v>
      </c>
      <c r="K30" s="2">
        <f t="shared" si="5"/>
        <v>314.88131349782299</v>
      </c>
      <c r="L30" s="2">
        <f t="shared" si="5"/>
        <v>322.56262699564593</v>
      </c>
      <c r="M30" s="2">
        <f t="shared" si="5"/>
        <v>330.23973149492019</v>
      </c>
      <c r="N30" s="2">
        <f t="shared" si="5"/>
        <v>337.92148040638608</v>
      </c>
      <c r="O30" s="2">
        <f t="shared" si="5"/>
        <v>347.76411465892602</v>
      </c>
      <c r="P30" s="2">
        <f t="shared" si="5"/>
        <v>360.96208272859218</v>
      </c>
      <c r="Q30" s="2">
        <f t="shared" si="5"/>
        <v>376.32558055152396</v>
      </c>
      <c r="R30" s="2">
        <f t="shared" si="5"/>
        <v>391.67982583454278</v>
      </c>
      <c r="S30" s="2">
        <f t="shared" si="5"/>
        <v>407.04332365747467</v>
      </c>
      <c r="T30" s="2">
        <f t="shared" si="5"/>
        <v>422.40217706821483</v>
      </c>
      <c r="U30" s="2">
        <f t="shared" si="5"/>
        <v>445.44277939042092</v>
      </c>
      <c r="V30" s="2">
        <f t="shared" si="5"/>
        <v>460.80584179970975</v>
      </c>
      <c r="W30" s="2">
        <f t="shared" si="5"/>
        <v>473.83806240928885</v>
      </c>
      <c r="X30" s="2">
        <f t="shared" si="5"/>
        <v>502.24524673439765</v>
      </c>
      <c r="Y30" s="2">
        <f t="shared" si="5"/>
        <v>353.59529770327634</v>
      </c>
      <c r="Z30" s="2">
        <f t="shared" si="5"/>
        <v>361.76034107402035</v>
      </c>
      <c r="AA30" s="2">
        <f t="shared" si="5"/>
        <v>369.99916545718435</v>
      </c>
      <c r="AB30" s="2">
        <f t="shared" si="5"/>
        <v>378.56455007256898</v>
      </c>
      <c r="AC30" s="2">
        <f t="shared" si="5"/>
        <v>520.64404934687957</v>
      </c>
      <c r="AD30" s="2">
        <f t="shared" si="5"/>
        <v>568.32253265602333</v>
      </c>
      <c r="AE30" s="2">
        <f t="shared" si="5"/>
        <v>609.68341799709731</v>
      </c>
      <c r="AF30" s="2">
        <f t="shared" si="5"/>
        <v>654.08657474600875</v>
      </c>
      <c r="AG30" s="2">
        <f t="shared" si="5"/>
        <v>701.7642597968071</v>
      </c>
      <c r="AH30" s="2">
        <f t="shared" si="5"/>
        <v>752.80348330914376</v>
      </c>
      <c r="AI30" s="2">
        <f t="shared" si="5"/>
        <v>807.59981857764888</v>
      </c>
      <c r="AJ30" s="2">
        <f t="shared" si="5"/>
        <v>106.44468827492375</v>
      </c>
      <c r="AK30" s="2">
        <f t="shared" si="5"/>
        <v>113.80179792679256</v>
      </c>
      <c r="AL30" s="2">
        <f t="shared" si="5"/>
        <v>121.02128018915725</v>
      </c>
      <c r="AM30" s="2">
        <f t="shared" si="5"/>
        <v>128.29039351131576</v>
      </c>
      <c r="AN30" s="2">
        <f t="shared" si="5"/>
        <v>136.22838575619295</v>
      </c>
      <c r="AO30" s="2">
        <f t="shared" si="5"/>
        <v>146.40456874040703</v>
      </c>
      <c r="AP30" s="2">
        <f t="shared" si="5"/>
        <v>150.34254296620057</v>
      </c>
      <c r="AQ30" s="2">
        <f t="shared" si="5"/>
        <v>147.09324092882463</v>
      </c>
      <c r="AR30" s="2">
        <f t="shared" si="5"/>
        <v>148.1300164980421</v>
      </c>
      <c r="AS30" s="2">
        <f t="shared" si="5"/>
        <v>149.16635914528896</v>
      </c>
      <c r="AT30" s="2">
        <f t="shared" si="5"/>
        <v>150.19830881042441</v>
      </c>
      <c r="AU30" s="2">
        <f t="shared" si="5"/>
        <v>158.52113087699473</v>
      </c>
      <c r="AV30" s="2">
        <f t="shared" si="5"/>
        <v>163.79249397009164</v>
      </c>
      <c r="AW30" s="2">
        <f t="shared" si="5"/>
        <v>169.01395499990443</v>
      </c>
      <c r="AX30" s="2">
        <f t="shared" si="5"/>
        <v>187.72508934688815</v>
      </c>
      <c r="AY30" s="2">
        <f t="shared" si="5"/>
        <v>158.90048280722422</v>
      </c>
      <c r="AZ30" s="2">
        <f t="shared" si="5"/>
        <v>159.60067623257905</v>
      </c>
      <c r="BA30" s="2">
        <f t="shared" si="5"/>
        <v>185.49997087039267</v>
      </c>
      <c r="BB30" s="2">
        <f t="shared" si="5"/>
        <v>160.29952479059205</v>
      </c>
      <c r="BC30" s="2">
        <f t="shared" si="5"/>
        <v>165.90037703016239</v>
      </c>
      <c r="BD30" s="2">
        <f t="shared" si="5"/>
        <v>206.50057068683839</v>
      </c>
      <c r="BE30" s="2">
        <f t="shared" si="5"/>
        <v>242.19997406302684</v>
      </c>
      <c r="BF30" s="2">
        <f t="shared" si="5"/>
        <v>354.90098836583002</v>
      </c>
      <c r="BG30" s="2">
        <f t="shared" si="5"/>
        <v>426.44173661882837</v>
      </c>
      <c r="BH30" s="2">
        <f t="shared" si="5"/>
        <v>487.8987449815067</v>
      </c>
      <c r="BI30" s="2">
        <f t="shared" si="5"/>
        <v>509.24780367274724</v>
      </c>
      <c r="BJ30" s="2">
        <f t="shared" si="5"/>
        <v>649.80747214648159</v>
      </c>
      <c r="BK30" s="2">
        <f t="shared" si="5"/>
        <v>658.4205353701692</v>
      </c>
      <c r="BL30" s="2">
        <f t="shared" si="5"/>
        <v>694.47123461355591</v>
      </c>
      <c r="BM30" s="2">
        <f t="shared" si="5"/>
        <v>747.59414120278507</v>
      </c>
      <c r="BN30" s="2">
        <f t="shared" si="5"/>
        <v>838.94433060728602</v>
      </c>
      <c r="BO30" s="2">
        <f t="shared" si="5"/>
        <v>915.186689595193</v>
      </c>
      <c r="BQ30" s="32" t="s">
        <v>6</v>
      </c>
      <c r="BR30" s="32" t="s">
        <v>30</v>
      </c>
    </row>
    <row r="31" spans="2:70" x14ac:dyDescent="0.45">
      <c r="B31" t="s">
        <v>24</v>
      </c>
      <c r="C31" t="s">
        <v>32</v>
      </c>
      <c r="D31" t="s">
        <v>31</v>
      </c>
      <c r="E31" t="s">
        <v>11</v>
      </c>
      <c r="F31" s="2">
        <f t="shared" ref="F31:BO31" si="6">IF(F9=0,0,F20/F9)</f>
        <v>0.8999998854313338</v>
      </c>
      <c r="G31" s="2">
        <f t="shared" si="6"/>
        <v>0.94999983259246201</v>
      </c>
      <c r="H31" s="2">
        <f t="shared" si="6"/>
        <v>1.0500003436213567</v>
      </c>
      <c r="I31" s="2">
        <f t="shared" si="6"/>
        <v>1.3499991331734522</v>
      </c>
      <c r="J31" s="2">
        <f t="shared" si="6"/>
        <v>0.8999998854313338</v>
      </c>
      <c r="K31" s="2">
        <f t="shared" si="6"/>
        <v>0.82999998847324696</v>
      </c>
      <c r="L31" s="2">
        <f t="shared" si="6"/>
        <v>0.74999942725575308</v>
      </c>
      <c r="M31" s="2">
        <f t="shared" si="6"/>
        <v>0.74999942725575308</v>
      </c>
      <c r="N31" s="2">
        <f t="shared" si="6"/>
        <v>0.74999942725575308</v>
      </c>
      <c r="O31" s="2">
        <f t="shared" si="6"/>
        <v>0.7399999539194928</v>
      </c>
      <c r="P31" s="2">
        <f t="shared" si="6"/>
        <v>0.8999998854313338</v>
      </c>
      <c r="Q31" s="2">
        <f t="shared" si="6"/>
        <v>1.1000007840914563</v>
      </c>
      <c r="R31" s="2">
        <f t="shared" si="6"/>
        <v>1.5</v>
      </c>
      <c r="S31" s="2">
        <f t="shared" si="6"/>
        <v>1.5999997555974299</v>
      </c>
      <c r="T31" s="2">
        <f t="shared" si="6"/>
        <v>1.6999998781532417</v>
      </c>
      <c r="U31" s="2">
        <f t="shared" si="6"/>
        <v>1.9779993696246876</v>
      </c>
      <c r="V31" s="2">
        <f t="shared" si="6"/>
        <v>2.1280002791893842</v>
      </c>
      <c r="W31" s="2">
        <f t="shared" si="6"/>
        <v>1.7539993527213784</v>
      </c>
      <c r="X31" s="2">
        <f t="shared" si="6"/>
        <v>1.3499994654760712</v>
      </c>
      <c r="Y31" s="2">
        <f t="shared" si="6"/>
        <v>0.75200054735874977</v>
      </c>
      <c r="Z31" s="2">
        <f t="shared" si="6"/>
        <v>0.77199946145628895</v>
      </c>
      <c r="AA31" s="2">
        <f t="shared" si="6"/>
        <v>0.79199945764363844</v>
      </c>
      <c r="AB31" s="2">
        <f t="shared" si="6"/>
        <v>0.80600038218994852</v>
      </c>
      <c r="AC31" s="2">
        <f t="shared" si="6"/>
        <v>1.1879992874848897</v>
      </c>
      <c r="AD31" s="2">
        <f t="shared" si="6"/>
        <v>1.2319990238377236</v>
      </c>
      <c r="AE31" s="2">
        <f t="shared" si="6"/>
        <v>1.3059997840347704</v>
      </c>
      <c r="AF31" s="2">
        <f t="shared" si="6"/>
        <v>1.3440000852913698</v>
      </c>
      <c r="AG31" s="2">
        <f t="shared" si="6"/>
        <v>1.4180007038161124</v>
      </c>
      <c r="AH31" s="2">
        <f t="shared" si="6"/>
        <v>1.4599999540348232</v>
      </c>
      <c r="AI31" s="2">
        <f t="shared" si="6"/>
        <v>1.5309996392117931</v>
      </c>
      <c r="AJ31" s="2">
        <f t="shared" si="6"/>
        <v>1.5680006574081682</v>
      </c>
      <c r="AK31" s="2">
        <f t="shared" si="6"/>
        <v>1.6430001414962656</v>
      </c>
      <c r="AL31" s="2">
        <f t="shared" si="6"/>
        <v>1.7180004288492765</v>
      </c>
      <c r="AM31" s="2">
        <f t="shared" si="6"/>
        <v>1.9999989455125231</v>
      </c>
      <c r="AN31" s="2">
        <f t="shared" si="6"/>
        <v>2</v>
      </c>
      <c r="AO31" s="2">
        <f t="shared" si="6"/>
        <v>2.5500003695974098</v>
      </c>
      <c r="AP31" s="2">
        <f t="shared" si="6"/>
        <v>2.5000011724346543</v>
      </c>
      <c r="AQ31" s="2">
        <f t="shared" si="6"/>
        <v>2.5999987278162964</v>
      </c>
      <c r="AR31" s="2">
        <f t="shared" si="6"/>
        <v>2.5999992441668578</v>
      </c>
      <c r="AS31" s="2">
        <f t="shared" si="6"/>
        <v>2.6000012473727212</v>
      </c>
      <c r="AT31" s="2">
        <f t="shared" si="6"/>
        <v>2.6000002470804358</v>
      </c>
      <c r="AU31" s="2">
        <f t="shared" si="6"/>
        <v>2.8000012735608761</v>
      </c>
      <c r="AV31" s="2">
        <f t="shared" si="6"/>
        <v>2.7999985517373722</v>
      </c>
      <c r="AW31" s="2">
        <f t="shared" si="6"/>
        <v>3.0000012251103518</v>
      </c>
      <c r="AX31" s="2">
        <f t="shared" si="6"/>
        <v>2.999998823123736</v>
      </c>
      <c r="AY31" s="2">
        <f t="shared" si="6"/>
        <v>3.1499997717474169</v>
      </c>
      <c r="AZ31" s="2">
        <f t="shared" si="6"/>
        <v>3.2999994730900504</v>
      </c>
      <c r="BA31" s="2">
        <f t="shared" si="6"/>
        <v>3.5000003376067594</v>
      </c>
      <c r="BB31" s="2">
        <f t="shared" si="6"/>
        <v>3.6999999309026257</v>
      </c>
      <c r="BC31" s="2">
        <f t="shared" si="6"/>
        <v>3.9000288821063638</v>
      </c>
      <c r="BD31" s="2">
        <f t="shared" si="6"/>
        <v>4.0593097182358564</v>
      </c>
      <c r="BE31" s="2">
        <f t="shared" si="6"/>
        <v>4.1287114487977732</v>
      </c>
      <c r="BF31" s="2">
        <f t="shared" si="6"/>
        <v>4.1978522670056373</v>
      </c>
      <c r="BG31" s="2">
        <f t="shared" si="6"/>
        <v>4.340001597959021</v>
      </c>
      <c r="BH31" s="2">
        <f t="shared" si="6"/>
        <v>4.5499979427342341</v>
      </c>
      <c r="BI31" s="2">
        <f t="shared" si="6"/>
        <v>4.8193077926683863</v>
      </c>
      <c r="BJ31" s="2">
        <f t="shared" si="6"/>
        <v>4.6796969706818166</v>
      </c>
      <c r="BK31" s="2">
        <f t="shared" si="6"/>
        <v>4.5933494752786599</v>
      </c>
      <c r="BL31" s="2">
        <f t="shared" si="6"/>
        <v>4.7116482877837527</v>
      </c>
      <c r="BM31" s="2">
        <f t="shared" si="6"/>
        <v>4.803549140123736</v>
      </c>
      <c r="BN31" s="2">
        <f t="shared" si="6"/>
        <v>4.8845123621474329</v>
      </c>
      <c r="BO31" s="2">
        <f t="shared" si="6"/>
        <v>4.950795466797647</v>
      </c>
      <c r="BQ31" s="32" t="s">
        <v>8</v>
      </c>
      <c r="BR31" s="32" t="s">
        <v>30</v>
      </c>
    </row>
    <row r="32" spans="2:70" x14ac:dyDescent="0.45">
      <c r="B32" t="s">
        <v>24</v>
      </c>
      <c r="C32" t="s">
        <v>32</v>
      </c>
      <c r="D32" t="s">
        <v>31</v>
      </c>
      <c r="E32" t="s">
        <v>12</v>
      </c>
      <c r="F32" s="2">
        <f t="shared" ref="F32:BO32" si="7">IF(F10=0,0,F21/F10)</f>
        <v>15.119760479041917</v>
      </c>
      <c r="G32" s="2">
        <f t="shared" si="7"/>
        <v>16.380178577537546</v>
      </c>
      <c r="H32" s="2">
        <f t="shared" si="7"/>
        <v>17.639846743295017</v>
      </c>
      <c r="I32" s="2">
        <f t="shared" si="7"/>
        <v>22.470211819457276</v>
      </c>
      <c r="J32" s="2">
        <f t="shared" si="7"/>
        <v>15.119760479041917</v>
      </c>
      <c r="K32" s="2">
        <f t="shared" si="7"/>
        <v>13.860178626424391</v>
      </c>
      <c r="L32" s="2">
        <f t="shared" si="7"/>
        <v>12.599828942866919</v>
      </c>
      <c r="M32" s="2">
        <f t="shared" si="7"/>
        <v>12.599828942866919</v>
      </c>
      <c r="N32" s="2">
        <f t="shared" si="7"/>
        <v>12.599828942866919</v>
      </c>
      <c r="O32" s="2">
        <f t="shared" si="7"/>
        <v>12.320216260607721</v>
      </c>
      <c r="P32" s="2">
        <f t="shared" si="7"/>
        <v>15.119760479041917</v>
      </c>
      <c r="Q32" s="2">
        <f t="shared" si="7"/>
        <v>18.90002395045677</v>
      </c>
      <c r="R32" s="2">
        <f t="shared" si="7"/>
        <v>23.660371548804267</v>
      </c>
      <c r="S32" s="2">
        <f t="shared" si="7"/>
        <v>25.199822076233492</v>
      </c>
      <c r="T32" s="2">
        <f t="shared" si="7"/>
        <v>26.879897348160821</v>
      </c>
      <c r="U32" s="2">
        <f t="shared" si="7"/>
        <v>28.630226510641208</v>
      </c>
      <c r="V32" s="2">
        <f t="shared" si="7"/>
        <v>30.519778264440188</v>
      </c>
      <c r="W32" s="2">
        <f t="shared" si="7"/>
        <v>25.199931577146767</v>
      </c>
      <c r="X32" s="2">
        <f t="shared" si="7"/>
        <v>26.740427715996578</v>
      </c>
      <c r="Y32" s="2">
        <f t="shared" si="7"/>
        <v>14.840135472614691</v>
      </c>
      <c r="Z32" s="2">
        <f t="shared" si="7"/>
        <v>15.119760479041917</v>
      </c>
      <c r="AA32" s="2">
        <f t="shared" si="7"/>
        <v>15.470044821569099</v>
      </c>
      <c r="AB32" s="2">
        <f t="shared" si="7"/>
        <v>15.819898727247844</v>
      </c>
      <c r="AC32" s="2">
        <f t="shared" si="7"/>
        <v>16.799965788573381</v>
      </c>
      <c r="AD32" s="2">
        <f t="shared" si="7"/>
        <v>17.849943549214821</v>
      </c>
      <c r="AE32" s="2">
        <f t="shared" si="7"/>
        <v>18.619820004790746</v>
      </c>
      <c r="AF32" s="2">
        <f t="shared" si="7"/>
        <v>19.390172124696299</v>
      </c>
      <c r="AG32" s="2">
        <f t="shared" si="7"/>
        <v>20.22990078686281</v>
      </c>
      <c r="AH32" s="2">
        <f t="shared" si="7"/>
        <v>15.119850827973178</v>
      </c>
      <c r="AI32" s="2">
        <f t="shared" si="7"/>
        <v>20.159702973685111</v>
      </c>
      <c r="AJ32" s="2">
        <f t="shared" si="7"/>
        <v>8.8075846928672874</v>
      </c>
      <c r="AK32" s="2">
        <f t="shared" si="7"/>
        <v>8.8092490527041001</v>
      </c>
      <c r="AL32" s="2">
        <f t="shared" si="7"/>
        <v>8.8110599078341032</v>
      </c>
      <c r="AM32" s="2">
        <f t="shared" si="7"/>
        <v>9.0117169125507797</v>
      </c>
      <c r="AN32" s="2">
        <f t="shared" si="7"/>
        <v>9.2762828933429393</v>
      </c>
      <c r="AO32" s="2">
        <f t="shared" si="7"/>
        <v>9.6298467465036435</v>
      </c>
      <c r="AP32" s="2">
        <f t="shared" si="7"/>
        <v>9.8509001704710819</v>
      </c>
      <c r="AQ32" s="2">
        <f t="shared" si="7"/>
        <v>9.5428223230795108</v>
      </c>
      <c r="AR32" s="2">
        <f t="shared" si="7"/>
        <v>9.6157910184913415</v>
      </c>
      <c r="AS32" s="2">
        <f t="shared" si="7"/>
        <v>9.6890766849349461</v>
      </c>
      <c r="AT32" s="2">
        <f t="shared" si="7"/>
        <v>9.7621274108708356</v>
      </c>
      <c r="AU32" s="2">
        <f t="shared" si="7"/>
        <v>10.091085591539988</v>
      </c>
      <c r="AV32" s="2">
        <f t="shared" si="7"/>
        <v>10.511335834284782</v>
      </c>
      <c r="AW32" s="2">
        <f t="shared" si="7"/>
        <v>10.951698599259378</v>
      </c>
      <c r="AX32" s="2">
        <f t="shared" si="7"/>
        <v>12.236290197296876</v>
      </c>
      <c r="AY32" s="2">
        <f t="shared" si="7"/>
        <v>13.629798241076049</v>
      </c>
      <c r="AZ32" s="2">
        <f t="shared" si="7"/>
        <v>11.399996954608438</v>
      </c>
      <c r="BA32" s="2">
        <f t="shared" si="7"/>
        <v>13.250086344940188</v>
      </c>
      <c r="BB32" s="2">
        <f t="shared" si="7"/>
        <v>11.450011511105187</v>
      </c>
      <c r="BC32" s="2">
        <f t="shared" si="7"/>
        <v>11.850026219192447</v>
      </c>
      <c r="BD32" s="2">
        <f t="shared" si="7"/>
        <v>14.749923330757248</v>
      </c>
      <c r="BE32" s="2">
        <f t="shared" si="7"/>
        <v>17.299925224642916</v>
      </c>
      <c r="BF32" s="2">
        <f t="shared" si="7"/>
        <v>25.350218393593789</v>
      </c>
      <c r="BG32" s="2">
        <f t="shared" si="7"/>
        <v>30.460106813400223</v>
      </c>
      <c r="BH32" s="2">
        <f t="shared" si="7"/>
        <v>34.849546847492988</v>
      </c>
      <c r="BI32" s="2">
        <f t="shared" si="7"/>
        <v>36.375384816925397</v>
      </c>
      <c r="BJ32" s="2">
        <f t="shared" si="7"/>
        <v>46.415522411616152</v>
      </c>
      <c r="BK32" s="2">
        <f t="shared" si="7"/>
        <v>47.030249577781952</v>
      </c>
      <c r="BL32" s="2">
        <f t="shared" si="7"/>
        <v>49.604451666540697</v>
      </c>
      <c r="BM32" s="2">
        <f t="shared" si="7"/>
        <v>53.400922379426241</v>
      </c>
      <c r="BN32" s="2">
        <f t="shared" si="7"/>
        <v>59.925398386779456</v>
      </c>
      <c r="BO32" s="2">
        <f t="shared" si="7"/>
        <v>65.369457153456167</v>
      </c>
      <c r="BQ32" s="32" t="s">
        <v>6</v>
      </c>
      <c r="BR32" s="32" t="s">
        <v>30</v>
      </c>
    </row>
    <row r="33" spans="2:70" x14ac:dyDescent="0.45">
      <c r="B33" t="s">
        <v>24</v>
      </c>
      <c r="C33" t="s">
        <v>32</v>
      </c>
      <c r="D33" t="s">
        <v>31</v>
      </c>
      <c r="E33" t="s">
        <v>13</v>
      </c>
      <c r="F33" s="2">
        <f t="shared" ref="F33:BO33" si="8">IF(F11=0,0,F22/F11)</f>
        <v>0</v>
      </c>
      <c r="G33" s="2">
        <f t="shared" si="8"/>
        <v>0</v>
      </c>
      <c r="H33" s="2">
        <f t="shared" si="8"/>
        <v>0</v>
      </c>
      <c r="I33" s="2">
        <f t="shared" si="8"/>
        <v>0</v>
      </c>
      <c r="J33" s="2">
        <f t="shared" si="8"/>
        <v>0</v>
      </c>
      <c r="K33" s="2">
        <f t="shared" si="8"/>
        <v>0</v>
      </c>
      <c r="L33" s="2">
        <f t="shared" si="8"/>
        <v>0</v>
      </c>
      <c r="M33" s="2">
        <f t="shared" si="8"/>
        <v>0</v>
      </c>
      <c r="N33" s="2">
        <f t="shared" si="8"/>
        <v>0</v>
      </c>
      <c r="O33" s="2">
        <f t="shared" si="8"/>
        <v>0</v>
      </c>
      <c r="P33" s="2">
        <f t="shared" si="8"/>
        <v>0</v>
      </c>
      <c r="Q33" s="2">
        <f t="shared" si="8"/>
        <v>0</v>
      </c>
      <c r="R33" s="2">
        <f t="shared" si="8"/>
        <v>0</v>
      </c>
      <c r="S33" s="2">
        <f t="shared" si="8"/>
        <v>0</v>
      </c>
      <c r="T33" s="2">
        <f t="shared" si="8"/>
        <v>0</v>
      </c>
      <c r="U33" s="2">
        <f t="shared" si="8"/>
        <v>0</v>
      </c>
      <c r="V33" s="2">
        <f t="shared" si="8"/>
        <v>0</v>
      </c>
      <c r="W33" s="2">
        <f t="shared" si="8"/>
        <v>0</v>
      </c>
      <c r="X33" s="2">
        <f t="shared" si="8"/>
        <v>0</v>
      </c>
      <c r="Y33" s="2">
        <f t="shared" si="8"/>
        <v>0</v>
      </c>
      <c r="Z33" s="2">
        <f t="shared" si="8"/>
        <v>0</v>
      </c>
      <c r="AA33" s="2">
        <f t="shared" si="8"/>
        <v>0</v>
      </c>
      <c r="AB33" s="2">
        <f t="shared" si="8"/>
        <v>0</v>
      </c>
      <c r="AC33" s="2">
        <f t="shared" si="8"/>
        <v>0</v>
      </c>
      <c r="AD33" s="2">
        <f t="shared" si="8"/>
        <v>0</v>
      </c>
      <c r="AE33" s="2">
        <f t="shared" si="8"/>
        <v>0</v>
      </c>
      <c r="AF33" s="2">
        <f t="shared" si="8"/>
        <v>0</v>
      </c>
      <c r="AG33" s="2">
        <f t="shared" si="8"/>
        <v>0</v>
      </c>
      <c r="AH33" s="2">
        <f t="shared" si="8"/>
        <v>0</v>
      </c>
      <c r="AI33" s="2">
        <f t="shared" si="8"/>
        <v>0</v>
      </c>
      <c r="AJ33" s="2">
        <f t="shared" si="8"/>
        <v>0</v>
      </c>
      <c r="AK33" s="2">
        <f t="shared" si="8"/>
        <v>0</v>
      </c>
      <c r="AL33" s="2">
        <f t="shared" si="8"/>
        <v>0</v>
      </c>
      <c r="AM33" s="2">
        <f t="shared" si="8"/>
        <v>0</v>
      </c>
      <c r="AN33" s="2">
        <f t="shared" si="8"/>
        <v>0</v>
      </c>
      <c r="AO33" s="2">
        <f t="shared" si="8"/>
        <v>0</v>
      </c>
      <c r="AP33" s="2">
        <f t="shared" si="8"/>
        <v>0</v>
      </c>
      <c r="AQ33" s="2">
        <f t="shared" si="8"/>
        <v>0</v>
      </c>
      <c r="AR33" s="2">
        <f t="shared" si="8"/>
        <v>0</v>
      </c>
      <c r="AS33" s="2">
        <f t="shared" si="8"/>
        <v>0</v>
      </c>
      <c r="AT33" s="2">
        <f t="shared" si="8"/>
        <v>0</v>
      </c>
      <c r="AU33" s="2">
        <f t="shared" si="8"/>
        <v>0</v>
      </c>
      <c r="AV33" s="2">
        <f t="shared" si="8"/>
        <v>0</v>
      </c>
      <c r="AW33" s="2">
        <f t="shared" si="8"/>
        <v>0</v>
      </c>
      <c r="AX33" s="2">
        <f t="shared" si="8"/>
        <v>0</v>
      </c>
      <c r="AY33" s="2">
        <f t="shared" si="8"/>
        <v>0</v>
      </c>
      <c r="AZ33" s="2">
        <f t="shared" si="8"/>
        <v>0</v>
      </c>
      <c r="BA33" s="2">
        <f t="shared" si="8"/>
        <v>0</v>
      </c>
      <c r="BB33" s="2">
        <f t="shared" si="8"/>
        <v>0</v>
      </c>
      <c r="BC33" s="2">
        <f t="shared" si="8"/>
        <v>0</v>
      </c>
      <c r="BD33" s="2">
        <f t="shared" si="8"/>
        <v>0</v>
      </c>
      <c r="BE33" s="2">
        <f t="shared" si="8"/>
        <v>0</v>
      </c>
      <c r="BF33" s="2">
        <f t="shared" si="8"/>
        <v>0</v>
      </c>
      <c r="BG33" s="2">
        <f t="shared" si="8"/>
        <v>0</v>
      </c>
      <c r="BH33" s="2">
        <f t="shared" si="8"/>
        <v>0</v>
      </c>
      <c r="BI33" s="2">
        <f t="shared" si="8"/>
        <v>0</v>
      </c>
      <c r="BJ33" s="2">
        <f t="shared" si="8"/>
        <v>0</v>
      </c>
      <c r="BK33" s="2">
        <f t="shared" si="8"/>
        <v>0</v>
      </c>
      <c r="BL33" s="2">
        <f t="shared" si="8"/>
        <v>0</v>
      </c>
      <c r="BM33" s="2">
        <f t="shared" si="8"/>
        <v>0</v>
      </c>
      <c r="BN33" s="2">
        <f t="shared" si="8"/>
        <v>0</v>
      </c>
      <c r="BO33" s="2">
        <f t="shared" si="8"/>
        <v>0</v>
      </c>
      <c r="BQ33" s="32" t="s">
        <v>6</v>
      </c>
      <c r="BR33" s="32" t="s">
        <v>30</v>
      </c>
    </row>
    <row r="34" spans="2:70" x14ac:dyDescent="0.45">
      <c r="B34" t="s">
        <v>24</v>
      </c>
      <c r="C34" t="s">
        <v>32</v>
      </c>
      <c r="D34" t="s">
        <v>31</v>
      </c>
      <c r="E34" t="s">
        <v>15</v>
      </c>
      <c r="F34" s="2">
        <f t="shared" ref="F34:BO34" si="9">IF(F12=0,0,F23/F12)</f>
        <v>11.599941936420381</v>
      </c>
      <c r="G34" s="2">
        <f t="shared" si="9"/>
        <v>14.599894709133984</v>
      </c>
      <c r="H34" s="2">
        <f t="shared" si="9"/>
        <v>18.199848665638367</v>
      </c>
      <c r="I34" s="2">
        <f t="shared" si="9"/>
        <v>21.800169249175639</v>
      </c>
      <c r="J34" s="2">
        <f t="shared" si="9"/>
        <v>26.900052359066844</v>
      </c>
      <c r="K34" s="2">
        <f t="shared" si="9"/>
        <v>32.800058334548638</v>
      </c>
      <c r="L34" s="2">
        <f t="shared" si="9"/>
        <v>36.400163046642987</v>
      </c>
      <c r="M34" s="2">
        <f t="shared" si="9"/>
        <v>40.000291511194035</v>
      </c>
      <c r="N34" s="2">
        <f t="shared" si="9"/>
        <v>43.700154604591468</v>
      </c>
      <c r="O34" s="2">
        <f t="shared" si="9"/>
        <v>48.200256627103322</v>
      </c>
      <c r="P34" s="2">
        <f t="shared" si="9"/>
        <v>43.699866715133886</v>
      </c>
      <c r="Q34" s="2">
        <f t="shared" si="9"/>
        <v>40</v>
      </c>
      <c r="R34" s="2">
        <f t="shared" si="9"/>
        <v>37.100259007901379</v>
      </c>
      <c r="S34" s="2">
        <f t="shared" si="9"/>
        <v>37.100259007901379</v>
      </c>
      <c r="T34" s="2">
        <f t="shared" si="9"/>
        <v>37.100259007901379</v>
      </c>
      <c r="U34" s="2">
        <f t="shared" si="9"/>
        <v>37.100036054934613</v>
      </c>
      <c r="V34" s="2">
        <f t="shared" si="9"/>
        <v>30.199435705175283</v>
      </c>
      <c r="W34" s="2">
        <f t="shared" si="9"/>
        <v>48.600688186137972</v>
      </c>
      <c r="X34" s="2">
        <f t="shared" si="9"/>
        <v>51.100827097282391</v>
      </c>
      <c r="Y34" s="2">
        <f t="shared" si="9"/>
        <v>37.900603199580381</v>
      </c>
      <c r="Z34" s="2">
        <f t="shared" si="9"/>
        <v>40.193972584770776</v>
      </c>
      <c r="AA34" s="2">
        <f t="shared" si="9"/>
        <v>42.600603456757725</v>
      </c>
      <c r="AB34" s="2">
        <f t="shared" si="9"/>
        <v>45.159872757682088</v>
      </c>
      <c r="AC34" s="2">
        <f t="shared" si="9"/>
        <v>40.687297895274291</v>
      </c>
      <c r="AD34" s="2">
        <f t="shared" si="9"/>
        <v>49.010794317398869</v>
      </c>
      <c r="AE34" s="2">
        <f t="shared" si="9"/>
        <v>52.033339889850517</v>
      </c>
      <c r="AF34" s="2">
        <f t="shared" si="9"/>
        <v>55.28265075253303</v>
      </c>
      <c r="AG34" s="2">
        <f t="shared" si="9"/>
        <v>58.753648856964801</v>
      </c>
      <c r="AH34" s="2">
        <f t="shared" si="9"/>
        <v>61.899447031431897</v>
      </c>
      <c r="AI34" s="2">
        <f t="shared" si="9"/>
        <v>66.357161612183262</v>
      </c>
      <c r="AJ34" s="2">
        <f t="shared" si="9"/>
        <v>68.933423021393878</v>
      </c>
      <c r="AK34" s="2">
        <f t="shared" si="9"/>
        <v>73.227626012527466</v>
      </c>
      <c r="AL34" s="2">
        <f t="shared" si="9"/>
        <v>79.538236934483777</v>
      </c>
      <c r="AM34" s="2">
        <f t="shared" si="9"/>
        <v>83.861442826762627</v>
      </c>
      <c r="AN34" s="2">
        <f t="shared" si="9"/>
        <v>89.480345190772269</v>
      </c>
      <c r="AO34" s="2">
        <f t="shared" si="9"/>
        <v>76.298697382704148</v>
      </c>
      <c r="AP34" s="2">
        <f t="shared" si="9"/>
        <v>80.597988484804304</v>
      </c>
      <c r="AQ34" s="2">
        <f t="shared" si="9"/>
        <v>83.399289700659565</v>
      </c>
      <c r="AR34" s="2">
        <f t="shared" si="9"/>
        <v>87.898614609571794</v>
      </c>
      <c r="AS34" s="2">
        <f t="shared" si="9"/>
        <v>93.999307329321624</v>
      </c>
      <c r="AT34" s="2">
        <f t="shared" si="9"/>
        <v>101.00145791346854</v>
      </c>
      <c r="AU34" s="2">
        <f t="shared" si="9"/>
        <v>107.99969148045309</v>
      </c>
      <c r="AV34" s="2">
        <f t="shared" si="9"/>
        <v>116.00084591068963</v>
      </c>
      <c r="AW34" s="2">
        <f t="shared" si="9"/>
        <v>123.00057739101744</v>
      </c>
      <c r="AX34" s="2">
        <f t="shared" si="9"/>
        <v>130.00070811499788</v>
      </c>
      <c r="AY34" s="2">
        <f t="shared" si="9"/>
        <v>138.00074769460829</v>
      </c>
      <c r="AZ34" s="2">
        <f t="shared" si="9"/>
        <v>146.99952739159545</v>
      </c>
      <c r="BA34" s="2">
        <f t="shared" si="9"/>
        <v>150.50297355434645</v>
      </c>
      <c r="BB34" s="2">
        <f t="shared" si="9"/>
        <v>156.79929684594842</v>
      </c>
      <c r="BC34" s="2">
        <f t="shared" si="9"/>
        <v>161.70076675539309</v>
      </c>
      <c r="BD34" s="2">
        <f t="shared" si="9"/>
        <v>166.60250671441361</v>
      </c>
      <c r="BE34" s="2">
        <f t="shared" si="9"/>
        <v>172.19858156028369</v>
      </c>
      <c r="BF34" s="2">
        <f t="shared" si="9"/>
        <v>173.59824361466784</v>
      </c>
      <c r="BG34" s="2">
        <f t="shared" si="9"/>
        <v>180.59963697653313</v>
      </c>
      <c r="BH34" s="2">
        <f t="shared" si="9"/>
        <v>185.49875867337195</v>
      </c>
      <c r="BI34" s="2">
        <f t="shared" si="9"/>
        <v>190.45728192647624</v>
      </c>
      <c r="BJ34" s="2">
        <f t="shared" si="9"/>
        <v>195.37434521528044</v>
      </c>
      <c r="BK34" s="2">
        <f t="shared" si="9"/>
        <v>200.15310362462441</v>
      </c>
      <c r="BL34" s="2">
        <f t="shared" si="9"/>
        <v>203.55650963100487</v>
      </c>
      <c r="BM34" s="2">
        <f t="shared" si="9"/>
        <v>210.49616368286445</v>
      </c>
      <c r="BN34" s="2">
        <f t="shared" si="9"/>
        <v>215.84360892123175</v>
      </c>
      <c r="BO34" s="2">
        <f t="shared" si="9"/>
        <v>221.31411994360695</v>
      </c>
      <c r="BQ34" s="32" t="s">
        <v>14</v>
      </c>
      <c r="BR34" s="32" t="s">
        <v>30</v>
      </c>
    </row>
    <row r="35" spans="2:70" x14ac:dyDescent="0.45">
      <c r="B35" t="s">
        <v>24</v>
      </c>
      <c r="C35" t="s">
        <v>32</v>
      </c>
      <c r="D35" t="s">
        <v>31</v>
      </c>
      <c r="E35" t="s">
        <v>17</v>
      </c>
      <c r="F35" s="2">
        <f t="shared" ref="F35:BO35" si="10">IF(F13=0,0,F24/F13)</f>
        <v>8.6000313823944765</v>
      </c>
      <c r="G35" s="2">
        <f t="shared" si="10"/>
        <v>10.700006247266822</v>
      </c>
      <c r="H35" s="2">
        <f t="shared" si="10"/>
        <v>13.39998744349573</v>
      </c>
      <c r="I35" s="2">
        <f t="shared" si="10"/>
        <v>16.199943509917148</v>
      </c>
      <c r="J35" s="2">
        <f t="shared" si="10"/>
        <v>19.800006264486626</v>
      </c>
      <c r="K35" s="2">
        <f t="shared" si="10"/>
        <v>24.000124769955391</v>
      </c>
      <c r="L35" s="2">
        <f t="shared" si="10"/>
        <v>26.79997488699146</v>
      </c>
      <c r="M35" s="2">
        <f t="shared" si="10"/>
        <v>29.600282485875706</v>
      </c>
      <c r="N35" s="2">
        <f t="shared" si="10"/>
        <v>32.200369836394408</v>
      </c>
      <c r="O35" s="2">
        <f t="shared" si="10"/>
        <v>35.600276494800013</v>
      </c>
      <c r="P35" s="2">
        <f t="shared" si="10"/>
        <v>35.300309400019138</v>
      </c>
      <c r="Q35" s="2">
        <f t="shared" si="10"/>
        <v>35.300309400019138</v>
      </c>
      <c r="R35" s="2">
        <f t="shared" si="10"/>
        <v>34.300481766263594</v>
      </c>
      <c r="S35" s="2">
        <f t="shared" si="10"/>
        <v>34.300481766263594</v>
      </c>
      <c r="T35" s="2">
        <f t="shared" si="10"/>
        <v>34.300481766263594</v>
      </c>
      <c r="U35" s="2">
        <f t="shared" si="10"/>
        <v>34.300284099977659</v>
      </c>
      <c r="V35" s="2">
        <f t="shared" si="10"/>
        <v>34.300179154136544</v>
      </c>
      <c r="W35" s="2">
        <f t="shared" si="10"/>
        <v>44.899429409327084</v>
      </c>
      <c r="X35" s="2">
        <f t="shared" si="10"/>
        <v>47.129836190961818</v>
      </c>
      <c r="Y35" s="2">
        <f t="shared" si="10"/>
        <v>35.002231573578172</v>
      </c>
      <c r="Z35" s="2">
        <f t="shared" si="10"/>
        <v>37.102301708747767</v>
      </c>
      <c r="AA35" s="2">
        <f t="shared" si="10"/>
        <v>39.328838736412607</v>
      </c>
      <c r="AB35" s="2">
        <f t="shared" si="10"/>
        <v>41.68860767563433</v>
      </c>
      <c r="AC35" s="2">
        <f t="shared" si="10"/>
        <v>37.500478407858644</v>
      </c>
      <c r="AD35" s="2">
        <f t="shared" si="10"/>
        <v>45.199388457128293</v>
      </c>
      <c r="AE35" s="2">
        <f t="shared" si="10"/>
        <v>47.99990446164135</v>
      </c>
      <c r="AF35" s="2">
        <f t="shared" si="10"/>
        <v>42.699600000000004</v>
      </c>
      <c r="AG35" s="2">
        <f t="shared" si="10"/>
        <v>54.200063714558773</v>
      </c>
      <c r="AH35" s="2">
        <f t="shared" si="10"/>
        <v>45.999523809523815</v>
      </c>
      <c r="AI35" s="2">
        <f t="shared" si="10"/>
        <v>61.211106860494773</v>
      </c>
      <c r="AJ35" s="2">
        <f t="shared" si="10"/>
        <v>63.598138289393994</v>
      </c>
      <c r="AK35" s="2">
        <f t="shared" si="10"/>
        <v>67.509165099301867</v>
      </c>
      <c r="AL35" s="2">
        <f t="shared" si="10"/>
        <v>73.400643886268014</v>
      </c>
      <c r="AM35" s="2">
        <f t="shared" si="10"/>
        <v>79.00067706989941</v>
      </c>
      <c r="AN35" s="2">
        <f t="shared" si="10"/>
        <v>88.000354632793858</v>
      </c>
      <c r="AO35" s="2">
        <f t="shared" si="10"/>
        <v>117.00083663159249</v>
      </c>
      <c r="AP35" s="2">
        <f t="shared" si="10"/>
        <v>136.00022582102071</v>
      </c>
      <c r="AQ35" s="2">
        <f t="shared" si="10"/>
        <v>130.09827182660555</v>
      </c>
      <c r="AR35" s="2">
        <f t="shared" si="10"/>
        <v>115.99825180484962</v>
      </c>
      <c r="AS35" s="2">
        <f t="shared" si="10"/>
        <v>125.0006411489389</v>
      </c>
      <c r="AT35" s="2">
        <f t="shared" si="10"/>
        <v>135.00145938057403</v>
      </c>
      <c r="AU35" s="2">
        <f t="shared" si="10"/>
        <v>145.99922677921325</v>
      </c>
      <c r="AV35" s="2">
        <f t="shared" si="10"/>
        <v>157.00077725241272</v>
      </c>
      <c r="AW35" s="2">
        <f t="shared" si="10"/>
        <v>157.00077725241272</v>
      </c>
      <c r="AX35" s="2">
        <f t="shared" si="10"/>
        <v>184.99983894865684</v>
      </c>
      <c r="AY35" s="2">
        <f t="shared" si="10"/>
        <v>178.00057907605199</v>
      </c>
      <c r="AZ35" s="2">
        <f t="shared" si="10"/>
        <v>177.00256678391483</v>
      </c>
      <c r="BA35" s="2">
        <f t="shared" si="10"/>
        <v>185.9989654333009</v>
      </c>
      <c r="BB35" s="2">
        <f t="shared" si="10"/>
        <v>153.99768638314714</v>
      </c>
      <c r="BC35" s="2">
        <f t="shared" si="10"/>
        <v>188.00244912768721</v>
      </c>
      <c r="BD35" s="2">
        <f t="shared" si="10"/>
        <v>198.99917765662596</v>
      </c>
      <c r="BE35" s="2">
        <f t="shared" si="10"/>
        <v>239.00273972602739</v>
      </c>
      <c r="BF35" s="2">
        <f t="shared" si="10"/>
        <v>250.59751853131061</v>
      </c>
      <c r="BG35" s="2">
        <f t="shared" si="10"/>
        <v>327.40774621146744</v>
      </c>
      <c r="BH35" s="2">
        <f t="shared" si="10"/>
        <v>354.04519753267738</v>
      </c>
      <c r="BI35" s="2">
        <f t="shared" si="10"/>
        <v>383.57759622086274</v>
      </c>
      <c r="BJ35" s="2">
        <f t="shared" si="10"/>
        <v>480.84498696373544</v>
      </c>
      <c r="BK35" s="2">
        <f t="shared" si="10"/>
        <v>499.73229291716689</v>
      </c>
      <c r="BL35" s="2">
        <f t="shared" si="10"/>
        <v>381.62618928392584</v>
      </c>
      <c r="BM35" s="2">
        <f t="shared" si="10"/>
        <v>558.98030942334742</v>
      </c>
      <c r="BN35" s="2">
        <f t="shared" si="10"/>
        <v>559.00204858062637</v>
      </c>
      <c r="BO35" s="2">
        <f t="shared" si="10"/>
        <v>499.8679191976268</v>
      </c>
      <c r="BQ35" s="32" t="s">
        <v>16</v>
      </c>
      <c r="BR35" s="32" t="s">
        <v>30</v>
      </c>
    </row>
    <row r="36" spans="2:70" x14ac:dyDescent="0.45">
      <c r="B36" t="s">
        <v>24</v>
      </c>
      <c r="C36" t="s">
        <v>25</v>
      </c>
      <c r="D36" t="s">
        <v>26</v>
      </c>
      <c r="E36" t="s">
        <v>33</v>
      </c>
      <c r="AI36" s="2">
        <v>103366.51549999999</v>
      </c>
      <c r="AJ36" s="2">
        <v>104080.6925</v>
      </c>
      <c r="AK36" s="2">
        <v>105038.75169999999</v>
      </c>
      <c r="AL36" s="2">
        <v>104945.3548</v>
      </c>
      <c r="AM36" s="2">
        <v>106898.3509</v>
      </c>
      <c r="AN36" s="2">
        <v>109865.838</v>
      </c>
      <c r="AO36" s="2">
        <v>110991.0586</v>
      </c>
      <c r="AP36" s="2">
        <v>111834.7193</v>
      </c>
      <c r="AQ36" s="2">
        <v>112023.7197</v>
      </c>
      <c r="AR36" s="2">
        <v>115870.91220000001</v>
      </c>
      <c r="AS36" s="2">
        <v>116687.84510000001</v>
      </c>
      <c r="AT36" s="2">
        <v>118451.0618</v>
      </c>
      <c r="AU36" s="2">
        <v>120708.9353</v>
      </c>
      <c r="AV36" s="2">
        <v>121202.6654</v>
      </c>
      <c r="AW36" s="2">
        <v>120808.9952</v>
      </c>
      <c r="AX36" s="2">
        <v>123374.0787</v>
      </c>
      <c r="AY36" s="2">
        <v>125658.6636</v>
      </c>
      <c r="AZ36" s="2">
        <v>125810.7856</v>
      </c>
      <c r="BA36" s="2">
        <v>130457.03909999999</v>
      </c>
      <c r="BB36" s="2">
        <v>130946.6531</v>
      </c>
      <c r="BC36" s="2">
        <v>132318.9921</v>
      </c>
      <c r="BD36" s="2">
        <v>137409.37049999999</v>
      </c>
      <c r="BE36" s="2">
        <v>137317.5883</v>
      </c>
      <c r="BF36" s="2">
        <v>137791.16320000001</v>
      </c>
      <c r="BG36" s="2">
        <v>139392.7139</v>
      </c>
      <c r="BH36" s="2">
        <v>139178.29070000001</v>
      </c>
      <c r="BI36" s="2">
        <v>135607.44200000001</v>
      </c>
      <c r="BJ36" s="2">
        <v>139233.7378</v>
      </c>
      <c r="BK36" s="2">
        <v>140434.17439999999</v>
      </c>
      <c r="BL36" s="2">
        <v>141802.87899999999</v>
      </c>
      <c r="BM36" s="2">
        <v>142450.8866</v>
      </c>
      <c r="BN36" s="2">
        <v>144740.83129999999</v>
      </c>
      <c r="BO36" s="2">
        <v>144589.3199</v>
      </c>
      <c r="BQ36" s="32" t="s">
        <v>421</v>
      </c>
      <c r="BR36" s="32" t="s">
        <v>29</v>
      </c>
    </row>
    <row r="37" spans="2:70" x14ac:dyDescent="0.45">
      <c r="B37" t="s">
        <v>24</v>
      </c>
      <c r="C37" t="s">
        <v>25</v>
      </c>
      <c r="D37" t="s">
        <v>26</v>
      </c>
      <c r="E37" t="s">
        <v>34</v>
      </c>
      <c r="AI37" s="2">
        <v>87406.745800000004</v>
      </c>
      <c r="AJ37" s="2">
        <v>87861.993700000006</v>
      </c>
      <c r="AK37" s="2">
        <v>88608.856100000005</v>
      </c>
      <c r="AL37" s="2">
        <v>88739.238599999997</v>
      </c>
      <c r="AM37" s="2">
        <v>90485.551099999997</v>
      </c>
      <c r="AN37" s="2">
        <v>93150.679799999998</v>
      </c>
      <c r="AO37" s="2">
        <v>94573.780100000004</v>
      </c>
      <c r="AP37" s="2">
        <v>95131.426300000006</v>
      </c>
      <c r="AQ37" s="2">
        <v>95102.582200000004</v>
      </c>
      <c r="AR37" s="2">
        <v>98618.847899999993</v>
      </c>
      <c r="AS37" s="2">
        <v>99186.301800000001</v>
      </c>
      <c r="AT37" s="2">
        <v>99888.6587</v>
      </c>
      <c r="AU37" s="2">
        <v>101241.9537</v>
      </c>
      <c r="AV37" s="2">
        <v>101059.7319</v>
      </c>
      <c r="AW37" s="2">
        <v>100379.8223</v>
      </c>
      <c r="AX37" s="2">
        <v>102568.4886</v>
      </c>
      <c r="AY37" s="2">
        <v>104226.3452</v>
      </c>
      <c r="AZ37" s="2">
        <v>104735.6039</v>
      </c>
      <c r="BA37" s="2">
        <v>109197.71520000001</v>
      </c>
      <c r="BB37" s="2">
        <v>109465.00810000001</v>
      </c>
      <c r="BC37" s="2">
        <v>110790.7899</v>
      </c>
      <c r="BD37" s="2">
        <v>113265.3988</v>
      </c>
      <c r="BE37" s="2">
        <v>112890.9709</v>
      </c>
      <c r="BF37" s="2">
        <v>112846.6131</v>
      </c>
      <c r="BG37" s="2">
        <v>114079.0534</v>
      </c>
      <c r="BH37" s="2">
        <v>113752.54180000001</v>
      </c>
      <c r="BI37" s="2">
        <v>112304.25</v>
      </c>
      <c r="BJ37" s="2">
        <v>115336.4388</v>
      </c>
      <c r="BK37" s="2">
        <v>116072.68799999999</v>
      </c>
      <c r="BL37" s="2">
        <v>116755.9477</v>
      </c>
      <c r="BM37" s="2">
        <v>116805.8268</v>
      </c>
      <c r="BN37" s="2">
        <v>119045.0909</v>
      </c>
      <c r="BO37" s="2">
        <v>119109.1133</v>
      </c>
      <c r="BQ37" s="32" t="s">
        <v>421</v>
      </c>
      <c r="BR37" s="32" t="s">
        <v>29</v>
      </c>
    </row>
    <row r="38" spans="2:70" x14ac:dyDescent="0.45">
      <c r="B38" t="s">
        <v>24</v>
      </c>
      <c r="C38" t="s">
        <v>25</v>
      </c>
      <c r="D38" t="s">
        <v>26</v>
      </c>
      <c r="E38" t="s">
        <v>35</v>
      </c>
      <c r="AI38" s="2">
        <v>18188.2379</v>
      </c>
      <c r="AJ38" s="2">
        <v>18188.2379</v>
      </c>
      <c r="AK38" s="2">
        <v>18188.2379</v>
      </c>
      <c r="AL38" s="2">
        <v>18188.2379</v>
      </c>
      <c r="AM38" s="2">
        <v>18188.2379</v>
      </c>
      <c r="AN38" s="2">
        <v>18217.643400000001</v>
      </c>
      <c r="AO38" s="2">
        <v>18198.073700000001</v>
      </c>
      <c r="AP38" s="2">
        <v>18190.919900000001</v>
      </c>
      <c r="AQ38" s="2">
        <v>18084.3171</v>
      </c>
      <c r="AR38" s="2">
        <v>17994.337599999999</v>
      </c>
      <c r="AS38" s="2">
        <v>17844.446599999999</v>
      </c>
      <c r="AT38" s="2">
        <v>18413.847300000001</v>
      </c>
      <c r="AU38" s="2">
        <v>18198.745599999998</v>
      </c>
      <c r="AV38" s="2">
        <v>18260.610400000001</v>
      </c>
      <c r="AW38" s="2">
        <v>18124.759600000001</v>
      </c>
      <c r="AX38" s="2">
        <v>18199.0236</v>
      </c>
      <c r="AY38" s="2">
        <v>18583.3851</v>
      </c>
      <c r="AZ38" s="2">
        <v>18225.213</v>
      </c>
      <c r="BA38" s="2">
        <v>18353.058700000001</v>
      </c>
      <c r="BB38" s="2">
        <v>18402.4872</v>
      </c>
      <c r="BC38" s="2">
        <v>18202.229299999999</v>
      </c>
      <c r="BD38" s="2">
        <v>17758.796399999999</v>
      </c>
      <c r="BE38" s="2">
        <v>17784.904999999999</v>
      </c>
      <c r="BF38" s="2">
        <v>18010.662499999999</v>
      </c>
      <c r="BG38" s="2">
        <v>17897.5317</v>
      </c>
      <c r="BH38" s="2">
        <v>17649.604899999998</v>
      </c>
      <c r="BI38" s="2">
        <v>17493.381600000001</v>
      </c>
      <c r="BJ38" s="2">
        <v>17489.343099999998</v>
      </c>
      <c r="BK38" s="2">
        <v>17534.861799999999</v>
      </c>
      <c r="BL38" s="2">
        <v>17571.697</v>
      </c>
      <c r="BM38" s="2">
        <v>17809.3325</v>
      </c>
      <c r="BN38" s="2">
        <v>17759.562900000001</v>
      </c>
      <c r="BO38" s="2">
        <v>17298.7081</v>
      </c>
      <c r="BQ38" s="32" t="s">
        <v>421</v>
      </c>
      <c r="BR38" s="32" t="s">
        <v>29</v>
      </c>
    </row>
    <row r="39" spans="2:70" x14ac:dyDescent="0.45">
      <c r="B39" t="s">
        <v>24</v>
      </c>
      <c r="C39" t="s">
        <v>25</v>
      </c>
      <c r="D39" t="s">
        <v>26</v>
      </c>
      <c r="E39" t="s">
        <v>36</v>
      </c>
      <c r="AI39" s="2">
        <v>123554.1921</v>
      </c>
      <c r="AJ39" s="2">
        <v>124922.4565</v>
      </c>
      <c r="AK39" s="2">
        <v>127557.9148</v>
      </c>
      <c r="AL39" s="2">
        <v>129078.4446</v>
      </c>
      <c r="AM39" s="2">
        <v>133169.61060000001</v>
      </c>
      <c r="AN39" s="2">
        <v>140312.8799</v>
      </c>
      <c r="AO39" s="2">
        <v>142481.5974</v>
      </c>
      <c r="AP39" s="2">
        <v>144822.41649999999</v>
      </c>
      <c r="AQ39" s="2">
        <v>145645.67000000001</v>
      </c>
      <c r="AR39" s="2">
        <v>152098.7691</v>
      </c>
      <c r="AS39" s="2">
        <v>155238.82029999999</v>
      </c>
      <c r="AT39" s="2">
        <v>161681.5515</v>
      </c>
      <c r="AU39" s="2">
        <v>164705.81</v>
      </c>
      <c r="AV39" s="2">
        <v>167425.1293</v>
      </c>
      <c r="AW39" s="2">
        <v>169927.18609999999</v>
      </c>
      <c r="AX39" s="2">
        <v>174868.91529999999</v>
      </c>
      <c r="AY39" s="2">
        <v>181873.44620000001</v>
      </c>
      <c r="AZ39" s="2">
        <v>183997.87940000001</v>
      </c>
      <c r="BA39" s="2">
        <v>192074.76550000001</v>
      </c>
      <c r="BB39" s="2">
        <v>196639.49340000001</v>
      </c>
      <c r="BC39" s="2">
        <v>203324.3334</v>
      </c>
      <c r="BD39" s="2">
        <v>207383.93309999999</v>
      </c>
      <c r="BE39" s="2">
        <v>212193.872</v>
      </c>
      <c r="BF39" s="2">
        <v>214850.76759999999</v>
      </c>
      <c r="BG39" s="2">
        <v>221064.32010000001</v>
      </c>
      <c r="BH39" s="2">
        <v>230002.50539999999</v>
      </c>
      <c r="BI39" s="2">
        <v>232851.02710000001</v>
      </c>
      <c r="BJ39" s="2">
        <v>240931.45129999999</v>
      </c>
      <c r="BK39" s="2">
        <v>244067.32139999999</v>
      </c>
      <c r="BL39" s="2">
        <v>263048.82760000002</v>
      </c>
      <c r="BM39" s="2">
        <v>256925.23439999999</v>
      </c>
      <c r="BN39" s="2">
        <v>267138.85509999999</v>
      </c>
      <c r="BO39" s="2">
        <v>275875.5073</v>
      </c>
      <c r="BQ39" s="32" t="s">
        <v>421</v>
      </c>
      <c r="BR39" s="32" t="s">
        <v>29</v>
      </c>
    </row>
    <row r="40" spans="2:70" x14ac:dyDescent="0.45">
      <c r="B40" t="s">
        <v>24</v>
      </c>
      <c r="C40" t="s">
        <v>25</v>
      </c>
      <c r="D40" t="s">
        <v>26</v>
      </c>
      <c r="E40" t="s">
        <v>37</v>
      </c>
      <c r="AI40" s="2">
        <v>105365.95419999999</v>
      </c>
      <c r="AJ40" s="2">
        <v>106734.21859999999</v>
      </c>
      <c r="AK40" s="2">
        <v>109369.67690000001</v>
      </c>
      <c r="AL40" s="2">
        <v>110890.2067</v>
      </c>
      <c r="AM40" s="2">
        <v>114981.37270000001</v>
      </c>
      <c r="AN40" s="2">
        <v>122095.2365</v>
      </c>
      <c r="AO40" s="2">
        <v>124283.52370000001</v>
      </c>
      <c r="AP40" s="2">
        <v>126631.4966</v>
      </c>
      <c r="AQ40" s="2">
        <v>127561.3529</v>
      </c>
      <c r="AR40" s="2">
        <v>134104.43150000001</v>
      </c>
      <c r="AS40" s="2">
        <v>137394.3737</v>
      </c>
      <c r="AT40" s="2">
        <v>143267.70420000001</v>
      </c>
      <c r="AU40" s="2">
        <v>146507.0644</v>
      </c>
      <c r="AV40" s="2">
        <v>149164.5189</v>
      </c>
      <c r="AW40" s="2">
        <v>151802.4265</v>
      </c>
      <c r="AX40" s="2">
        <v>156669.89170000001</v>
      </c>
      <c r="AY40" s="2">
        <v>163290.06109999999</v>
      </c>
      <c r="AZ40" s="2">
        <v>165772.66639999999</v>
      </c>
      <c r="BA40" s="2">
        <v>173721.70680000001</v>
      </c>
      <c r="BB40" s="2">
        <v>178237.0062</v>
      </c>
      <c r="BC40" s="2">
        <v>185122.1041</v>
      </c>
      <c r="BD40" s="2">
        <v>189625.1367</v>
      </c>
      <c r="BE40" s="2">
        <v>194408.967</v>
      </c>
      <c r="BF40" s="2">
        <v>196840.10509999999</v>
      </c>
      <c r="BG40" s="2">
        <v>203166.78839999999</v>
      </c>
      <c r="BH40" s="2">
        <v>212352.90049999999</v>
      </c>
      <c r="BI40" s="2">
        <v>215357.64550000001</v>
      </c>
      <c r="BJ40" s="2">
        <v>223442.10819999999</v>
      </c>
      <c r="BK40" s="2">
        <v>226532.4596</v>
      </c>
      <c r="BL40" s="2">
        <v>245477.1306</v>
      </c>
      <c r="BM40" s="2">
        <v>239115.9019</v>
      </c>
      <c r="BN40" s="2">
        <v>249379.2922</v>
      </c>
      <c r="BO40" s="2">
        <v>258576.79920000001</v>
      </c>
      <c r="BQ40" s="32" t="s">
        <v>421</v>
      </c>
      <c r="BR40" s="32" t="s">
        <v>29</v>
      </c>
    </row>
    <row r="41" spans="2:70" x14ac:dyDescent="0.45">
      <c r="B41" t="s">
        <v>379</v>
      </c>
      <c r="C41" t="s">
        <v>19</v>
      </c>
      <c r="D41" t="s">
        <v>21</v>
      </c>
      <c r="E41" t="s">
        <v>1</v>
      </c>
      <c r="F41">
        <v>0.31879999999999997</v>
      </c>
      <c r="G41">
        <v>0.5968</v>
      </c>
      <c r="H41">
        <v>0.50060000000000004</v>
      </c>
      <c r="I41">
        <v>0.35399999999999998</v>
      </c>
      <c r="J41">
        <v>0.3705</v>
      </c>
      <c r="K41">
        <v>0.41959999999999997</v>
      </c>
      <c r="L41">
        <v>0.3261</v>
      </c>
      <c r="M41">
        <v>0.41249999999999998</v>
      </c>
      <c r="N41">
        <v>0.5252</v>
      </c>
      <c r="O41">
        <v>0.34799999999999998</v>
      </c>
      <c r="P41">
        <v>0.17050000000000001</v>
      </c>
      <c r="Q41">
        <v>0.247</v>
      </c>
      <c r="R41">
        <v>0.20669999999999999</v>
      </c>
      <c r="S41">
        <v>0.25490000000000002</v>
      </c>
      <c r="T41">
        <v>0.31530000000000002</v>
      </c>
      <c r="U41">
        <v>0.15440000000000001</v>
      </c>
      <c r="V41">
        <v>0.156</v>
      </c>
      <c r="W41">
        <v>0.19550000000000001</v>
      </c>
      <c r="X41">
        <v>0.2266</v>
      </c>
      <c r="Y41">
        <v>0.2112</v>
      </c>
      <c r="Z41">
        <v>0.15720000000000001</v>
      </c>
      <c r="AA41">
        <v>0.14779999999999999</v>
      </c>
      <c r="AB41">
        <v>0.2054</v>
      </c>
      <c r="AC41">
        <v>0.24729999999999999</v>
      </c>
      <c r="AD41">
        <v>0.26279999999999998</v>
      </c>
      <c r="AE41">
        <v>0.30530000000000002</v>
      </c>
      <c r="AF41">
        <v>0.27060000000000001</v>
      </c>
      <c r="AG41">
        <v>0.3095</v>
      </c>
      <c r="AH41">
        <v>0.30280000000000001</v>
      </c>
      <c r="AI41">
        <v>0.23519999999999999</v>
      </c>
      <c r="AJ41">
        <v>0.1767</v>
      </c>
      <c r="AK41">
        <v>0.2031</v>
      </c>
      <c r="AL41">
        <v>0.19620000000000001</v>
      </c>
      <c r="AM41">
        <v>0.1966</v>
      </c>
      <c r="AN41">
        <v>0.1898</v>
      </c>
      <c r="AO41">
        <v>0.1356</v>
      </c>
      <c r="AP41">
        <v>0.1595</v>
      </c>
      <c r="AQ41">
        <v>0.19189999999999999</v>
      </c>
      <c r="AR41">
        <v>0.19059999999999999</v>
      </c>
      <c r="AS41">
        <v>0.2712</v>
      </c>
      <c r="AT41">
        <v>0.1777</v>
      </c>
      <c r="AU41">
        <v>0.75919999999999999</v>
      </c>
      <c r="AV41">
        <v>1.1923999999999999</v>
      </c>
      <c r="AW41">
        <v>0.2341</v>
      </c>
      <c r="AX41">
        <v>0.27139999999999997</v>
      </c>
      <c r="AY41">
        <v>0.25540000000000002</v>
      </c>
      <c r="AZ41">
        <v>0.2026</v>
      </c>
      <c r="BA41">
        <v>0.16819999999999999</v>
      </c>
      <c r="BB41">
        <v>0.3034</v>
      </c>
      <c r="BC41">
        <v>0.14369999999999999</v>
      </c>
      <c r="BD41">
        <v>0.27129999999999999</v>
      </c>
      <c r="BE41">
        <v>0.26190000000000002</v>
      </c>
      <c r="BF41">
        <v>0.44900000000000001</v>
      </c>
      <c r="BG41">
        <v>0.64800000000000002</v>
      </c>
      <c r="BH41">
        <v>0.73270000000000002</v>
      </c>
      <c r="BI41">
        <v>0.64239999999999997</v>
      </c>
      <c r="BJ41">
        <v>0.41</v>
      </c>
      <c r="BK41">
        <v>0.54379999999999995</v>
      </c>
      <c r="BL41">
        <v>0.66759999999999997</v>
      </c>
      <c r="BM41">
        <v>0.50019999999999998</v>
      </c>
      <c r="BN41">
        <v>0.41889999999999999</v>
      </c>
      <c r="BO41">
        <v>0.1913</v>
      </c>
      <c r="BP41" s="49"/>
      <c r="BQ41" s="52" t="s">
        <v>423</v>
      </c>
      <c r="BR41" s="32" t="s">
        <v>29</v>
      </c>
    </row>
    <row r="42" spans="2:70" x14ac:dyDescent="0.45">
      <c r="B42" t="s">
        <v>379</v>
      </c>
      <c r="C42" t="s">
        <v>19</v>
      </c>
      <c r="D42" t="s">
        <v>21</v>
      </c>
      <c r="E42" t="s">
        <v>3</v>
      </c>
      <c r="F42">
        <v>1.2746999999999999</v>
      </c>
      <c r="G42">
        <v>1.4959</v>
      </c>
      <c r="H42">
        <v>0.99429999999999996</v>
      </c>
      <c r="I42">
        <v>0.78390000000000004</v>
      </c>
      <c r="J42">
        <v>0.99809999999999999</v>
      </c>
      <c r="K42">
        <v>1.2088000000000001</v>
      </c>
      <c r="L42">
        <v>1.2565999999999999</v>
      </c>
      <c r="M42">
        <v>0.67820000000000003</v>
      </c>
      <c r="N42">
        <v>0.58899999999999997</v>
      </c>
      <c r="O42">
        <v>0.65149999999999997</v>
      </c>
      <c r="P42">
        <v>0.65080000000000005</v>
      </c>
      <c r="Q42">
        <v>0.58069999999999999</v>
      </c>
      <c r="R42">
        <v>0.40539999999999998</v>
      </c>
      <c r="S42">
        <v>0.52949999999999997</v>
      </c>
      <c r="T42">
        <v>0.88660000000000005</v>
      </c>
      <c r="U42">
        <v>0.63470000000000004</v>
      </c>
      <c r="V42">
        <v>0.38750000000000001</v>
      </c>
      <c r="W42">
        <v>0.43609999999999999</v>
      </c>
      <c r="X42">
        <v>0.43669999999999998</v>
      </c>
      <c r="Y42">
        <v>0.40060000000000001</v>
      </c>
      <c r="Z42">
        <v>0.37030000000000002</v>
      </c>
      <c r="AA42">
        <v>0.41739999999999999</v>
      </c>
      <c r="AB42">
        <v>0.41589999999999999</v>
      </c>
      <c r="AC42">
        <v>0.47689999999999999</v>
      </c>
      <c r="AD42">
        <v>0.49340000000000001</v>
      </c>
      <c r="AE42">
        <v>0.47089999999999999</v>
      </c>
      <c r="AF42">
        <v>0.50609999999999999</v>
      </c>
      <c r="AG42">
        <v>0.4834</v>
      </c>
      <c r="AH42">
        <v>0.89680000000000004</v>
      </c>
      <c r="AI42">
        <v>0.76160000000000005</v>
      </c>
      <c r="AJ42">
        <v>0.82330000000000003</v>
      </c>
      <c r="AK42">
        <v>0.50480000000000003</v>
      </c>
      <c r="AL42">
        <v>0.49059999999999998</v>
      </c>
      <c r="AM42">
        <v>0.68259999999999998</v>
      </c>
      <c r="AN42">
        <v>0.52739999999999998</v>
      </c>
      <c r="AO42">
        <v>0.45479999999999998</v>
      </c>
      <c r="AP42">
        <v>0.3871</v>
      </c>
      <c r="AQ42">
        <v>0.59089999999999998</v>
      </c>
      <c r="AR42">
        <v>0.4244</v>
      </c>
      <c r="AS42">
        <v>0.46949999999999997</v>
      </c>
      <c r="AT42">
        <v>0.38650000000000001</v>
      </c>
      <c r="AU42">
        <v>0.87029999999999996</v>
      </c>
      <c r="AV42">
        <v>1.0166999999999999</v>
      </c>
      <c r="AW42">
        <v>0.39600000000000002</v>
      </c>
      <c r="AX42">
        <v>0.31440000000000001</v>
      </c>
      <c r="AY42">
        <v>0.34649999999999997</v>
      </c>
      <c r="AZ42">
        <v>0.27589999999999998</v>
      </c>
      <c r="BA42">
        <v>0.34060000000000001</v>
      </c>
      <c r="BB42">
        <v>0.3463</v>
      </c>
      <c r="BC42">
        <v>0.27629999999999999</v>
      </c>
      <c r="BD42">
        <v>0.36170000000000002</v>
      </c>
      <c r="BE42">
        <v>0.43049999999999999</v>
      </c>
      <c r="BF42">
        <v>0.47970000000000002</v>
      </c>
      <c r="BG42">
        <v>0.67649999999999999</v>
      </c>
      <c r="BH42">
        <v>0.81730000000000003</v>
      </c>
      <c r="BI42">
        <v>0.64839999999999998</v>
      </c>
      <c r="BJ42">
        <v>0.5212</v>
      </c>
      <c r="BK42">
        <v>0.71360000000000001</v>
      </c>
      <c r="BL42">
        <v>0.68269999999999997</v>
      </c>
      <c r="BM42">
        <v>0.72250000000000003</v>
      </c>
      <c r="BN42">
        <v>0.65990000000000004</v>
      </c>
      <c r="BO42">
        <v>0.38290000000000002</v>
      </c>
      <c r="BP42" s="49"/>
      <c r="BQ42" s="32" t="s">
        <v>2</v>
      </c>
      <c r="BR42" s="32" t="s">
        <v>29</v>
      </c>
    </row>
    <row r="43" spans="2:70" x14ac:dyDescent="0.45">
      <c r="B43" t="s">
        <v>379</v>
      </c>
      <c r="C43" t="s">
        <v>19</v>
      </c>
      <c r="D43" t="s">
        <v>21</v>
      </c>
      <c r="E43" t="s">
        <v>5</v>
      </c>
      <c r="F43">
        <v>96.672700000000006</v>
      </c>
      <c r="G43">
        <v>84.347499999999997</v>
      </c>
      <c r="H43">
        <v>88.210700000000003</v>
      </c>
      <c r="I43">
        <v>103.7272</v>
      </c>
      <c r="J43">
        <v>112.0727</v>
      </c>
      <c r="K43">
        <v>109.825</v>
      </c>
      <c r="L43">
        <v>100.4098</v>
      </c>
      <c r="M43">
        <v>92.098799999999997</v>
      </c>
      <c r="N43">
        <v>128.7833</v>
      </c>
      <c r="O43">
        <v>126.14870000000001</v>
      </c>
      <c r="P43">
        <v>94.113200000000006</v>
      </c>
      <c r="Q43">
        <v>86.654899999999998</v>
      </c>
      <c r="R43">
        <v>68.376300000000001</v>
      </c>
      <c r="S43">
        <v>86.782899999999998</v>
      </c>
      <c r="T43">
        <v>96.900499999999994</v>
      </c>
      <c r="U43">
        <v>87.8446</v>
      </c>
      <c r="V43">
        <v>73.896100000000004</v>
      </c>
      <c r="W43">
        <v>70.861800000000002</v>
      </c>
      <c r="X43">
        <v>74.770799999999994</v>
      </c>
      <c r="Y43">
        <v>80.467600000000004</v>
      </c>
      <c r="Z43">
        <v>83.681600000000003</v>
      </c>
      <c r="AA43">
        <v>95.286799999999999</v>
      </c>
      <c r="AB43">
        <v>85.464200000000005</v>
      </c>
      <c r="AC43">
        <v>80.536000000000001</v>
      </c>
      <c r="AD43">
        <v>63.679099999999998</v>
      </c>
      <c r="AE43">
        <v>69.715000000000003</v>
      </c>
      <c r="AF43">
        <v>59.817300000000003</v>
      </c>
      <c r="AG43">
        <v>89.213200000000001</v>
      </c>
      <c r="AH43">
        <v>97.486400000000003</v>
      </c>
      <c r="AI43">
        <v>75.483199999999997</v>
      </c>
      <c r="AJ43">
        <v>68.897199999999998</v>
      </c>
      <c r="AK43">
        <v>79.341899999999995</v>
      </c>
      <c r="AL43">
        <v>76.220799999999997</v>
      </c>
      <c r="AM43">
        <v>83.533799999999999</v>
      </c>
      <c r="AN43">
        <v>49.243200000000002</v>
      </c>
      <c r="AO43">
        <v>56.247900000000001</v>
      </c>
      <c r="AP43">
        <v>69.060100000000006</v>
      </c>
      <c r="AQ43">
        <v>76.921000000000006</v>
      </c>
      <c r="AR43">
        <v>88.323300000000003</v>
      </c>
      <c r="AS43">
        <v>80.911000000000001</v>
      </c>
      <c r="AT43">
        <v>69.779799999999994</v>
      </c>
      <c r="AU43">
        <v>52.841500000000003</v>
      </c>
      <c r="AV43">
        <v>44.674900000000001</v>
      </c>
      <c r="AW43">
        <v>37.329900000000002</v>
      </c>
      <c r="AX43">
        <v>62.426200000000001</v>
      </c>
      <c r="AY43">
        <v>70.134200000000007</v>
      </c>
      <c r="AZ43">
        <v>77.889399999999995</v>
      </c>
      <c r="BA43">
        <v>82.885400000000004</v>
      </c>
      <c r="BB43">
        <v>98.203100000000006</v>
      </c>
      <c r="BC43">
        <v>107.3047</v>
      </c>
      <c r="BD43">
        <v>107.3997</v>
      </c>
      <c r="BE43">
        <v>106.5577</v>
      </c>
      <c r="BF43">
        <v>107.02760000000001</v>
      </c>
      <c r="BG43">
        <v>106.2153</v>
      </c>
      <c r="BH43">
        <v>104.166</v>
      </c>
      <c r="BI43">
        <v>116.5887</v>
      </c>
      <c r="BJ43">
        <v>115.1379</v>
      </c>
      <c r="BK43">
        <v>98.014899999999997</v>
      </c>
      <c r="BL43">
        <v>101.6641</v>
      </c>
      <c r="BM43">
        <v>112.4515</v>
      </c>
      <c r="BN43">
        <v>107.93340000000001</v>
      </c>
      <c r="BO43">
        <v>98.965800000000002</v>
      </c>
      <c r="BP43" s="49"/>
      <c r="BQ43" s="32" t="s">
        <v>4</v>
      </c>
      <c r="BR43" s="32" t="s">
        <v>29</v>
      </c>
    </row>
    <row r="44" spans="2:70" x14ac:dyDescent="0.45">
      <c r="B44" t="s">
        <v>379</v>
      </c>
      <c r="C44" t="s">
        <v>19</v>
      </c>
      <c r="D44" t="s">
        <v>21</v>
      </c>
      <c r="E44" t="s">
        <v>7</v>
      </c>
      <c r="F44">
        <v>2.3037000000000001</v>
      </c>
      <c r="G44">
        <v>2.3037000000000001</v>
      </c>
      <c r="H44">
        <v>2.2658999999999998</v>
      </c>
      <c r="I44">
        <v>2.2294</v>
      </c>
      <c r="J44">
        <v>2.2686999999999999</v>
      </c>
      <c r="K44">
        <v>2.2332999999999998</v>
      </c>
      <c r="L44">
        <v>2.2722000000000002</v>
      </c>
      <c r="M44">
        <v>2.2376999999999998</v>
      </c>
      <c r="N44">
        <v>2.2746</v>
      </c>
      <c r="O44">
        <v>2.2412000000000001</v>
      </c>
      <c r="P44">
        <v>2.2692999999999999</v>
      </c>
      <c r="Q44">
        <v>2.3714</v>
      </c>
      <c r="R44">
        <v>2.3056000000000001</v>
      </c>
      <c r="S44">
        <v>2.3056000000000001</v>
      </c>
      <c r="T44">
        <v>2.274</v>
      </c>
      <c r="U44">
        <v>2.2431999999999999</v>
      </c>
      <c r="V44">
        <v>2.2761</v>
      </c>
      <c r="W44">
        <v>2.2462</v>
      </c>
      <c r="X44">
        <v>2.2850999999999999</v>
      </c>
      <c r="Y44">
        <v>2.2557999999999998</v>
      </c>
      <c r="Z44">
        <v>2.2477</v>
      </c>
      <c r="AA44">
        <v>2.2549999999999999</v>
      </c>
      <c r="AB44">
        <v>2.2568999999999999</v>
      </c>
      <c r="AC44">
        <v>2.2229999999999999</v>
      </c>
      <c r="AD44">
        <v>2.2254</v>
      </c>
      <c r="AE44">
        <v>2.2355</v>
      </c>
      <c r="AF44">
        <v>2.0154999999999998</v>
      </c>
      <c r="AG44">
        <v>1.9901</v>
      </c>
      <c r="AH44">
        <v>6.4893000000000001</v>
      </c>
      <c r="AI44">
        <v>2.2383000000000002</v>
      </c>
      <c r="AJ44">
        <v>3.6972</v>
      </c>
      <c r="AK44">
        <v>5.0065</v>
      </c>
      <c r="AL44">
        <v>2.1334</v>
      </c>
      <c r="AM44">
        <v>3.5066000000000002</v>
      </c>
      <c r="AN44">
        <v>2.1057999999999999</v>
      </c>
      <c r="AO44">
        <v>3.2645</v>
      </c>
      <c r="AP44">
        <v>6.0675999999999997</v>
      </c>
      <c r="AQ44">
        <v>6.0763999999999996</v>
      </c>
      <c r="AR44">
        <v>4.6345000000000001</v>
      </c>
      <c r="AS44">
        <v>3.8048999999999999</v>
      </c>
      <c r="AT44">
        <v>1.8769</v>
      </c>
      <c r="AU44">
        <v>2.4350000000000001</v>
      </c>
      <c r="AV44">
        <v>2.3782000000000001</v>
      </c>
      <c r="AW44">
        <v>2.2618</v>
      </c>
      <c r="AX44">
        <v>1.6662999999999999</v>
      </c>
      <c r="AY44">
        <v>2.3191999999999999</v>
      </c>
      <c r="AZ44">
        <v>3.3473999999999999</v>
      </c>
      <c r="BA44">
        <v>2.8372999999999999</v>
      </c>
      <c r="BB44">
        <v>2.3807999999999998</v>
      </c>
      <c r="BC44">
        <v>2.7008000000000001</v>
      </c>
      <c r="BD44">
        <v>2.3359999999999999</v>
      </c>
      <c r="BE44">
        <v>2.1393</v>
      </c>
      <c r="BF44">
        <v>2.3031000000000001</v>
      </c>
      <c r="BG44">
        <v>2.4195000000000002</v>
      </c>
      <c r="BH44">
        <v>2.3052000000000001</v>
      </c>
      <c r="BI44">
        <v>2.9062999999999999</v>
      </c>
      <c r="BJ44">
        <v>3.1297000000000001</v>
      </c>
      <c r="BK44">
        <v>2.7263999999999999</v>
      </c>
      <c r="BL44">
        <v>3.0009999999999999</v>
      </c>
      <c r="BM44">
        <v>3.1238999999999999</v>
      </c>
      <c r="BN44">
        <v>2.4121999999999999</v>
      </c>
      <c r="BO44">
        <v>2.1196999999999999</v>
      </c>
      <c r="BP44" s="49"/>
      <c r="BQ44" s="32" t="s">
        <v>6</v>
      </c>
      <c r="BR44" s="32" t="s">
        <v>29</v>
      </c>
    </row>
    <row r="45" spans="2:70" x14ac:dyDescent="0.45">
      <c r="B45" t="s">
        <v>379</v>
      </c>
      <c r="C45" t="s">
        <v>19</v>
      </c>
      <c r="D45" t="s">
        <v>21</v>
      </c>
      <c r="E45" t="s">
        <v>9</v>
      </c>
      <c r="F45">
        <v>45.3125</v>
      </c>
      <c r="G45">
        <v>42.5595</v>
      </c>
      <c r="H45">
        <v>47.395800000000001</v>
      </c>
      <c r="I45">
        <v>45.601900000000001</v>
      </c>
      <c r="J45">
        <v>44.369399999999999</v>
      </c>
      <c r="K45">
        <v>43.645800000000001</v>
      </c>
      <c r="L45">
        <v>43.645800000000001</v>
      </c>
      <c r="M45">
        <v>43.645800000000001</v>
      </c>
      <c r="N45">
        <v>43.645800000000001</v>
      </c>
      <c r="O45">
        <v>42.581299999999999</v>
      </c>
      <c r="P45">
        <v>47.064399999999999</v>
      </c>
      <c r="Q45">
        <v>45.3125</v>
      </c>
      <c r="R45">
        <v>43.830100000000002</v>
      </c>
      <c r="S45">
        <v>47.395800000000001</v>
      </c>
      <c r="T45">
        <v>45.601900000000001</v>
      </c>
      <c r="U45">
        <v>43.645800000000001</v>
      </c>
      <c r="V45">
        <v>43.055599999999998</v>
      </c>
      <c r="W45">
        <v>47.064399999999999</v>
      </c>
      <c r="X45">
        <v>45.018099999999997</v>
      </c>
      <c r="Y45">
        <v>43.645800000000001</v>
      </c>
      <c r="Z45">
        <v>43.645800000000001</v>
      </c>
      <c r="AA45">
        <v>47.064399999999999</v>
      </c>
      <c r="AB45">
        <v>47.064399999999999</v>
      </c>
      <c r="AC45">
        <v>47.064399999999999</v>
      </c>
      <c r="AD45">
        <v>45.3125</v>
      </c>
      <c r="AE45">
        <v>45.3125</v>
      </c>
      <c r="AF45">
        <v>45.3125</v>
      </c>
      <c r="AG45">
        <v>45.3125</v>
      </c>
      <c r="AH45">
        <v>43.830100000000002</v>
      </c>
      <c r="AI45">
        <v>28.2258</v>
      </c>
      <c r="AJ45">
        <v>28.2258</v>
      </c>
      <c r="AK45">
        <v>28.2258</v>
      </c>
      <c r="AL45">
        <v>28.2258</v>
      </c>
      <c r="AM45">
        <v>26.5152</v>
      </c>
      <c r="AN45">
        <v>26.5152</v>
      </c>
      <c r="AO45">
        <v>26.5152</v>
      </c>
      <c r="AP45">
        <v>26.5152</v>
      </c>
      <c r="AQ45">
        <v>26.5152</v>
      </c>
      <c r="AR45">
        <v>26.5152</v>
      </c>
      <c r="AS45">
        <v>24.6479</v>
      </c>
      <c r="AT45">
        <v>25.974</v>
      </c>
      <c r="AU45">
        <v>56.707299999999996</v>
      </c>
      <c r="AV45">
        <v>24.305599999999998</v>
      </c>
      <c r="AW45">
        <v>55.357100000000003</v>
      </c>
      <c r="AX45">
        <v>55.357100000000003</v>
      </c>
      <c r="AY45">
        <v>55.357100000000003</v>
      </c>
      <c r="AZ45">
        <v>56.976700000000001</v>
      </c>
      <c r="BA45">
        <v>53.846200000000003</v>
      </c>
      <c r="BB45">
        <v>53.846200000000003</v>
      </c>
      <c r="BC45">
        <v>53.260899999999999</v>
      </c>
      <c r="BD45">
        <v>52.127699999999997</v>
      </c>
      <c r="BE45">
        <v>55.681800000000003</v>
      </c>
      <c r="BF45">
        <v>54.444400000000002</v>
      </c>
      <c r="BG45">
        <v>54.444400000000002</v>
      </c>
      <c r="BH45">
        <v>53.260899999999999</v>
      </c>
      <c r="BI45">
        <v>52.688200000000002</v>
      </c>
      <c r="BJ45">
        <v>53.260899999999999</v>
      </c>
      <c r="BK45">
        <v>53.260899999999999</v>
      </c>
      <c r="BL45">
        <v>52.688200000000002</v>
      </c>
      <c r="BM45">
        <v>52.688200000000002</v>
      </c>
      <c r="BN45">
        <v>52.688200000000002</v>
      </c>
      <c r="BO45">
        <v>52.688200000000002</v>
      </c>
      <c r="BP45" s="49"/>
      <c r="BQ45" s="52" t="s">
        <v>427</v>
      </c>
      <c r="BR45" s="32" t="s">
        <v>29</v>
      </c>
    </row>
    <row r="46" spans="2:70" x14ac:dyDescent="0.45">
      <c r="B46" t="s">
        <v>379</v>
      </c>
      <c r="C46" t="s">
        <v>19</v>
      </c>
      <c r="D46" t="s">
        <v>21</v>
      </c>
      <c r="E46" t="s">
        <v>10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s="49"/>
      <c r="BQ46" s="32" t="s">
        <v>6</v>
      </c>
      <c r="BR46" s="32" t="s">
        <v>29</v>
      </c>
    </row>
    <row r="47" spans="2:70" x14ac:dyDescent="0.45">
      <c r="B47" t="s">
        <v>379</v>
      </c>
      <c r="C47" t="s">
        <v>19</v>
      </c>
      <c r="D47" t="s">
        <v>21</v>
      </c>
      <c r="E47" t="s">
        <v>11</v>
      </c>
      <c r="F47">
        <v>70.666700000000006</v>
      </c>
      <c r="G47">
        <v>65</v>
      </c>
      <c r="H47">
        <v>68.943100000000001</v>
      </c>
      <c r="I47">
        <v>80.729200000000006</v>
      </c>
      <c r="J47">
        <v>146.875</v>
      </c>
      <c r="K47">
        <v>99.5</v>
      </c>
      <c r="L47">
        <v>82.933300000000003</v>
      </c>
      <c r="M47">
        <v>69.117599999999996</v>
      </c>
      <c r="N47">
        <v>67.592600000000004</v>
      </c>
      <c r="O47">
        <v>65.138900000000007</v>
      </c>
      <c r="P47">
        <v>68.435400000000001</v>
      </c>
      <c r="Q47">
        <v>67.7333</v>
      </c>
      <c r="R47">
        <v>66.730800000000002</v>
      </c>
      <c r="S47">
        <v>65.802499999999995</v>
      </c>
      <c r="T47">
        <v>64.9405</v>
      </c>
      <c r="U47">
        <v>67.183899999999994</v>
      </c>
      <c r="V47">
        <v>66.611099999999993</v>
      </c>
      <c r="W47">
        <v>66.611099999999993</v>
      </c>
      <c r="X47">
        <v>66.611099999999993</v>
      </c>
      <c r="Y47">
        <v>66.611099999999993</v>
      </c>
      <c r="Z47">
        <v>66.611099999999993</v>
      </c>
      <c r="AA47">
        <v>65.8065</v>
      </c>
      <c r="AB47">
        <v>67.8125</v>
      </c>
      <c r="AC47">
        <v>67.020200000000003</v>
      </c>
      <c r="AD47">
        <v>65.771799999999999</v>
      </c>
      <c r="AE47">
        <v>65.571399999999997</v>
      </c>
      <c r="AF47">
        <v>65.571399999999997</v>
      </c>
      <c r="AG47">
        <v>65.571399999999997</v>
      </c>
      <c r="AH47">
        <v>66.410300000000007</v>
      </c>
      <c r="AI47">
        <v>67.142899999999997</v>
      </c>
      <c r="AJ47">
        <v>68.066699999999997</v>
      </c>
      <c r="AK47">
        <v>64.909099999999995</v>
      </c>
      <c r="AL47">
        <v>67.592600000000004</v>
      </c>
      <c r="AM47">
        <v>64.619</v>
      </c>
      <c r="AN47">
        <v>64.111099999999993</v>
      </c>
      <c r="AO47">
        <v>61.878799999999998</v>
      </c>
      <c r="AP47">
        <v>66.611099999999993</v>
      </c>
      <c r="AQ47">
        <v>74.032300000000006</v>
      </c>
      <c r="AR47">
        <v>79.068600000000004</v>
      </c>
      <c r="AS47">
        <v>75.590900000000005</v>
      </c>
      <c r="AT47">
        <v>81.400000000000006</v>
      </c>
      <c r="AU47">
        <v>75.029399999999995</v>
      </c>
      <c r="AV47">
        <v>66.210499999999996</v>
      </c>
      <c r="AW47">
        <v>57.181800000000003</v>
      </c>
      <c r="AX47">
        <v>55.185200000000002</v>
      </c>
      <c r="AY47">
        <v>59.961500000000001</v>
      </c>
      <c r="AZ47">
        <v>66.603399999999993</v>
      </c>
      <c r="BA47">
        <v>66.433300000000003</v>
      </c>
      <c r="BB47">
        <v>144.72219999999999</v>
      </c>
      <c r="BC47">
        <v>96.851900000000001</v>
      </c>
      <c r="BD47">
        <v>90.172399999999996</v>
      </c>
      <c r="BE47">
        <v>75.071399999999997</v>
      </c>
      <c r="BF47">
        <v>61.104700000000001</v>
      </c>
      <c r="BG47">
        <v>91.818799999999996</v>
      </c>
      <c r="BH47">
        <v>56.343200000000003</v>
      </c>
      <c r="BI47">
        <v>55.932699999999997</v>
      </c>
      <c r="BJ47">
        <v>66.111099999999993</v>
      </c>
      <c r="BK47">
        <v>55.416699999999999</v>
      </c>
      <c r="BL47">
        <v>90.117599999999996</v>
      </c>
      <c r="BM47">
        <v>109.78570000000001</v>
      </c>
      <c r="BN47">
        <v>69.566699999999997</v>
      </c>
      <c r="BO47">
        <v>65.091800000000006</v>
      </c>
      <c r="BP47" s="49"/>
      <c r="BQ47" s="52" t="s">
        <v>427</v>
      </c>
      <c r="BR47" s="32" t="s">
        <v>29</v>
      </c>
    </row>
    <row r="48" spans="2:70" x14ac:dyDescent="0.45">
      <c r="B48" t="s">
        <v>379</v>
      </c>
      <c r="C48" t="s">
        <v>19</v>
      </c>
      <c r="D48" t="s">
        <v>21</v>
      </c>
      <c r="E48" t="s">
        <v>12</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s="49"/>
      <c r="BQ48" s="32" t="s">
        <v>6</v>
      </c>
      <c r="BR48" s="32" t="s">
        <v>29</v>
      </c>
    </row>
    <row r="49" spans="2:70" x14ac:dyDescent="0.45">
      <c r="B49" t="s">
        <v>379</v>
      </c>
      <c r="C49" t="s">
        <v>19</v>
      </c>
      <c r="D49" t="s">
        <v>21</v>
      </c>
      <c r="E49" t="s">
        <v>13</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s="49"/>
      <c r="BQ49" s="32" t="s">
        <v>6</v>
      </c>
      <c r="BR49" s="32" t="s">
        <v>29</v>
      </c>
    </row>
    <row r="50" spans="2:70" x14ac:dyDescent="0.45">
      <c r="B50" t="s">
        <v>379</v>
      </c>
      <c r="C50" t="s">
        <v>19</v>
      </c>
      <c r="D50" t="s">
        <v>21</v>
      </c>
      <c r="E50" t="s">
        <v>15</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0.40289999999999998</v>
      </c>
      <c r="AK50">
        <v>0.52</v>
      </c>
      <c r="AL50">
        <v>0.81310000000000004</v>
      </c>
      <c r="AM50">
        <v>0.49170000000000003</v>
      </c>
      <c r="AN50">
        <v>0.4733</v>
      </c>
      <c r="AO50">
        <v>0.4889</v>
      </c>
      <c r="AP50">
        <v>0.23860000000000001</v>
      </c>
      <c r="AQ50">
        <v>0.2301</v>
      </c>
      <c r="AR50">
        <v>0.26019999999999999</v>
      </c>
      <c r="AS50">
        <v>0.2311</v>
      </c>
      <c r="AT50">
        <v>0.24540000000000001</v>
      </c>
      <c r="AU50">
        <v>0.29370000000000002</v>
      </c>
      <c r="AV50">
        <v>0.254</v>
      </c>
      <c r="AW50">
        <v>0.26790000000000003</v>
      </c>
      <c r="AX50">
        <v>0.24610000000000001</v>
      </c>
      <c r="AY50">
        <v>0.26200000000000001</v>
      </c>
      <c r="AZ50">
        <v>0.2727</v>
      </c>
      <c r="BA50">
        <v>0.2868</v>
      </c>
      <c r="BB50">
        <v>0.2787</v>
      </c>
      <c r="BC50">
        <v>0.26919999999999999</v>
      </c>
      <c r="BD50">
        <v>0.26719999999999999</v>
      </c>
      <c r="BE50">
        <v>0.26119999999999999</v>
      </c>
      <c r="BF50">
        <v>0.23680000000000001</v>
      </c>
      <c r="BG50">
        <v>0.224</v>
      </c>
      <c r="BH50">
        <v>0.2152</v>
      </c>
      <c r="BI50">
        <v>0.16669999999999999</v>
      </c>
      <c r="BJ50">
        <v>0.1855</v>
      </c>
      <c r="BK50">
        <v>0.182</v>
      </c>
      <c r="BL50">
        <v>0.20150000000000001</v>
      </c>
      <c r="BM50">
        <v>0.2243</v>
      </c>
      <c r="BN50">
        <v>0.21410000000000001</v>
      </c>
      <c r="BO50">
        <v>0.17949999999999999</v>
      </c>
      <c r="BP50" s="49"/>
      <c r="BQ50" s="32" t="s">
        <v>14</v>
      </c>
      <c r="BR50" s="32" t="s">
        <v>29</v>
      </c>
    </row>
    <row r="51" spans="2:70" x14ac:dyDescent="0.45">
      <c r="B51" t="s">
        <v>379</v>
      </c>
      <c r="C51" t="s">
        <v>19</v>
      </c>
      <c r="D51" t="s">
        <v>21</v>
      </c>
      <c r="E51" t="s">
        <v>17</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1.8075000000000001</v>
      </c>
      <c r="AK51">
        <v>1.8291999999999999</v>
      </c>
      <c r="AL51">
        <v>1.8291999999999999</v>
      </c>
      <c r="AM51">
        <v>1.8171999999999999</v>
      </c>
      <c r="AN51">
        <v>1.6863999999999999</v>
      </c>
      <c r="AO51">
        <v>1.5330999999999999</v>
      </c>
      <c r="AP51">
        <v>1.3133999999999999</v>
      </c>
      <c r="AQ51">
        <v>1.2567999999999999</v>
      </c>
      <c r="AR51">
        <v>1.2443</v>
      </c>
      <c r="AS51">
        <v>1.2615000000000001</v>
      </c>
      <c r="AT51">
        <v>1.5111000000000001</v>
      </c>
      <c r="AU51">
        <v>1.6213</v>
      </c>
      <c r="AV51">
        <v>1.7178</v>
      </c>
      <c r="AW51">
        <v>1.6112</v>
      </c>
      <c r="AX51">
        <v>1.8492</v>
      </c>
      <c r="AY51">
        <v>1.7202999999999999</v>
      </c>
      <c r="AZ51">
        <v>1.5576000000000001</v>
      </c>
      <c r="BA51">
        <v>1.3603000000000001</v>
      </c>
      <c r="BB51">
        <v>1.3389</v>
      </c>
      <c r="BC51">
        <v>1.1495</v>
      </c>
      <c r="BD51">
        <v>1.3131999999999999</v>
      </c>
      <c r="BE51">
        <v>1.7076</v>
      </c>
      <c r="BF51">
        <v>1.3121</v>
      </c>
      <c r="BG51">
        <v>1.1695</v>
      </c>
      <c r="BH51">
        <v>1.1316999999999999</v>
      </c>
      <c r="BI51">
        <v>1.1818</v>
      </c>
      <c r="BJ51">
        <v>1.1979</v>
      </c>
      <c r="BK51">
        <v>1.1838</v>
      </c>
      <c r="BL51">
        <v>0.98429999999999995</v>
      </c>
      <c r="BM51">
        <v>1.0092000000000001</v>
      </c>
      <c r="BN51">
        <v>1.0249999999999999</v>
      </c>
      <c r="BO51">
        <v>1.181</v>
      </c>
      <c r="BP51" s="49"/>
      <c r="BQ51" s="32" t="s">
        <v>16</v>
      </c>
      <c r="BR51" s="32" t="s">
        <v>29</v>
      </c>
    </row>
    <row r="52" spans="2:70" x14ac:dyDescent="0.45">
      <c r="B52" t="s">
        <v>379</v>
      </c>
      <c r="C52" t="s">
        <v>25</v>
      </c>
      <c r="D52" t="s">
        <v>26</v>
      </c>
      <c r="E52" t="s">
        <v>1</v>
      </c>
      <c r="F52" s="50">
        <v>1.2749999999999999</v>
      </c>
      <c r="G52" s="50">
        <v>1.4891000000000001</v>
      </c>
      <c r="H52" s="50">
        <v>1.3169999999999999</v>
      </c>
      <c r="I52" s="50">
        <v>1.0759000000000001</v>
      </c>
      <c r="J52" s="50">
        <v>1.2771999999999999</v>
      </c>
      <c r="K52" s="50">
        <v>1.2831999999999999</v>
      </c>
      <c r="L52" s="50">
        <v>2.1892999999999998</v>
      </c>
      <c r="M52" s="50">
        <v>2.8948999999999998</v>
      </c>
      <c r="N52" s="50">
        <v>4.0496999999999996</v>
      </c>
      <c r="O52" s="50">
        <v>5.5243000000000002</v>
      </c>
      <c r="P52" s="50">
        <v>2.7073999999999998</v>
      </c>
      <c r="Q52" s="50">
        <v>3.6080000000000001</v>
      </c>
      <c r="R52" s="50">
        <v>3.3288000000000002</v>
      </c>
      <c r="S52" s="50">
        <v>3.2604000000000002</v>
      </c>
      <c r="T52" s="50">
        <v>3.7185999999999999</v>
      </c>
      <c r="U52" s="50">
        <v>2.802</v>
      </c>
      <c r="V52" s="50">
        <v>2.6600999999999999</v>
      </c>
      <c r="W52" s="50">
        <v>3.8134999999999999</v>
      </c>
      <c r="X52" s="50">
        <v>3.4944000000000002</v>
      </c>
      <c r="Y52" s="50">
        <v>3.9759000000000002</v>
      </c>
      <c r="Z52" s="50">
        <v>3.3228</v>
      </c>
      <c r="AA52" s="50">
        <v>3.1311</v>
      </c>
      <c r="AB52" s="50">
        <v>3.6154000000000002</v>
      </c>
      <c r="AC52" s="50">
        <v>3.9956</v>
      </c>
      <c r="AD52" s="50">
        <v>5.1585999999999999</v>
      </c>
      <c r="AE52" s="50">
        <v>5.6430999999999996</v>
      </c>
      <c r="AF52" s="50">
        <v>6.2846000000000002</v>
      </c>
      <c r="AG52" s="50">
        <v>7.1547999999999998</v>
      </c>
      <c r="AH52" s="50">
        <v>7.1247999999999996</v>
      </c>
      <c r="AI52" s="50">
        <v>5.9307999999999996</v>
      </c>
      <c r="AJ52" s="50">
        <v>6.5758000000000001</v>
      </c>
      <c r="AK52" s="50">
        <v>6.3863000000000003</v>
      </c>
      <c r="AL52" s="50">
        <v>6.6493000000000002</v>
      </c>
      <c r="AM52" s="50">
        <v>5.5068000000000001</v>
      </c>
      <c r="AN52" s="50">
        <v>6.3834</v>
      </c>
      <c r="AO52" s="50">
        <v>5.8571</v>
      </c>
      <c r="AP52" s="50">
        <v>6.8823999999999996</v>
      </c>
      <c r="AQ52" s="50">
        <v>8.2120999999999995</v>
      </c>
      <c r="AR52" s="50">
        <v>9.4696999999999996</v>
      </c>
      <c r="AS52" s="50">
        <v>10.315099999999999</v>
      </c>
      <c r="AT52" s="50">
        <v>8.0243000000000002</v>
      </c>
      <c r="AU52" s="50">
        <v>34.527999999999999</v>
      </c>
      <c r="AV52" s="50">
        <v>56.3795</v>
      </c>
      <c r="AW52" s="50">
        <v>10.181699999999999</v>
      </c>
      <c r="AX52" s="50">
        <v>14.653700000000001</v>
      </c>
      <c r="AY52" s="50">
        <v>10.606999999999999</v>
      </c>
      <c r="AZ52" s="50">
        <v>10.6112</v>
      </c>
      <c r="BA52" s="50">
        <v>8.0305</v>
      </c>
      <c r="BB52" s="50">
        <v>20.227699999999999</v>
      </c>
      <c r="BC52" s="50">
        <v>11.206300000000001</v>
      </c>
      <c r="BD52" s="50">
        <v>19.7181</v>
      </c>
      <c r="BE52" s="50">
        <v>20.768899999999999</v>
      </c>
      <c r="BF52" s="50">
        <v>41.050699999999999</v>
      </c>
      <c r="BG52" s="50">
        <v>50.713500000000003</v>
      </c>
      <c r="BH52" s="50">
        <v>50.037500000000001</v>
      </c>
      <c r="BI52" s="50">
        <v>48.404400000000003</v>
      </c>
      <c r="BJ52" s="50">
        <v>40.841999999999999</v>
      </c>
      <c r="BK52" s="50">
        <v>46.744999999999997</v>
      </c>
      <c r="BL52" s="50">
        <v>47.5426</v>
      </c>
      <c r="BM52" s="50">
        <v>49.048999999999999</v>
      </c>
      <c r="BN52" s="50">
        <v>50.945399999999999</v>
      </c>
      <c r="BO52" s="50">
        <v>25.121099999999998</v>
      </c>
      <c r="BQ52" s="52" t="s">
        <v>423</v>
      </c>
      <c r="BR52" s="32" t="s">
        <v>29</v>
      </c>
    </row>
    <row r="53" spans="2:70" x14ac:dyDescent="0.45">
      <c r="B53" t="s">
        <v>379</v>
      </c>
      <c r="C53" t="s">
        <v>25</v>
      </c>
      <c r="D53" t="s">
        <v>26</v>
      </c>
      <c r="E53" t="s">
        <v>3</v>
      </c>
      <c r="F53" s="50">
        <v>1.081</v>
      </c>
      <c r="G53" s="50">
        <v>1.1220000000000001</v>
      </c>
      <c r="H53" s="50">
        <v>1.218</v>
      </c>
      <c r="I53" s="50">
        <v>1.603</v>
      </c>
      <c r="J53" s="50">
        <v>2.3675000000000002</v>
      </c>
      <c r="K53" s="50">
        <v>1.7164999999999999</v>
      </c>
      <c r="L53" s="50">
        <v>2.0293999999999999</v>
      </c>
      <c r="M53" s="50">
        <v>1.9499</v>
      </c>
      <c r="N53" s="50">
        <v>2.0438999999999998</v>
      </c>
      <c r="O53" s="50">
        <v>2.2757999999999998</v>
      </c>
      <c r="P53" s="50">
        <v>2.96</v>
      </c>
      <c r="Q53" s="50">
        <v>3.3673999999999999</v>
      </c>
      <c r="R53" s="50">
        <v>3.3098999999999998</v>
      </c>
      <c r="S53" s="50">
        <v>3.9868999999999999</v>
      </c>
      <c r="T53" s="50">
        <v>4.3029000000000002</v>
      </c>
      <c r="U53" s="50">
        <v>4.0019999999999998</v>
      </c>
      <c r="V53" s="50">
        <v>3.3279999999999998</v>
      </c>
      <c r="W53" s="50">
        <v>2.7694000000000001</v>
      </c>
      <c r="X53" s="50">
        <v>2.9119000000000002</v>
      </c>
      <c r="Y53" s="50">
        <v>3.4523999999999999</v>
      </c>
      <c r="Z53" s="50">
        <v>4.0099</v>
      </c>
      <c r="AA53" s="50">
        <v>3.3134999999999999</v>
      </c>
      <c r="AB53" s="50">
        <v>2.5464000000000002</v>
      </c>
      <c r="AC53" s="50">
        <v>2.7048999999999999</v>
      </c>
      <c r="AD53" s="50">
        <v>2.7524000000000002</v>
      </c>
      <c r="AE53" s="50">
        <v>2.0737999999999999</v>
      </c>
      <c r="AF53" s="50">
        <v>2.3243</v>
      </c>
      <c r="AG53" s="50">
        <v>2.6833</v>
      </c>
      <c r="AH53" s="50">
        <v>4.5217999999999998</v>
      </c>
      <c r="AI53" s="50">
        <v>3.5137999999999998</v>
      </c>
      <c r="AJ53" s="50">
        <v>3.9443000000000001</v>
      </c>
      <c r="AK53" s="50">
        <v>3.3717999999999999</v>
      </c>
      <c r="AL53" s="50">
        <v>4.7808000000000002</v>
      </c>
      <c r="AM53" s="50">
        <v>4.3403999999999998</v>
      </c>
      <c r="AN53" s="50">
        <v>5.0778999999999996</v>
      </c>
      <c r="AO53" s="50">
        <v>5.8014000000000001</v>
      </c>
      <c r="AP53" s="50">
        <v>6.4744000000000002</v>
      </c>
      <c r="AQ53" s="50">
        <v>5.5853000000000002</v>
      </c>
      <c r="AR53" s="50">
        <v>5.3552</v>
      </c>
      <c r="AS53" s="50">
        <v>4.6227</v>
      </c>
      <c r="AT53" s="50">
        <v>4.6843000000000004</v>
      </c>
      <c r="AU53" s="50">
        <v>9.5286000000000008</v>
      </c>
      <c r="AV53" s="50">
        <v>12.965199999999999</v>
      </c>
      <c r="AW53" s="50">
        <v>4.1341999999999999</v>
      </c>
      <c r="AX53" s="50">
        <v>5.5830000000000002</v>
      </c>
      <c r="AY53" s="50">
        <v>4.1077000000000004</v>
      </c>
      <c r="AZ53" s="50">
        <v>4.9036999999999997</v>
      </c>
      <c r="BA53" s="50">
        <v>4.0128000000000004</v>
      </c>
      <c r="BB53" s="50">
        <v>7.1393000000000004</v>
      </c>
      <c r="BC53" s="50">
        <v>5.6696999999999997</v>
      </c>
      <c r="BD53" s="50">
        <v>6.9013999999999998</v>
      </c>
      <c r="BE53" s="50">
        <v>5.3033000000000001</v>
      </c>
      <c r="BF53" s="50">
        <v>9.8364999999999991</v>
      </c>
      <c r="BG53" s="50">
        <v>10.9985</v>
      </c>
      <c r="BH53" s="50">
        <v>10.349500000000001</v>
      </c>
      <c r="BI53" s="50">
        <v>10.505100000000001</v>
      </c>
      <c r="BJ53" s="50">
        <v>9.7725000000000009</v>
      </c>
      <c r="BK53" s="50">
        <v>9.5442</v>
      </c>
      <c r="BL53" s="50">
        <v>9.4901999999999997</v>
      </c>
      <c r="BM53" s="50">
        <v>10.0731</v>
      </c>
      <c r="BN53" s="50">
        <v>9.8920999999999992</v>
      </c>
      <c r="BO53" s="50">
        <v>5.8832000000000004</v>
      </c>
      <c r="BQ53" s="32" t="s">
        <v>2</v>
      </c>
      <c r="BR53" s="32" t="s">
        <v>29</v>
      </c>
    </row>
    <row r="54" spans="2:70" x14ac:dyDescent="0.45">
      <c r="B54" t="s">
        <v>379</v>
      </c>
      <c r="C54" t="s">
        <v>25</v>
      </c>
      <c r="D54" t="s">
        <v>26</v>
      </c>
      <c r="E54" t="s">
        <v>5</v>
      </c>
      <c r="F54" s="50">
        <v>34.9955</v>
      </c>
      <c r="G54" s="50">
        <v>36.775500000000001</v>
      </c>
      <c r="H54" s="50">
        <v>42.076500000000003</v>
      </c>
      <c r="I54" s="50">
        <v>48.855499999999999</v>
      </c>
      <c r="J54" s="50">
        <v>54.691499999999998</v>
      </c>
      <c r="K54" s="50">
        <v>57.438499999999998</v>
      </c>
      <c r="L54" s="50">
        <v>54.522500000000001</v>
      </c>
      <c r="M54" s="50">
        <v>54.522500000000001</v>
      </c>
      <c r="N54" s="50">
        <v>56.149500000000003</v>
      </c>
      <c r="O54" s="50">
        <v>59.794499999999999</v>
      </c>
      <c r="P54" s="50">
        <v>63.997</v>
      </c>
      <c r="Q54" s="50">
        <v>66.551000000000002</v>
      </c>
      <c r="R54" s="50">
        <v>70.222499999999997</v>
      </c>
      <c r="S54" s="50">
        <v>75.153999999999996</v>
      </c>
      <c r="T54" s="50">
        <v>79.361500000000007</v>
      </c>
      <c r="U54" s="50">
        <v>82.837500000000006</v>
      </c>
      <c r="V54" s="50">
        <v>82.837500000000006</v>
      </c>
      <c r="W54" s="50">
        <v>82.837500000000006</v>
      </c>
      <c r="X54" s="50">
        <v>84.491</v>
      </c>
      <c r="Y54" s="50">
        <v>84.491</v>
      </c>
      <c r="Z54" s="50">
        <v>84.1</v>
      </c>
      <c r="AA54" s="50">
        <v>83.566500000000005</v>
      </c>
      <c r="AB54" s="50">
        <v>82.472999999999999</v>
      </c>
      <c r="AC54" s="50">
        <v>81.744</v>
      </c>
      <c r="AD54" s="50">
        <v>78.58</v>
      </c>
      <c r="AE54" s="50">
        <v>77.174499999999995</v>
      </c>
      <c r="AF54" s="50">
        <v>79.557000000000002</v>
      </c>
      <c r="AG54" s="50">
        <v>81.183999999999997</v>
      </c>
      <c r="AH54" s="50">
        <v>93.294499999999999</v>
      </c>
      <c r="AI54" s="50">
        <v>110.28100000000001</v>
      </c>
      <c r="AJ54" s="50">
        <v>97.489500000000007</v>
      </c>
      <c r="AK54" s="50">
        <v>120.203</v>
      </c>
      <c r="AL54" s="50">
        <v>103.889</v>
      </c>
      <c r="AM54" s="50">
        <v>104.91849999999999</v>
      </c>
      <c r="AN54" s="50">
        <v>72.486000000000004</v>
      </c>
      <c r="AO54" s="50">
        <v>74.866</v>
      </c>
      <c r="AP54" s="50">
        <v>80.454999999999998</v>
      </c>
      <c r="AQ54" s="50">
        <v>89.613</v>
      </c>
      <c r="AR54" s="50">
        <v>101.21850000000001</v>
      </c>
      <c r="AS54" s="50">
        <v>91.834000000000003</v>
      </c>
      <c r="AT54" s="50">
        <v>102.367</v>
      </c>
      <c r="AU54" s="50">
        <v>97.650999999999996</v>
      </c>
      <c r="AV54" s="50">
        <v>99.222999999999999</v>
      </c>
      <c r="AW54" s="50">
        <v>99.222999999999999</v>
      </c>
      <c r="AX54" s="50">
        <v>100.6935</v>
      </c>
      <c r="AY54" s="50">
        <v>118.10599999999999</v>
      </c>
      <c r="AZ54" s="50">
        <v>126.02500000000001</v>
      </c>
      <c r="BA54" s="50">
        <v>142.14850000000001</v>
      </c>
      <c r="BB54" s="50">
        <v>159.58000000000001</v>
      </c>
      <c r="BC54" s="50">
        <v>162.352</v>
      </c>
      <c r="BD54" s="50">
        <v>172.37649999999999</v>
      </c>
      <c r="BE54" s="50">
        <v>177.41849999999999</v>
      </c>
      <c r="BF54" s="50">
        <v>197.78700000000001</v>
      </c>
      <c r="BG54" s="50">
        <v>164.51150000000001</v>
      </c>
      <c r="BH54" s="50">
        <v>166.577</v>
      </c>
      <c r="BI54" s="50">
        <v>168.82050000000001</v>
      </c>
      <c r="BJ54" s="50">
        <v>170.74950000000001</v>
      </c>
      <c r="BK54" s="50">
        <v>174.76050000000001</v>
      </c>
      <c r="BL54" s="50">
        <v>177.20050000000001</v>
      </c>
      <c r="BM54" s="50">
        <v>177.4485</v>
      </c>
      <c r="BN54" s="50">
        <v>179.1695</v>
      </c>
      <c r="BO54" s="50">
        <v>180.61250000000001</v>
      </c>
      <c r="BQ54" s="32" t="s">
        <v>4</v>
      </c>
      <c r="BR54" s="32" t="s">
        <v>29</v>
      </c>
    </row>
    <row r="55" spans="2:70" x14ac:dyDescent="0.45">
      <c r="B55" t="s">
        <v>379</v>
      </c>
      <c r="C55" t="s">
        <v>25</v>
      </c>
      <c r="D55" t="s">
        <v>26</v>
      </c>
      <c r="E55" t="s">
        <v>7</v>
      </c>
      <c r="F55" s="50">
        <v>6.9109999999999996</v>
      </c>
      <c r="G55" s="50">
        <v>6.9109999999999996</v>
      </c>
      <c r="H55" s="50">
        <v>6.9109999999999996</v>
      </c>
      <c r="I55" s="50">
        <v>6.9109999999999996</v>
      </c>
      <c r="J55" s="50">
        <v>7.1464999999999996</v>
      </c>
      <c r="K55" s="50">
        <v>7.1464999999999996</v>
      </c>
      <c r="L55" s="50">
        <v>7.3845000000000001</v>
      </c>
      <c r="M55" s="50">
        <v>7.3845000000000001</v>
      </c>
      <c r="N55" s="50">
        <v>7.62</v>
      </c>
      <c r="O55" s="50">
        <v>7.62</v>
      </c>
      <c r="P55" s="50">
        <v>7.8289999999999997</v>
      </c>
      <c r="Q55" s="50">
        <v>8.3000000000000007</v>
      </c>
      <c r="R55" s="50">
        <v>8.3000000000000007</v>
      </c>
      <c r="S55" s="50">
        <v>8.3000000000000007</v>
      </c>
      <c r="T55" s="50">
        <v>8.3000000000000007</v>
      </c>
      <c r="U55" s="50">
        <v>8.3000000000000007</v>
      </c>
      <c r="V55" s="50">
        <v>8.5355000000000008</v>
      </c>
      <c r="W55" s="50">
        <v>8.5355000000000008</v>
      </c>
      <c r="X55" s="50">
        <v>8.7974999999999994</v>
      </c>
      <c r="Y55" s="50">
        <v>8.7974999999999994</v>
      </c>
      <c r="Z55" s="50">
        <v>9.2155000000000005</v>
      </c>
      <c r="AA55" s="50">
        <v>9.9220000000000006</v>
      </c>
      <c r="AB55" s="50">
        <v>11.2845</v>
      </c>
      <c r="AC55" s="50">
        <v>12.2265</v>
      </c>
      <c r="AD55" s="50">
        <v>12.462</v>
      </c>
      <c r="AE55" s="50">
        <v>14.531000000000001</v>
      </c>
      <c r="AF55" s="50">
        <v>12.6975</v>
      </c>
      <c r="AG55" s="50">
        <v>12.935499999999999</v>
      </c>
      <c r="AH55" s="50">
        <v>6.9824999999999999</v>
      </c>
      <c r="AI55" s="50">
        <v>2.7755000000000001</v>
      </c>
      <c r="AJ55" s="50">
        <v>4.7805</v>
      </c>
      <c r="AK55" s="50">
        <v>5.7424999999999997</v>
      </c>
      <c r="AL55" s="50">
        <v>2.7755000000000001</v>
      </c>
      <c r="AM55" s="50">
        <v>4.8179999999999996</v>
      </c>
      <c r="AN55" s="50">
        <v>2.7755000000000001</v>
      </c>
      <c r="AO55" s="50">
        <v>3.7084999999999999</v>
      </c>
      <c r="AP55" s="50">
        <v>6.9109999999999996</v>
      </c>
      <c r="AQ55" s="50">
        <v>6.9210000000000003</v>
      </c>
      <c r="AR55" s="50">
        <v>6.1684999999999999</v>
      </c>
      <c r="AS55" s="50">
        <v>5.3155000000000001</v>
      </c>
      <c r="AT55" s="50">
        <v>4.7504999999999997</v>
      </c>
      <c r="AU55" s="50">
        <v>8.1984999999999992</v>
      </c>
      <c r="AV55" s="50">
        <v>8.1809999999999992</v>
      </c>
      <c r="AW55" s="50">
        <v>8.1809999999999992</v>
      </c>
      <c r="AX55" s="50">
        <v>6.3085000000000004</v>
      </c>
      <c r="AY55" s="50">
        <v>6.99</v>
      </c>
      <c r="AZ55" s="50">
        <v>9.0579999999999998</v>
      </c>
      <c r="BA55" s="50">
        <v>8.2850000000000001</v>
      </c>
      <c r="BB55" s="50">
        <v>8.9375</v>
      </c>
      <c r="BC55" s="50">
        <v>8.98</v>
      </c>
      <c r="BD55" s="50">
        <v>9.2155000000000005</v>
      </c>
      <c r="BE55" s="50">
        <v>11.52</v>
      </c>
      <c r="BF55" s="50">
        <v>11.52</v>
      </c>
      <c r="BG55" s="50">
        <v>11.2845</v>
      </c>
      <c r="BH55" s="50">
        <v>13.144500000000001</v>
      </c>
      <c r="BI55" s="50">
        <v>12.6975</v>
      </c>
      <c r="BJ55" s="50">
        <v>14.9755</v>
      </c>
      <c r="BK55" s="50">
        <v>13.615500000000001</v>
      </c>
      <c r="BL55" s="50">
        <v>13.7355</v>
      </c>
      <c r="BM55" s="50">
        <v>14.1265</v>
      </c>
      <c r="BN55" s="50">
        <v>13.843500000000001</v>
      </c>
      <c r="BO55" s="50">
        <v>13.901</v>
      </c>
      <c r="BQ55" s="32" t="s">
        <v>6</v>
      </c>
      <c r="BR55" s="32" t="s">
        <v>29</v>
      </c>
    </row>
    <row r="56" spans="2:70" x14ac:dyDescent="0.45">
      <c r="B56" t="s">
        <v>379</v>
      </c>
      <c r="C56" t="s">
        <v>25</v>
      </c>
      <c r="D56" t="s">
        <v>26</v>
      </c>
      <c r="E56" t="s">
        <v>9</v>
      </c>
      <c r="F56" s="50">
        <v>0.1305</v>
      </c>
      <c r="G56" s="50">
        <v>0.14299999999999999</v>
      </c>
      <c r="H56" s="50">
        <v>0.182</v>
      </c>
      <c r="I56" s="50">
        <v>0.19700000000000001</v>
      </c>
      <c r="J56" s="50">
        <v>0.19700000000000001</v>
      </c>
      <c r="K56" s="50">
        <v>0.20949999999999999</v>
      </c>
      <c r="L56" s="50">
        <v>0.20949999999999999</v>
      </c>
      <c r="M56" s="50">
        <v>0.20949999999999999</v>
      </c>
      <c r="N56" s="50">
        <v>0.20949999999999999</v>
      </c>
      <c r="O56" s="50">
        <v>0.20949999999999999</v>
      </c>
      <c r="P56" s="50">
        <v>0.2485</v>
      </c>
      <c r="Q56" s="50">
        <v>0.26100000000000001</v>
      </c>
      <c r="R56" s="50">
        <v>0.27350000000000002</v>
      </c>
      <c r="S56" s="50">
        <v>0.182</v>
      </c>
      <c r="T56" s="50">
        <v>0.19700000000000001</v>
      </c>
      <c r="U56" s="50">
        <v>0.20949999999999999</v>
      </c>
      <c r="V56" s="50">
        <v>0.217</v>
      </c>
      <c r="W56" s="50">
        <v>0.2485</v>
      </c>
      <c r="X56" s="50">
        <v>0.2485</v>
      </c>
      <c r="Y56" s="50">
        <v>0.20949999999999999</v>
      </c>
      <c r="Z56" s="50">
        <v>0.20949999999999999</v>
      </c>
      <c r="AA56" s="50">
        <v>0.2485</v>
      </c>
      <c r="AB56" s="50">
        <v>0.2485</v>
      </c>
      <c r="AC56" s="50">
        <v>0.2485</v>
      </c>
      <c r="AD56" s="50">
        <v>0.26100000000000001</v>
      </c>
      <c r="AE56" s="50">
        <v>0.26100000000000001</v>
      </c>
      <c r="AF56" s="50">
        <v>0.26100000000000001</v>
      </c>
      <c r="AG56" s="50">
        <v>0.26100000000000001</v>
      </c>
      <c r="AH56" s="50">
        <v>0.27350000000000002</v>
      </c>
      <c r="AI56" s="50">
        <v>1.7500000000000002E-2</v>
      </c>
      <c r="AJ56" s="50">
        <v>1.7500000000000002E-2</v>
      </c>
      <c r="AK56" s="50">
        <v>1.7500000000000002E-2</v>
      </c>
      <c r="AL56" s="50">
        <v>1.7500000000000002E-2</v>
      </c>
      <c r="AM56" s="50">
        <v>1.7500000000000002E-2</v>
      </c>
      <c r="AN56" s="50">
        <v>1.7500000000000002E-2</v>
      </c>
      <c r="AO56" s="50">
        <v>1.7500000000000002E-2</v>
      </c>
      <c r="AP56" s="50">
        <v>1.7500000000000002E-2</v>
      </c>
      <c r="AQ56" s="50">
        <v>1.7500000000000002E-2</v>
      </c>
      <c r="AR56" s="50">
        <v>1.7500000000000002E-2</v>
      </c>
      <c r="AS56" s="50">
        <v>1.7500000000000002E-2</v>
      </c>
      <c r="AT56" s="50">
        <v>0.02</v>
      </c>
      <c r="AU56" s="50">
        <v>4.65E-2</v>
      </c>
      <c r="AV56" s="50">
        <v>1.7500000000000002E-2</v>
      </c>
      <c r="AW56" s="50">
        <v>4.65E-2</v>
      </c>
      <c r="AX56" s="50">
        <v>4.65E-2</v>
      </c>
      <c r="AY56" s="50">
        <v>4.65E-2</v>
      </c>
      <c r="AZ56" s="50">
        <v>4.9000000000000002E-2</v>
      </c>
      <c r="BA56" s="50">
        <v>4.9000000000000002E-2</v>
      </c>
      <c r="BB56" s="50">
        <v>4.9000000000000002E-2</v>
      </c>
      <c r="BC56" s="50">
        <v>4.9000000000000002E-2</v>
      </c>
      <c r="BD56" s="50">
        <v>4.9000000000000002E-2</v>
      </c>
      <c r="BE56" s="50">
        <v>4.9000000000000002E-2</v>
      </c>
      <c r="BF56" s="50">
        <v>4.9000000000000002E-2</v>
      </c>
      <c r="BG56" s="50">
        <v>4.9000000000000002E-2</v>
      </c>
      <c r="BH56" s="50">
        <v>4.9000000000000002E-2</v>
      </c>
      <c r="BI56" s="50">
        <v>4.9000000000000002E-2</v>
      </c>
      <c r="BJ56" s="50">
        <v>4.9000000000000002E-2</v>
      </c>
      <c r="BK56" s="50">
        <v>4.9000000000000002E-2</v>
      </c>
      <c r="BL56" s="50">
        <v>4.9000000000000002E-2</v>
      </c>
      <c r="BM56" s="50">
        <v>4.9000000000000002E-2</v>
      </c>
      <c r="BN56" s="50">
        <v>4.9000000000000002E-2</v>
      </c>
      <c r="BO56" s="50">
        <v>4.9000000000000002E-2</v>
      </c>
      <c r="BQ56" s="52" t="s">
        <v>427</v>
      </c>
      <c r="BR56" s="32" t="s">
        <v>29</v>
      </c>
    </row>
    <row r="57" spans="2:70" x14ac:dyDescent="0.45">
      <c r="B57" t="s">
        <v>379</v>
      </c>
      <c r="C57" t="s">
        <v>25</v>
      </c>
      <c r="D57" t="s">
        <v>26</v>
      </c>
      <c r="E57" t="s">
        <v>10</v>
      </c>
      <c r="F57" s="50">
        <v>0</v>
      </c>
      <c r="G57" s="50">
        <v>0</v>
      </c>
      <c r="H57" s="50">
        <v>0</v>
      </c>
      <c r="I57" s="50">
        <v>0</v>
      </c>
      <c r="J57" s="50">
        <v>0</v>
      </c>
      <c r="K57" s="50">
        <v>0</v>
      </c>
      <c r="L57" s="50">
        <v>0</v>
      </c>
      <c r="M57" s="50">
        <v>0</v>
      </c>
      <c r="N57" s="50">
        <v>0</v>
      </c>
      <c r="O57" s="50">
        <v>0</v>
      </c>
      <c r="P57" s="50">
        <v>0</v>
      </c>
      <c r="Q57" s="50">
        <v>0</v>
      </c>
      <c r="R57" s="50">
        <v>0</v>
      </c>
      <c r="S57" s="50">
        <v>0</v>
      </c>
      <c r="T57" s="50">
        <v>0</v>
      </c>
      <c r="U57" s="50">
        <v>0</v>
      </c>
      <c r="V57" s="50">
        <v>0</v>
      </c>
      <c r="W57" s="50">
        <v>0</v>
      </c>
      <c r="X57" s="50">
        <v>0</v>
      </c>
      <c r="Y57" s="50">
        <v>0</v>
      </c>
      <c r="Z57" s="50">
        <v>0</v>
      </c>
      <c r="AA57" s="50">
        <v>0</v>
      </c>
      <c r="AB57" s="50">
        <v>0</v>
      </c>
      <c r="AC57" s="50">
        <v>0</v>
      </c>
      <c r="AD57" s="50">
        <v>0</v>
      </c>
      <c r="AE57" s="50">
        <v>0</v>
      </c>
      <c r="AF57" s="50">
        <v>0</v>
      </c>
      <c r="AG57" s="50">
        <v>0</v>
      </c>
      <c r="AH57" s="50">
        <v>0</v>
      </c>
      <c r="AI57" s="50">
        <v>0</v>
      </c>
      <c r="AJ57" s="50">
        <v>0</v>
      </c>
      <c r="AK57" s="50">
        <v>0</v>
      </c>
      <c r="AL57" s="50">
        <v>0</v>
      </c>
      <c r="AM57" s="50">
        <v>0</v>
      </c>
      <c r="AN57" s="50">
        <v>0</v>
      </c>
      <c r="AO57" s="50">
        <v>0</v>
      </c>
      <c r="AP57" s="50">
        <v>0</v>
      </c>
      <c r="AQ57" s="50">
        <v>0</v>
      </c>
      <c r="AR57" s="50">
        <v>0</v>
      </c>
      <c r="AS57" s="50">
        <v>0</v>
      </c>
      <c r="AT57" s="50">
        <v>0</v>
      </c>
      <c r="AU57" s="50">
        <v>0</v>
      </c>
      <c r="AV57" s="50">
        <v>0</v>
      </c>
      <c r="AW57" s="50">
        <v>0</v>
      </c>
      <c r="AX57" s="50">
        <v>0</v>
      </c>
      <c r="AY57" s="50">
        <v>0</v>
      </c>
      <c r="AZ57" s="50">
        <v>0</v>
      </c>
      <c r="BA57" s="50">
        <v>0</v>
      </c>
      <c r="BB57" s="50">
        <v>0</v>
      </c>
      <c r="BC57" s="50">
        <v>0</v>
      </c>
      <c r="BD57" s="50">
        <v>0</v>
      </c>
      <c r="BE57" s="50">
        <v>0</v>
      </c>
      <c r="BF57" s="50">
        <v>0</v>
      </c>
      <c r="BG57" s="50">
        <v>0</v>
      </c>
      <c r="BH57" s="50">
        <v>0</v>
      </c>
      <c r="BI57" s="50">
        <v>0</v>
      </c>
      <c r="BJ57" s="50">
        <v>0</v>
      </c>
      <c r="BK57" s="50">
        <v>0</v>
      </c>
      <c r="BL57" s="50">
        <v>0</v>
      </c>
      <c r="BM57" s="50">
        <v>0</v>
      </c>
      <c r="BN57" s="50">
        <v>0</v>
      </c>
      <c r="BO57" s="50">
        <v>0</v>
      </c>
      <c r="BQ57" s="32" t="s">
        <v>6</v>
      </c>
      <c r="BR57" s="32" t="s">
        <v>29</v>
      </c>
    </row>
    <row r="58" spans="2:70" x14ac:dyDescent="0.45">
      <c r="B58" t="s">
        <v>379</v>
      </c>
      <c r="C58" t="s">
        <v>25</v>
      </c>
      <c r="D58" t="s">
        <v>26</v>
      </c>
      <c r="E58" t="s">
        <v>11</v>
      </c>
      <c r="F58" s="50">
        <v>0.42399999999999999</v>
      </c>
      <c r="G58" s="50">
        <v>0.39</v>
      </c>
      <c r="H58" s="50">
        <v>0.42399999999999999</v>
      </c>
      <c r="I58" s="50">
        <v>0.38750000000000001</v>
      </c>
      <c r="J58" s="50">
        <v>0.35249999999999998</v>
      </c>
      <c r="K58" s="50">
        <v>0.29849999999999999</v>
      </c>
      <c r="L58" s="50">
        <v>0.311</v>
      </c>
      <c r="M58" s="50">
        <v>0.35249999999999998</v>
      </c>
      <c r="N58" s="50">
        <v>0.36499999999999999</v>
      </c>
      <c r="O58" s="50">
        <v>0.46899999999999997</v>
      </c>
      <c r="P58" s="50">
        <v>0.503</v>
      </c>
      <c r="Q58" s="50">
        <v>0.50800000000000001</v>
      </c>
      <c r="R58" s="50">
        <v>0.52049999999999996</v>
      </c>
      <c r="S58" s="50">
        <v>0.53300000000000003</v>
      </c>
      <c r="T58" s="50">
        <v>0.54549999999999998</v>
      </c>
      <c r="U58" s="50">
        <v>0.58450000000000002</v>
      </c>
      <c r="V58" s="50">
        <v>0.59950000000000003</v>
      </c>
      <c r="W58" s="50">
        <v>0.59950000000000003</v>
      </c>
      <c r="X58" s="50">
        <v>0.59950000000000003</v>
      </c>
      <c r="Y58" s="50">
        <v>0.59950000000000003</v>
      </c>
      <c r="Z58" s="50">
        <v>0.59950000000000003</v>
      </c>
      <c r="AA58" s="50">
        <v>0.61199999999999999</v>
      </c>
      <c r="AB58" s="50">
        <v>0.65100000000000002</v>
      </c>
      <c r="AC58" s="50">
        <v>0.66349999999999998</v>
      </c>
      <c r="AD58" s="50">
        <v>0.68600000000000005</v>
      </c>
      <c r="AE58" s="50">
        <v>0.6885</v>
      </c>
      <c r="AF58" s="50">
        <v>0.6885</v>
      </c>
      <c r="AG58" s="50">
        <v>0.6885</v>
      </c>
      <c r="AH58" s="50">
        <v>0.51800000000000002</v>
      </c>
      <c r="AI58" s="50">
        <v>0.35249999999999998</v>
      </c>
      <c r="AJ58" s="50">
        <v>0.51049999999999995</v>
      </c>
      <c r="AK58" s="50">
        <v>0.53549999999999998</v>
      </c>
      <c r="AL58" s="50">
        <v>0.36499999999999999</v>
      </c>
      <c r="AM58" s="50">
        <v>0.67849999999999999</v>
      </c>
      <c r="AN58" s="50">
        <v>0.57699999999999996</v>
      </c>
      <c r="AO58" s="50">
        <v>0.51049999999999995</v>
      </c>
      <c r="AP58" s="50">
        <v>0.59950000000000003</v>
      </c>
      <c r="AQ58" s="50">
        <v>0.6885</v>
      </c>
      <c r="AR58" s="50">
        <v>0.80649999999999999</v>
      </c>
      <c r="AS58" s="50">
        <v>0.83150000000000002</v>
      </c>
      <c r="AT58" s="50">
        <v>0.81399999999999995</v>
      </c>
      <c r="AU58" s="50">
        <v>1.2755000000000001</v>
      </c>
      <c r="AV58" s="50">
        <v>1.258</v>
      </c>
      <c r="AW58" s="50">
        <v>1.258</v>
      </c>
      <c r="AX58" s="50">
        <v>1.49</v>
      </c>
      <c r="AY58" s="50">
        <v>1.5589999999999999</v>
      </c>
      <c r="AZ58" s="50">
        <v>1.9315</v>
      </c>
      <c r="BA58" s="50">
        <v>1.9930000000000001</v>
      </c>
      <c r="BB58" s="50">
        <v>2.605</v>
      </c>
      <c r="BC58" s="50">
        <v>2.6150000000000002</v>
      </c>
      <c r="BD58" s="50">
        <v>2.6150000000000002</v>
      </c>
      <c r="BE58" s="50">
        <v>2.6274999999999999</v>
      </c>
      <c r="BF58" s="50">
        <v>2.6274999999999999</v>
      </c>
      <c r="BG58" s="50">
        <v>2.6150000000000002</v>
      </c>
      <c r="BH58" s="50">
        <v>2.758</v>
      </c>
      <c r="BI58" s="50">
        <v>2.9085000000000001</v>
      </c>
      <c r="BJ58" s="50">
        <v>2.9750000000000001</v>
      </c>
      <c r="BK58" s="50">
        <v>2.9925000000000002</v>
      </c>
      <c r="BL58" s="50">
        <v>3.0640000000000001</v>
      </c>
      <c r="BM58" s="50">
        <v>3.0739999999999998</v>
      </c>
      <c r="BN58" s="50">
        <v>3.1305000000000001</v>
      </c>
      <c r="BO58" s="50">
        <v>3.1894999999999998</v>
      </c>
      <c r="BQ58" s="52" t="s">
        <v>427</v>
      </c>
      <c r="BR58" s="32" t="s">
        <v>29</v>
      </c>
    </row>
    <row r="59" spans="2:70" x14ac:dyDescent="0.45">
      <c r="B59" t="s">
        <v>379</v>
      </c>
      <c r="C59" t="s">
        <v>25</v>
      </c>
      <c r="D59" t="s">
        <v>26</v>
      </c>
      <c r="E59" t="s">
        <v>12</v>
      </c>
      <c r="F59" s="50">
        <v>0</v>
      </c>
      <c r="G59" s="50">
        <v>0</v>
      </c>
      <c r="H59" s="50">
        <v>0</v>
      </c>
      <c r="I59" s="50">
        <v>0</v>
      </c>
      <c r="J59" s="50">
        <v>0</v>
      </c>
      <c r="K59" s="50">
        <v>0</v>
      </c>
      <c r="L59" s="50">
        <v>0</v>
      </c>
      <c r="M59" s="50">
        <v>0</v>
      </c>
      <c r="N59" s="50">
        <v>0</v>
      </c>
      <c r="O59" s="50">
        <v>0</v>
      </c>
      <c r="P59" s="50">
        <v>0</v>
      </c>
      <c r="Q59" s="50">
        <v>0</v>
      </c>
      <c r="R59" s="50">
        <v>0</v>
      </c>
      <c r="S59" s="50">
        <v>0</v>
      </c>
      <c r="T59" s="50">
        <v>0</v>
      </c>
      <c r="U59" s="50">
        <v>0</v>
      </c>
      <c r="V59" s="50">
        <v>0</v>
      </c>
      <c r="W59" s="50">
        <v>0</v>
      </c>
      <c r="X59" s="50">
        <v>0</v>
      </c>
      <c r="Y59" s="50">
        <v>0</v>
      </c>
      <c r="Z59" s="50">
        <v>0</v>
      </c>
      <c r="AA59" s="50">
        <v>0</v>
      </c>
      <c r="AB59" s="50">
        <v>0</v>
      </c>
      <c r="AC59" s="50">
        <v>0</v>
      </c>
      <c r="AD59" s="50">
        <v>0</v>
      </c>
      <c r="AE59" s="50">
        <v>0</v>
      </c>
      <c r="AF59" s="50">
        <v>0</v>
      </c>
      <c r="AG59" s="50">
        <v>0</v>
      </c>
      <c r="AH59" s="50">
        <v>0</v>
      </c>
      <c r="AI59" s="50">
        <v>0</v>
      </c>
      <c r="AJ59" s="50">
        <v>0</v>
      </c>
      <c r="AK59" s="50">
        <v>0</v>
      </c>
      <c r="AL59" s="50">
        <v>0</v>
      </c>
      <c r="AM59" s="50">
        <v>0</v>
      </c>
      <c r="AN59" s="50">
        <v>0</v>
      </c>
      <c r="AO59" s="50">
        <v>0</v>
      </c>
      <c r="AP59" s="50">
        <v>0</v>
      </c>
      <c r="AQ59" s="50">
        <v>0</v>
      </c>
      <c r="AR59" s="50">
        <v>0</v>
      </c>
      <c r="AS59" s="50">
        <v>0</v>
      </c>
      <c r="AT59" s="50">
        <v>0</v>
      </c>
      <c r="AU59" s="50">
        <v>0</v>
      </c>
      <c r="AV59" s="50">
        <v>0</v>
      </c>
      <c r="AW59" s="50">
        <v>0</v>
      </c>
      <c r="AX59" s="50">
        <v>0</v>
      </c>
      <c r="AY59" s="50">
        <v>0</v>
      </c>
      <c r="AZ59" s="50">
        <v>0</v>
      </c>
      <c r="BA59" s="50">
        <v>0</v>
      </c>
      <c r="BB59" s="50">
        <v>0</v>
      </c>
      <c r="BC59" s="50">
        <v>0</v>
      </c>
      <c r="BD59" s="50">
        <v>0</v>
      </c>
      <c r="BE59" s="50">
        <v>0</v>
      </c>
      <c r="BF59" s="50">
        <v>0</v>
      </c>
      <c r="BG59" s="50">
        <v>0</v>
      </c>
      <c r="BH59" s="50">
        <v>0</v>
      </c>
      <c r="BI59" s="50">
        <v>0</v>
      </c>
      <c r="BJ59" s="50">
        <v>0</v>
      </c>
      <c r="BK59" s="50">
        <v>0</v>
      </c>
      <c r="BL59" s="50">
        <v>0</v>
      </c>
      <c r="BM59" s="50">
        <v>0</v>
      </c>
      <c r="BN59" s="50">
        <v>0</v>
      </c>
      <c r="BO59" s="50">
        <v>0</v>
      </c>
      <c r="BQ59" s="32" t="s">
        <v>6</v>
      </c>
      <c r="BR59" s="32" t="s">
        <v>29</v>
      </c>
    </row>
    <row r="60" spans="2:70" x14ac:dyDescent="0.45">
      <c r="B60" t="s">
        <v>379</v>
      </c>
      <c r="C60" t="s">
        <v>25</v>
      </c>
      <c r="D60" t="s">
        <v>26</v>
      </c>
      <c r="E60" t="s">
        <v>13</v>
      </c>
      <c r="F60" s="50">
        <v>0</v>
      </c>
      <c r="G60" s="50">
        <v>0</v>
      </c>
      <c r="H60" s="50">
        <v>0</v>
      </c>
      <c r="I60" s="50">
        <v>0</v>
      </c>
      <c r="J60" s="50">
        <v>0</v>
      </c>
      <c r="K60" s="50">
        <v>0</v>
      </c>
      <c r="L60" s="50">
        <v>0</v>
      </c>
      <c r="M60" s="50">
        <v>0</v>
      </c>
      <c r="N60" s="50">
        <v>0</v>
      </c>
      <c r="O60" s="50">
        <v>0</v>
      </c>
      <c r="P60" s="50">
        <v>0</v>
      </c>
      <c r="Q60" s="50">
        <v>0</v>
      </c>
      <c r="R60" s="50">
        <v>0</v>
      </c>
      <c r="S60" s="50">
        <v>0</v>
      </c>
      <c r="T60" s="50">
        <v>0</v>
      </c>
      <c r="U60" s="50">
        <v>0</v>
      </c>
      <c r="V60" s="50">
        <v>0</v>
      </c>
      <c r="W60" s="50">
        <v>0</v>
      </c>
      <c r="X60" s="50">
        <v>0</v>
      </c>
      <c r="Y60" s="50">
        <v>0</v>
      </c>
      <c r="Z60" s="50">
        <v>0</v>
      </c>
      <c r="AA60" s="50">
        <v>0</v>
      </c>
      <c r="AB60" s="50">
        <v>0</v>
      </c>
      <c r="AC60" s="50">
        <v>0</v>
      </c>
      <c r="AD60" s="50">
        <v>0</v>
      </c>
      <c r="AE60" s="50">
        <v>0</v>
      </c>
      <c r="AF60" s="50">
        <v>0</v>
      </c>
      <c r="AG60" s="50">
        <v>0</v>
      </c>
      <c r="AH60" s="50">
        <v>0</v>
      </c>
      <c r="AI60" s="50">
        <v>0</v>
      </c>
      <c r="AJ60" s="50">
        <v>0</v>
      </c>
      <c r="AK60" s="50">
        <v>0</v>
      </c>
      <c r="AL60" s="50">
        <v>0</v>
      </c>
      <c r="AM60" s="50">
        <v>0</v>
      </c>
      <c r="AN60" s="50">
        <v>0</v>
      </c>
      <c r="AO60" s="50">
        <v>0</v>
      </c>
      <c r="AP60" s="50">
        <v>0</v>
      </c>
      <c r="AQ60" s="50">
        <v>0</v>
      </c>
      <c r="AR60" s="50">
        <v>0</v>
      </c>
      <c r="AS60" s="50">
        <v>0</v>
      </c>
      <c r="AT60" s="50">
        <v>0</v>
      </c>
      <c r="AU60" s="50">
        <v>0</v>
      </c>
      <c r="AV60" s="50">
        <v>0</v>
      </c>
      <c r="AW60" s="50">
        <v>0</v>
      </c>
      <c r="AX60" s="50">
        <v>0</v>
      </c>
      <c r="AY60" s="50">
        <v>0</v>
      </c>
      <c r="AZ60" s="50">
        <v>0</v>
      </c>
      <c r="BA60" s="50">
        <v>0</v>
      </c>
      <c r="BB60" s="50">
        <v>0</v>
      </c>
      <c r="BC60" s="50">
        <v>0</v>
      </c>
      <c r="BD60" s="50">
        <v>0</v>
      </c>
      <c r="BE60" s="50">
        <v>0</v>
      </c>
      <c r="BF60" s="50">
        <v>0</v>
      </c>
      <c r="BG60" s="50">
        <v>0</v>
      </c>
      <c r="BH60" s="50">
        <v>0</v>
      </c>
      <c r="BI60" s="50">
        <v>0</v>
      </c>
      <c r="BJ60" s="50">
        <v>0</v>
      </c>
      <c r="BK60" s="50">
        <v>0</v>
      </c>
      <c r="BL60" s="50">
        <v>0</v>
      </c>
      <c r="BM60" s="50">
        <v>0</v>
      </c>
      <c r="BN60" s="50">
        <v>0</v>
      </c>
      <c r="BO60" s="50">
        <v>0</v>
      </c>
      <c r="BQ60" s="32" t="s">
        <v>6</v>
      </c>
      <c r="BR60" s="32" t="s">
        <v>29</v>
      </c>
    </row>
    <row r="61" spans="2:70" x14ac:dyDescent="0.45">
      <c r="B61" t="s">
        <v>379</v>
      </c>
      <c r="C61" t="s">
        <v>25</v>
      </c>
      <c r="D61" t="s">
        <v>26</v>
      </c>
      <c r="E61" t="s">
        <v>15</v>
      </c>
      <c r="F61" s="50">
        <v>0</v>
      </c>
      <c r="G61" s="50">
        <v>0</v>
      </c>
      <c r="H61" s="50">
        <v>0</v>
      </c>
      <c r="I61" s="50">
        <v>0</v>
      </c>
      <c r="J61" s="50">
        <v>0</v>
      </c>
      <c r="K61" s="50">
        <v>0</v>
      </c>
      <c r="L61" s="50">
        <v>0</v>
      </c>
      <c r="M61" s="50">
        <v>0</v>
      </c>
      <c r="N61" s="50">
        <v>0</v>
      </c>
      <c r="O61" s="50">
        <v>0</v>
      </c>
      <c r="P61" s="50">
        <v>0</v>
      </c>
      <c r="Q61" s="50">
        <v>0</v>
      </c>
      <c r="R61" s="50">
        <v>0</v>
      </c>
      <c r="S61" s="50">
        <v>0</v>
      </c>
      <c r="T61" s="50">
        <v>0</v>
      </c>
      <c r="U61" s="50">
        <v>0</v>
      </c>
      <c r="V61" s="50">
        <v>0</v>
      </c>
      <c r="W61" s="50">
        <v>0</v>
      </c>
      <c r="X61" s="50">
        <v>0</v>
      </c>
      <c r="Y61" s="50">
        <v>0</v>
      </c>
      <c r="Z61" s="50">
        <v>0</v>
      </c>
      <c r="AA61" s="50">
        <v>0</v>
      </c>
      <c r="AB61" s="50">
        <v>0</v>
      </c>
      <c r="AC61" s="50">
        <v>0</v>
      </c>
      <c r="AD61" s="50">
        <v>0</v>
      </c>
      <c r="AE61" s="50">
        <v>0</v>
      </c>
      <c r="AF61" s="50">
        <v>0</v>
      </c>
      <c r="AG61" s="50">
        <v>0</v>
      </c>
      <c r="AH61" s="50">
        <v>0</v>
      </c>
      <c r="AI61" s="50">
        <v>0</v>
      </c>
      <c r="AJ61" s="50">
        <v>2.629</v>
      </c>
      <c r="AK61" s="50">
        <v>3.8565</v>
      </c>
      <c r="AL61" s="50">
        <v>3.6459999999999999</v>
      </c>
      <c r="AM61" s="50">
        <v>3.3384999999999998</v>
      </c>
      <c r="AN61" s="50">
        <v>3.3384999999999998</v>
      </c>
      <c r="AO61" s="50">
        <v>3.7065000000000001</v>
      </c>
      <c r="AP61" s="50">
        <v>1.84</v>
      </c>
      <c r="AQ61" s="50">
        <v>1.748</v>
      </c>
      <c r="AR61" s="50">
        <v>2.1715</v>
      </c>
      <c r="AS61" s="50">
        <v>1.9924999999999999</v>
      </c>
      <c r="AT61" s="50">
        <v>3.3359999999999999</v>
      </c>
      <c r="AU61" s="50">
        <v>4.1035000000000004</v>
      </c>
      <c r="AV61" s="50">
        <v>3.4620000000000002</v>
      </c>
      <c r="AW61" s="50">
        <v>3.7355</v>
      </c>
      <c r="AX61" s="50">
        <v>3.4039999999999999</v>
      </c>
      <c r="AY61" s="50">
        <v>3.5514999999999999</v>
      </c>
      <c r="AZ61" s="50">
        <v>3.6459999999999999</v>
      </c>
      <c r="BA61" s="50">
        <v>3.6120000000000001</v>
      </c>
      <c r="BB61" s="50">
        <v>3.6120000000000001</v>
      </c>
      <c r="BC61" s="50">
        <v>3.6775000000000002</v>
      </c>
      <c r="BD61" s="50">
        <v>3.7065000000000001</v>
      </c>
      <c r="BE61" s="50">
        <v>3.738</v>
      </c>
      <c r="BF61" s="50">
        <v>3.7934999999999999</v>
      </c>
      <c r="BG61" s="50">
        <v>3.9195000000000002</v>
      </c>
      <c r="BH61" s="50">
        <v>3.98</v>
      </c>
      <c r="BI61" s="50">
        <v>3.1545000000000001</v>
      </c>
      <c r="BJ61" s="50">
        <v>3.6435</v>
      </c>
      <c r="BK61" s="50">
        <v>3.5804999999999998</v>
      </c>
      <c r="BL61" s="50">
        <v>4.1035000000000004</v>
      </c>
      <c r="BM61" s="50">
        <v>4.1035000000000004</v>
      </c>
      <c r="BN61" s="50">
        <v>4.1085000000000003</v>
      </c>
      <c r="BO61" s="50">
        <v>3.6749999999999998</v>
      </c>
      <c r="BQ61" s="32" t="s">
        <v>14</v>
      </c>
      <c r="BR61" s="32" t="s">
        <v>29</v>
      </c>
    </row>
    <row r="62" spans="2:70" x14ac:dyDescent="0.45">
      <c r="B62" t="s">
        <v>379</v>
      </c>
      <c r="C62" t="s">
        <v>25</v>
      </c>
      <c r="D62" t="s">
        <v>26</v>
      </c>
      <c r="E62" t="s">
        <v>17</v>
      </c>
      <c r="F62" s="50">
        <v>0</v>
      </c>
      <c r="G62" s="50">
        <v>0</v>
      </c>
      <c r="H62" s="50">
        <v>0</v>
      </c>
      <c r="I62" s="50">
        <v>0</v>
      </c>
      <c r="J62" s="50">
        <v>0</v>
      </c>
      <c r="K62" s="50">
        <v>0</v>
      </c>
      <c r="L62" s="50">
        <v>0</v>
      </c>
      <c r="M62" s="50">
        <v>0</v>
      </c>
      <c r="N62" s="50">
        <v>0</v>
      </c>
      <c r="O62" s="50">
        <v>0</v>
      </c>
      <c r="P62" s="50">
        <v>0</v>
      </c>
      <c r="Q62" s="50">
        <v>0</v>
      </c>
      <c r="R62" s="50">
        <v>0</v>
      </c>
      <c r="S62" s="50">
        <v>0</v>
      </c>
      <c r="T62" s="50">
        <v>0</v>
      </c>
      <c r="U62" s="50">
        <v>0</v>
      </c>
      <c r="V62" s="50">
        <v>0</v>
      </c>
      <c r="W62" s="50">
        <v>0</v>
      </c>
      <c r="X62" s="50">
        <v>0</v>
      </c>
      <c r="Y62" s="50">
        <v>0</v>
      </c>
      <c r="Z62" s="50">
        <v>0</v>
      </c>
      <c r="AA62" s="50">
        <v>0</v>
      </c>
      <c r="AB62" s="50">
        <v>0</v>
      </c>
      <c r="AC62" s="50">
        <v>0</v>
      </c>
      <c r="AD62" s="50">
        <v>0</v>
      </c>
      <c r="AE62" s="50">
        <v>0</v>
      </c>
      <c r="AF62" s="50">
        <v>0</v>
      </c>
      <c r="AG62" s="50">
        <v>0</v>
      </c>
      <c r="AH62" s="50">
        <v>0</v>
      </c>
      <c r="AI62" s="50">
        <v>0</v>
      </c>
      <c r="AJ62" s="50">
        <v>2.3715000000000002</v>
      </c>
      <c r="AK62" s="50">
        <v>2.1949999999999998</v>
      </c>
      <c r="AL62" s="50">
        <v>2.1949999999999998</v>
      </c>
      <c r="AM62" s="50">
        <v>2.6349999999999998</v>
      </c>
      <c r="AN62" s="50">
        <v>2.1080000000000001</v>
      </c>
      <c r="AO62" s="50">
        <v>2.1080000000000001</v>
      </c>
      <c r="AP62" s="50">
        <v>2.0764999999999998</v>
      </c>
      <c r="AQ62" s="50">
        <v>2.0209999999999999</v>
      </c>
      <c r="AR62" s="50">
        <v>2.1974999999999998</v>
      </c>
      <c r="AS62" s="50">
        <v>2.1659999999999999</v>
      </c>
      <c r="AT62" s="50">
        <v>2.6640000000000001</v>
      </c>
      <c r="AU62" s="50">
        <v>2.9540000000000002</v>
      </c>
      <c r="AV62" s="50">
        <v>2.7484999999999999</v>
      </c>
      <c r="AW62" s="50">
        <v>2.8115000000000001</v>
      </c>
      <c r="AX62" s="50">
        <v>2.722</v>
      </c>
      <c r="AY62" s="50">
        <v>2.78</v>
      </c>
      <c r="AZ62" s="50">
        <v>2.8115000000000001</v>
      </c>
      <c r="BA62" s="50">
        <v>2.8090000000000002</v>
      </c>
      <c r="BB62" s="50">
        <v>2.8090000000000002</v>
      </c>
      <c r="BC62" s="50">
        <v>2.8380000000000001</v>
      </c>
      <c r="BD62" s="50">
        <v>2.8405</v>
      </c>
      <c r="BE62" s="50">
        <v>2.867</v>
      </c>
      <c r="BF62" s="50">
        <v>2.8694999999999999</v>
      </c>
      <c r="BG62" s="50">
        <v>2.8694999999999999</v>
      </c>
      <c r="BH62" s="50">
        <v>2.8719999999999999</v>
      </c>
      <c r="BI62" s="50">
        <v>4.0975000000000001</v>
      </c>
      <c r="BJ62" s="50">
        <v>3.4544999999999999</v>
      </c>
      <c r="BK62" s="50">
        <v>3.6259999999999999</v>
      </c>
      <c r="BL62" s="50">
        <v>2.9565000000000001</v>
      </c>
      <c r="BM62" s="50">
        <v>2.9565000000000001</v>
      </c>
      <c r="BN62" s="50">
        <v>3.012</v>
      </c>
      <c r="BO62" s="50">
        <v>3.6890000000000001</v>
      </c>
      <c r="BQ62" s="32" t="s">
        <v>16</v>
      </c>
      <c r="BR62" s="32" t="s">
        <v>29</v>
      </c>
    </row>
    <row r="63" spans="2:70" x14ac:dyDescent="0.45">
      <c r="B63" t="s">
        <v>379</v>
      </c>
      <c r="C63" t="s">
        <v>32</v>
      </c>
      <c r="D63" t="s">
        <v>31</v>
      </c>
      <c r="E63" t="s">
        <v>1</v>
      </c>
      <c r="F63" s="2">
        <f t="shared" ref="F63:BO63" si="11">IF(F41=0,0,F52/F41)</f>
        <v>3.9993726474278546</v>
      </c>
      <c r="G63" s="2">
        <f t="shared" si="11"/>
        <v>2.4951407506702417</v>
      </c>
      <c r="H63" s="2">
        <f t="shared" si="11"/>
        <v>2.6308429884139031</v>
      </c>
      <c r="I63" s="2">
        <f t="shared" si="11"/>
        <v>3.039265536723164</v>
      </c>
      <c r="J63" s="2">
        <f t="shared" si="11"/>
        <v>3.4472334682860994</v>
      </c>
      <c r="K63" s="2">
        <f t="shared" si="11"/>
        <v>3.0581506196377504</v>
      </c>
      <c r="L63" s="2">
        <f t="shared" si="11"/>
        <v>6.7135847899417351</v>
      </c>
      <c r="M63" s="2">
        <f t="shared" si="11"/>
        <v>7.0179393939393941</v>
      </c>
      <c r="N63" s="2">
        <f t="shared" si="11"/>
        <v>7.7107768469154605</v>
      </c>
      <c r="O63" s="2">
        <f t="shared" si="11"/>
        <v>15.874425287356324</v>
      </c>
      <c r="P63" s="2">
        <f t="shared" si="11"/>
        <v>15.879178885630497</v>
      </c>
      <c r="Q63" s="2">
        <f t="shared" si="11"/>
        <v>14.607287449392713</v>
      </c>
      <c r="R63" s="2">
        <f t="shared" si="11"/>
        <v>16.104499274310598</v>
      </c>
      <c r="S63" s="2">
        <f t="shared" si="11"/>
        <v>12.790898391526088</v>
      </c>
      <c r="T63" s="2">
        <f t="shared" si="11"/>
        <v>11.793847129717728</v>
      </c>
      <c r="U63" s="2">
        <f t="shared" si="11"/>
        <v>18.147668393782382</v>
      </c>
      <c r="V63" s="2">
        <f t="shared" si="11"/>
        <v>17.051923076923078</v>
      </c>
      <c r="W63" s="2">
        <f t="shared" si="11"/>
        <v>19.506393861892583</v>
      </c>
      <c r="X63" s="2">
        <f t="shared" si="11"/>
        <v>15.421006178287733</v>
      </c>
      <c r="Y63" s="2">
        <f t="shared" si="11"/>
        <v>18.825284090909093</v>
      </c>
      <c r="Z63" s="2">
        <f t="shared" si="11"/>
        <v>21.137404580152669</v>
      </c>
      <c r="AA63" s="2">
        <f t="shared" si="11"/>
        <v>21.184709066305821</v>
      </c>
      <c r="AB63" s="2">
        <f t="shared" si="11"/>
        <v>17.601752677702045</v>
      </c>
      <c r="AC63" s="2">
        <f t="shared" si="11"/>
        <v>16.156894460169834</v>
      </c>
      <c r="AD63" s="2">
        <f t="shared" si="11"/>
        <v>19.62937595129376</v>
      </c>
      <c r="AE63" s="2">
        <f t="shared" si="11"/>
        <v>18.483786439567638</v>
      </c>
      <c r="AF63" s="2">
        <f t="shared" si="11"/>
        <v>23.22468588322247</v>
      </c>
      <c r="AG63" s="2">
        <f t="shared" si="11"/>
        <v>23.117285945072698</v>
      </c>
      <c r="AH63" s="2">
        <f t="shared" si="11"/>
        <v>23.529722589167765</v>
      </c>
      <c r="AI63" s="2">
        <f t="shared" si="11"/>
        <v>25.215986394557824</v>
      </c>
      <c r="AJ63" s="2">
        <f t="shared" si="11"/>
        <v>37.214487832484437</v>
      </c>
      <c r="AK63" s="2">
        <f t="shared" si="11"/>
        <v>31.444116198916792</v>
      </c>
      <c r="AL63" s="2">
        <f t="shared" si="11"/>
        <v>33.890417940876652</v>
      </c>
      <c r="AM63" s="2">
        <f t="shared" si="11"/>
        <v>28.010172939979654</v>
      </c>
      <c r="AN63" s="2">
        <f t="shared" si="11"/>
        <v>33.632244467860907</v>
      </c>
      <c r="AO63" s="2">
        <f t="shared" si="11"/>
        <v>43.193952802359881</v>
      </c>
      <c r="AP63" s="2">
        <f t="shared" si="11"/>
        <v>43.149843260188085</v>
      </c>
      <c r="AQ63" s="2">
        <f t="shared" si="11"/>
        <v>42.793642522146953</v>
      </c>
      <c r="AR63" s="2">
        <f t="shared" si="11"/>
        <v>49.683630640083948</v>
      </c>
      <c r="AS63" s="2">
        <f t="shared" si="11"/>
        <v>38.03502949852507</v>
      </c>
      <c r="AT63" s="2">
        <f t="shared" si="11"/>
        <v>45.156443444006754</v>
      </c>
      <c r="AU63" s="2">
        <f t="shared" si="11"/>
        <v>45.479452054794521</v>
      </c>
      <c r="AV63" s="2">
        <f t="shared" si="11"/>
        <v>47.28237168735324</v>
      </c>
      <c r="AW63" s="2">
        <f t="shared" si="11"/>
        <v>43.492951730029901</v>
      </c>
      <c r="AX63" s="2">
        <f t="shared" si="11"/>
        <v>53.992999263080328</v>
      </c>
      <c r="AY63" s="2">
        <f t="shared" si="11"/>
        <v>41.530931871573998</v>
      </c>
      <c r="AZ63" s="2">
        <f t="shared" si="11"/>
        <v>52.375123395853898</v>
      </c>
      <c r="BA63" s="2">
        <f t="shared" si="11"/>
        <v>47.743757431629014</v>
      </c>
      <c r="BB63" s="2">
        <f t="shared" si="11"/>
        <v>66.670072511535921</v>
      </c>
      <c r="BC63" s="2">
        <f t="shared" si="11"/>
        <v>77.983994432846217</v>
      </c>
      <c r="BD63" s="2">
        <f t="shared" si="11"/>
        <v>72.680058975304092</v>
      </c>
      <c r="BE63" s="2">
        <f t="shared" si="11"/>
        <v>79.300878197785408</v>
      </c>
      <c r="BF63" s="2">
        <f t="shared" si="11"/>
        <v>91.426948775055678</v>
      </c>
      <c r="BG63" s="2">
        <f t="shared" si="11"/>
        <v>78.261574074074076</v>
      </c>
      <c r="BH63" s="2">
        <f t="shared" si="11"/>
        <v>68.291933942950735</v>
      </c>
      <c r="BI63" s="2">
        <f t="shared" si="11"/>
        <v>75.349315068493155</v>
      </c>
      <c r="BJ63" s="2">
        <f t="shared" si="11"/>
        <v>99.614634146341473</v>
      </c>
      <c r="BK63" s="2">
        <f t="shared" si="11"/>
        <v>85.959911732254511</v>
      </c>
      <c r="BL63" s="2">
        <f t="shared" si="11"/>
        <v>71.214200119832242</v>
      </c>
      <c r="BM63" s="2">
        <f t="shared" si="11"/>
        <v>98.058776489404238</v>
      </c>
      <c r="BN63" s="2">
        <f t="shared" si="11"/>
        <v>121.61709238481738</v>
      </c>
      <c r="BO63" s="2">
        <f t="shared" si="11"/>
        <v>131.31782540512285</v>
      </c>
      <c r="BQ63" s="52" t="s">
        <v>423</v>
      </c>
      <c r="BR63" s="32" t="s">
        <v>30</v>
      </c>
    </row>
    <row r="64" spans="2:70" x14ac:dyDescent="0.45">
      <c r="B64" t="s">
        <v>379</v>
      </c>
      <c r="C64" t="s">
        <v>32</v>
      </c>
      <c r="D64" t="s">
        <v>31</v>
      </c>
      <c r="E64" t="s">
        <v>3</v>
      </c>
      <c r="F64" s="2">
        <f t="shared" ref="F64:BO64" si="12">IF(F42=0,0,F53/F42)</f>
        <v>0.84804267670824507</v>
      </c>
      <c r="G64" s="2">
        <f t="shared" si="12"/>
        <v>0.75005013704124612</v>
      </c>
      <c r="H64" s="2">
        <f t="shared" si="12"/>
        <v>1.2249823996781655</v>
      </c>
      <c r="I64" s="2">
        <f t="shared" si="12"/>
        <v>2.0449036866947314</v>
      </c>
      <c r="J64" s="2">
        <f t="shared" si="12"/>
        <v>2.372006812944595</v>
      </c>
      <c r="K64" s="2">
        <f t="shared" si="12"/>
        <v>1.4200033090668429</v>
      </c>
      <c r="L64" s="2">
        <f t="shared" si="12"/>
        <v>1.6149928378163299</v>
      </c>
      <c r="M64" s="2">
        <f t="shared" si="12"/>
        <v>2.8751105868475375</v>
      </c>
      <c r="N64" s="2">
        <f t="shared" si="12"/>
        <v>3.4701188455008487</v>
      </c>
      <c r="O64" s="2">
        <f t="shared" si="12"/>
        <v>3.4931696085955486</v>
      </c>
      <c r="P64" s="2">
        <f t="shared" si="12"/>
        <v>4.5482483097725872</v>
      </c>
      <c r="Q64" s="2">
        <f t="shared" si="12"/>
        <v>5.7988634406750474</v>
      </c>
      <c r="R64" s="2">
        <f t="shared" si="12"/>
        <v>8.1645288603848059</v>
      </c>
      <c r="S64" s="2">
        <f t="shared" si="12"/>
        <v>7.5295561850802644</v>
      </c>
      <c r="T64" s="2">
        <f t="shared" si="12"/>
        <v>4.8532596435822244</v>
      </c>
      <c r="U64" s="2">
        <f t="shared" si="12"/>
        <v>6.3053411060343461</v>
      </c>
      <c r="V64" s="2">
        <f t="shared" si="12"/>
        <v>8.5883870967741931</v>
      </c>
      <c r="W64" s="2">
        <f t="shared" si="12"/>
        <v>6.3503783535886269</v>
      </c>
      <c r="X64" s="2">
        <f t="shared" si="12"/>
        <v>6.6679642775360666</v>
      </c>
      <c r="Y64" s="2">
        <f t="shared" si="12"/>
        <v>8.6180728906640027</v>
      </c>
      <c r="Z64" s="2">
        <f t="shared" si="12"/>
        <v>10.828787469619227</v>
      </c>
      <c r="AA64" s="2">
        <f t="shared" si="12"/>
        <v>7.9384283660757067</v>
      </c>
      <c r="AB64" s="2">
        <f t="shared" si="12"/>
        <v>6.1226256311613376</v>
      </c>
      <c r="AC64" s="2">
        <f t="shared" si="12"/>
        <v>5.6718389599496746</v>
      </c>
      <c r="AD64" s="2">
        <f t="shared" si="12"/>
        <v>5.5784353465747873</v>
      </c>
      <c r="AE64" s="2">
        <f t="shared" si="12"/>
        <v>4.4039074113399872</v>
      </c>
      <c r="AF64" s="2">
        <f t="shared" si="12"/>
        <v>4.5925706382137923</v>
      </c>
      <c r="AG64" s="2">
        <f t="shared" si="12"/>
        <v>5.550889532478279</v>
      </c>
      <c r="AH64" s="2">
        <f t="shared" si="12"/>
        <v>5.0421498661909006</v>
      </c>
      <c r="AI64" s="2">
        <f t="shared" si="12"/>
        <v>4.6137079831932768</v>
      </c>
      <c r="AJ64" s="2">
        <f t="shared" si="12"/>
        <v>4.7908417344831777</v>
      </c>
      <c r="AK64" s="2">
        <f t="shared" si="12"/>
        <v>6.679477020602218</v>
      </c>
      <c r="AL64" s="2">
        <f t="shared" si="12"/>
        <v>9.7448022829188758</v>
      </c>
      <c r="AM64" s="2">
        <f t="shared" si="12"/>
        <v>6.3586287723410484</v>
      </c>
      <c r="AN64" s="2">
        <f t="shared" si="12"/>
        <v>9.6281759575274926</v>
      </c>
      <c r="AO64" s="2">
        <f t="shared" si="12"/>
        <v>12.755936675461742</v>
      </c>
      <c r="AP64" s="2">
        <f t="shared" si="12"/>
        <v>16.725393955050375</v>
      </c>
      <c r="AQ64" s="2">
        <f t="shared" si="12"/>
        <v>9.4521915721780339</v>
      </c>
      <c r="AR64" s="2">
        <f t="shared" si="12"/>
        <v>12.618284637134778</v>
      </c>
      <c r="AS64" s="2">
        <f t="shared" si="12"/>
        <v>9.8460063897763579</v>
      </c>
      <c r="AT64" s="2">
        <f t="shared" si="12"/>
        <v>12.119793014230272</v>
      </c>
      <c r="AU64" s="2">
        <f t="shared" si="12"/>
        <v>10.948638400551536</v>
      </c>
      <c r="AV64" s="2">
        <f t="shared" si="12"/>
        <v>12.752237631553063</v>
      </c>
      <c r="AW64" s="2">
        <f t="shared" si="12"/>
        <v>10.439898989898989</v>
      </c>
      <c r="AX64" s="2">
        <f t="shared" si="12"/>
        <v>17.757633587786259</v>
      </c>
      <c r="AY64" s="2">
        <f t="shared" si="12"/>
        <v>11.854834054834056</v>
      </c>
      <c r="AZ64" s="2">
        <f t="shared" si="12"/>
        <v>17.773468648060891</v>
      </c>
      <c r="BA64" s="2">
        <f t="shared" si="12"/>
        <v>11.781561949500881</v>
      </c>
      <c r="BB64" s="2">
        <f t="shared" si="12"/>
        <v>20.615939936471268</v>
      </c>
      <c r="BC64" s="2">
        <f t="shared" si="12"/>
        <v>20.520086862106407</v>
      </c>
      <c r="BD64" s="2">
        <f t="shared" si="12"/>
        <v>19.080453414431847</v>
      </c>
      <c r="BE64" s="2">
        <f t="shared" si="12"/>
        <v>12.318931475029036</v>
      </c>
      <c r="BF64" s="2">
        <f t="shared" si="12"/>
        <v>20.50552428601209</v>
      </c>
      <c r="BG64" s="2">
        <f t="shared" si="12"/>
        <v>16.257945306725794</v>
      </c>
      <c r="BH64" s="2">
        <f t="shared" si="12"/>
        <v>12.663036828581916</v>
      </c>
      <c r="BI64" s="2">
        <f t="shared" si="12"/>
        <v>16.201573103022827</v>
      </c>
      <c r="BJ64" s="2">
        <f t="shared" si="12"/>
        <v>18.75</v>
      </c>
      <c r="BK64" s="2">
        <f t="shared" si="12"/>
        <v>13.374719730941704</v>
      </c>
      <c r="BL64" s="2">
        <f t="shared" si="12"/>
        <v>13.900981397392705</v>
      </c>
      <c r="BM64" s="2">
        <f t="shared" si="12"/>
        <v>13.942006920415224</v>
      </c>
      <c r="BN64" s="2">
        <f t="shared" si="12"/>
        <v>14.99030156084255</v>
      </c>
      <c r="BO64" s="2">
        <f t="shared" si="12"/>
        <v>15.364847218594933</v>
      </c>
      <c r="BQ64" s="32" t="s">
        <v>2</v>
      </c>
      <c r="BR64" s="32" t="s">
        <v>30</v>
      </c>
    </row>
    <row r="65" spans="2:70" x14ac:dyDescent="0.45">
      <c r="B65" t="s">
        <v>379</v>
      </c>
      <c r="C65" t="s">
        <v>32</v>
      </c>
      <c r="D65" t="s">
        <v>31</v>
      </c>
      <c r="E65" t="s">
        <v>5</v>
      </c>
      <c r="F65" s="2">
        <f t="shared" ref="F65:BO65" si="13">IF(F43=0,0,F54/F43)</f>
        <v>0.36199982001123376</v>
      </c>
      <c r="G65" s="2">
        <f t="shared" si="13"/>
        <v>0.43599988144284063</v>
      </c>
      <c r="H65" s="2">
        <f t="shared" si="13"/>
        <v>0.47699995578767657</v>
      </c>
      <c r="I65" s="2">
        <f t="shared" si="13"/>
        <v>0.47099989202446418</v>
      </c>
      <c r="J65" s="2">
        <f t="shared" si="13"/>
        <v>0.48800019987026277</v>
      </c>
      <c r="K65" s="2">
        <f t="shared" si="13"/>
        <v>0.52300022763487364</v>
      </c>
      <c r="L65" s="2">
        <f t="shared" si="13"/>
        <v>0.54299978687339279</v>
      </c>
      <c r="M65" s="2">
        <f t="shared" si="13"/>
        <v>0.59200011292220966</v>
      </c>
      <c r="N65" s="2">
        <f t="shared" si="13"/>
        <v>0.43599985401833935</v>
      </c>
      <c r="O65" s="2">
        <f t="shared" si="13"/>
        <v>0.47400012841987271</v>
      </c>
      <c r="P65" s="2">
        <f t="shared" si="13"/>
        <v>0.6800002550120493</v>
      </c>
      <c r="Q65" s="2">
        <f t="shared" si="13"/>
        <v>0.76800042467304219</v>
      </c>
      <c r="R65" s="2">
        <f t="shared" si="13"/>
        <v>1.0270005835355231</v>
      </c>
      <c r="S65" s="2">
        <f t="shared" si="13"/>
        <v>0.86600009909786368</v>
      </c>
      <c r="T65" s="2">
        <f t="shared" si="13"/>
        <v>0.81899990196129036</v>
      </c>
      <c r="U65" s="2">
        <f t="shared" si="13"/>
        <v>0.94300048039378637</v>
      </c>
      <c r="V65" s="2">
        <f t="shared" si="13"/>
        <v>1.1209996197363596</v>
      </c>
      <c r="W65" s="2">
        <f t="shared" si="13"/>
        <v>1.1690007874482444</v>
      </c>
      <c r="X65" s="2">
        <f t="shared" si="13"/>
        <v>1.1299999465031805</v>
      </c>
      <c r="Y65" s="2">
        <f t="shared" si="13"/>
        <v>1.0500002485472413</v>
      </c>
      <c r="Z65" s="2">
        <f t="shared" si="13"/>
        <v>1.0049999043995335</v>
      </c>
      <c r="AA65" s="2">
        <f t="shared" si="13"/>
        <v>0.87699975232666016</v>
      </c>
      <c r="AB65" s="2">
        <f t="shared" si="13"/>
        <v>0.96500054993786866</v>
      </c>
      <c r="AC65" s="2">
        <f t="shared" si="13"/>
        <v>1.0149995033277044</v>
      </c>
      <c r="AD65" s="2">
        <f t="shared" si="13"/>
        <v>1.2339998523848483</v>
      </c>
      <c r="AE65" s="2">
        <f t="shared" si="13"/>
        <v>1.1069999282794232</v>
      </c>
      <c r="AF65" s="2">
        <f t="shared" si="13"/>
        <v>1.329999849541855</v>
      </c>
      <c r="AG65" s="2">
        <f t="shared" si="13"/>
        <v>0.90999986549075695</v>
      </c>
      <c r="AH65" s="2">
        <f t="shared" si="13"/>
        <v>0.95700015591918464</v>
      </c>
      <c r="AI65" s="2">
        <f t="shared" si="13"/>
        <v>1.4610005935095494</v>
      </c>
      <c r="AJ65" s="2">
        <f t="shared" si="13"/>
        <v>1.4149994484536383</v>
      </c>
      <c r="AK65" s="2">
        <f t="shared" si="13"/>
        <v>1.5150002709791424</v>
      </c>
      <c r="AL65" s="2">
        <f t="shared" si="13"/>
        <v>1.3630006507410051</v>
      </c>
      <c r="AM65" s="2">
        <f t="shared" si="13"/>
        <v>1.256000565040738</v>
      </c>
      <c r="AN65" s="2">
        <f t="shared" si="13"/>
        <v>1.4720001949507751</v>
      </c>
      <c r="AO65" s="2">
        <f t="shared" si="13"/>
        <v>1.331000801807712</v>
      </c>
      <c r="AP65" s="2">
        <f t="shared" si="13"/>
        <v>1.1649997610776699</v>
      </c>
      <c r="AQ65" s="2">
        <f t="shared" si="13"/>
        <v>1.1650004550122852</v>
      </c>
      <c r="AR65" s="2">
        <f t="shared" si="13"/>
        <v>1.1459999796203266</v>
      </c>
      <c r="AS65" s="2">
        <f t="shared" si="13"/>
        <v>1.135000185388884</v>
      </c>
      <c r="AT65" s="2">
        <f t="shared" si="13"/>
        <v>1.4670004786485489</v>
      </c>
      <c r="AU65" s="2">
        <f t="shared" si="13"/>
        <v>1.8479982589442008</v>
      </c>
      <c r="AV65" s="2">
        <f t="shared" si="13"/>
        <v>2.2210010542832777</v>
      </c>
      <c r="AW65" s="2">
        <f t="shared" si="13"/>
        <v>2.6580033699527723</v>
      </c>
      <c r="AX65" s="2">
        <f t="shared" si="13"/>
        <v>1.6130006311452563</v>
      </c>
      <c r="AY65" s="2">
        <f t="shared" si="13"/>
        <v>1.6840001026603282</v>
      </c>
      <c r="AZ65" s="2">
        <f t="shared" si="13"/>
        <v>1.6179993683351011</v>
      </c>
      <c r="BA65" s="2">
        <f t="shared" si="13"/>
        <v>1.7150004705291886</v>
      </c>
      <c r="BB65" s="2">
        <f t="shared" si="13"/>
        <v>1.6249996181383277</v>
      </c>
      <c r="BC65" s="2">
        <f t="shared" si="13"/>
        <v>1.5129998965562552</v>
      </c>
      <c r="BD65" s="2">
        <f t="shared" si="13"/>
        <v>1.60499982774626</v>
      </c>
      <c r="BE65" s="2">
        <f t="shared" si="13"/>
        <v>1.6649993383866206</v>
      </c>
      <c r="BF65" s="2">
        <f t="shared" si="13"/>
        <v>1.8479999551517552</v>
      </c>
      <c r="BG65" s="2">
        <f t="shared" si="13"/>
        <v>1.5488493653927449</v>
      </c>
      <c r="BH65" s="2">
        <f t="shared" si="13"/>
        <v>1.5991494345563813</v>
      </c>
      <c r="BI65" s="2">
        <f t="shared" si="13"/>
        <v>1.4480005352148193</v>
      </c>
      <c r="BJ65" s="2">
        <f t="shared" si="13"/>
        <v>1.4829999504941467</v>
      </c>
      <c r="BK65" s="2">
        <f t="shared" si="13"/>
        <v>1.7829993194912204</v>
      </c>
      <c r="BL65" s="2">
        <f t="shared" si="13"/>
        <v>1.7429997413049443</v>
      </c>
      <c r="BM65" s="2">
        <f t="shared" si="13"/>
        <v>1.5780002934598472</v>
      </c>
      <c r="BN65" s="2">
        <f t="shared" si="13"/>
        <v>1.6600005188384688</v>
      </c>
      <c r="BO65" s="2">
        <f t="shared" si="13"/>
        <v>1.8249991411174367</v>
      </c>
      <c r="BQ65" s="32" t="s">
        <v>4</v>
      </c>
      <c r="BR65" s="32" t="s">
        <v>30</v>
      </c>
    </row>
    <row r="66" spans="2:70" x14ac:dyDescent="0.45">
      <c r="B66" t="s">
        <v>379</v>
      </c>
      <c r="C66" t="s">
        <v>32</v>
      </c>
      <c r="D66" t="s">
        <v>31</v>
      </c>
      <c r="E66" t="s">
        <v>7</v>
      </c>
      <c r="F66" s="2">
        <f t="shared" ref="F66:BO66" si="14">IF(F44=0,0,F55/F44)</f>
        <v>2.9999565915700828</v>
      </c>
      <c r="G66" s="2">
        <f t="shared" si="14"/>
        <v>2.9999565915700828</v>
      </c>
      <c r="H66" s="2">
        <f t="shared" si="14"/>
        <v>3.0500022066287129</v>
      </c>
      <c r="I66" s="2">
        <f t="shared" si="14"/>
        <v>3.0999372028348433</v>
      </c>
      <c r="J66" s="2">
        <f t="shared" si="14"/>
        <v>3.1500418742010843</v>
      </c>
      <c r="K66" s="2">
        <f t="shared" si="14"/>
        <v>3.1999731339273723</v>
      </c>
      <c r="L66" s="2">
        <f t="shared" si="14"/>
        <v>3.2499339846844464</v>
      </c>
      <c r="M66" s="2">
        <f t="shared" si="14"/>
        <v>3.3000402198686154</v>
      </c>
      <c r="N66" s="2">
        <f t="shared" si="14"/>
        <v>3.3500395673964656</v>
      </c>
      <c r="O66" s="2">
        <f t="shared" si="14"/>
        <v>3.3999643048366948</v>
      </c>
      <c r="P66" s="2">
        <f t="shared" si="14"/>
        <v>3.4499625435156216</v>
      </c>
      <c r="Q66" s="2">
        <f t="shared" si="14"/>
        <v>3.5000421691827617</v>
      </c>
      <c r="R66" s="2">
        <f t="shared" si="14"/>
        <v>3.5999306037473979</v>
      </c>
      <c r="S66" s="2">
        <f t="shared" si="14"/>
        <v>3.5999306037473979</v>
      </c>
      <c r="T66" s="2">
        <f t="shared" si="14"/>
        <v>3.6499560246262095</v>
      </c>
      <c r="U66" s="2">
        <f t="shared" si="14"/>
        <v>3.7000713266761776</v>
      </c>
      <c r="V66" s="2">
        <f t="shared" si="14"/>
        <v>3.7500549185009451</v>
      </c>
      <c r="W66" s="2">
        <f t="shared" si="14"/>
        <v>3.7999732882201056</v>
      </c>
      <c r="X66" s="2">
        <f t="shared" si="14"/>
        <v>3.8499409216226859</v>
      </c>
      <c r="Y66" s="2">
        <f t="shared" si="14"/>
        <v>3.8999468037946627</v>
      </c>
      <c r="Z66" s="2">
        <f t="shared" si="14"/>
        <v>4.0999688570538773</v>
      </c>
      <c r="AA66" s="2">
        <f t="shared" si="14"/>
        <v>4.4000000000000004</v>
      </c>
      <c r="AB66" s="2">
        <f t="shared" si="14"/>
        <v>5</v>
      </c>
      <c r="AC66" s="2">
        <f t="shared" si="14"/>
        <v>5.5</v>
      </c>
      <c r="AD66" s="2">
        <f t="shared" si="14"/>
        <v>5.5998921542194662</v>
      </c>
      <c r="AE66" s="2">
        <f t="shared" si="14"/>
        <v>6.5001118318049658</v>
      </c>
      <c r="AF66" s="2">
        <f t="shared" si="14"/>
        <v>6.2999255767799553</v>
      </c>
      <c r="AG66" s="2">
        <f t="shared" si="14"/>
        <v>6.4999246269031703</v>
      </c>
      <c r="AH66" s="2">
        <f t="shared" si="14"/>
        <v>1.0760020341177015</v>
      </c>
      <c r="AI66" s="2">
        <f t="shared" si="14"/>
        <v>1.2400035741410891</v>
      </c>
      <c r="AJ66" s="2">
        <f t="shared" si="14"/>
        <v>1.293005517689062</v>
      </c>
      <c r="AK66" s="2">
        <f t="shared" si="14"/>
        <v>1.1470088884450214</v>
      </c>
      <c r="AL66" s="2">
        <f t="shared" si="14"/>
        <v>1.3009749695322022</v>
      </c>
      <c r="AM66" s="2">
        <f t="shared" si="14"/>
        <v>1.3739804939257398</v>
      </c>
      <c r="AN66" s="2">
        <f t="shared" si="14"/>
        <v>1.3180264032671669</v>
      </c>
      <c r="AO66" s="2">
        <f t="shared" si="14"/>
        <v>1.1360085771174759</v>
      </c>
      <c r="AP66" s="2">
        <f t="shared" si="14"/>
        <v>1.1390005933153142</v>
      </c>
      <c r="AQ66" s="2">
        <f t="shared" si="14"/>
        <v>1.1389967744058984</v>
      </c>
      <c r="AR66" s="2">
        <f t="shared" si="14"/>
        <v>1.3309957924263673</v>
      </c>
      <c r="AS66" s="2">
        <f t="shared" si="14"/>
        <v>1.3970143761991116</v>
      </c>
      <c r="AT66" s="2">
        <f t="shared" si="14"/>
        <v>2.5310352176461186</v>
      </c>
      <c r="AU66" s="2">
        <f t="shared" si="14"/>
        <v>3.3669404517453794</v>
      </c>
      <c r="AV66" s="2">
        <f t="shared" si="14"/>
        <v>3.4399966361113443</v>
      </c>
      <c r="AW66" s="2">
        <f t="shared" si="14"/>
        <v>3.6170306835263943</v>
      </c>
      <c r="AX66" s="2">
        <f t="shared" si="14"/>
        <v>3.7859329052391533</v>
      </c>
      <c r="AY66" s="2">
        <f t="shared" si="14"/>
        <v>3.0139703345981377</v>
      </c>
      <c r="AZ66" s="2">
        <f t="shared" si="14"/>
        <v>2.7059807611877877</v>
      </c>
      <c r="BA66" s="2">
        <f t="shared" si="14"/>
        <v>2.9200296056109685</v>
      </c>
      <c r="BB66" s="2">
        <f t="shared" si="14"/>
        <v>3.7539902553763445</v>
      </c>
      <c r="BC66" s="2">
        <f t="shared" si="14"/>
        <v>3.3249407582938391</v>
      </c>
      <c r="BD66" s="2">
        <f t="shared" si="14"/>
        <v>3.9449914383561646</v>
      </c>
      <c r="BE66" s="2">
        <f t="shared" si="14"/>
        <v>5.3849389987379048</v>
      </c>
      <c r="BF66" s="2">
        <f t="shared" si="14"/>
        <v>5.0019538882375922</v>
      </c>
      <c r="BG66" s="2">
        <f t="shared" si="14"/>
        <v>4.6639801611903282</v>
      </c>
      <c r="BH66" s="2">
        <f t="shared" si="14"/>
        <v>5.7021082769390938</v>
      </c>
      <c r="BI66" s="2">
        <f t="shared" si="14"/>
        <v>4.3689570932113</v>
      </c>
      <c r="BJ66" s="2">
        <f t="shared" si="14"/>
        <v>4.7849634150238041</v>
      </c>
      <c r="BK66" s="2">
        <f t="shared" si="14"/>
        <v>4.993948063380282</v>
      </c>
      <c r="BL66" s="2">
        <f t="shared" si="14"/>
        <v>4.5769743418860385</v>
      </c>
      <c r="BM66" s="2">
        <f t="shared" si="14"/>
        <v>4.522071769262781</v>
      </c>
      <c r="BN66" s="2">
        <f t="shared" si="14"/>
        <v>5.7389519940303462</v>
      </c>
      <c r="BO66" s="2">
        <f t="shared" si="14"/>
        <v>6.558003491060056</v>
      </c>
      <c r="BQ66" s="32" t="s">
        <v>6</v>
      </c>
      <c r="BR66" s="32" t="s">
        <v>30</v>
      </c>
    </row>
    <row r="67" spans="2:70" x14ac:dyDescent="0.45">
      <c r="B67" t="s">
        <v>379</v>
      </c>
      <c r="C67" t="s">
        <v>32</v>
      </c>
      <c r="D67" t="s">
        <v>31</v>
      </c>
      <c r="E67" t="s">
        <v>9</v>
      </c>
      <c r="F67" s="2">
        <f t="shared" ref="F67:BO67" si="15">IF(F45=0,0,F56/F45)</f>
        <v>2.8800000000000002E-3</v>
      </c>
      <c r="G67" s="2">
        <f t="shared" si="15"/>
        <v>3.360001879721331E-3</v>
      </c>
      <c r="H67" s="2">
        <f t="shared" si="15"/>
        <v>3.8400027006612399E-3</v>
      </c>
      <c r="I67" s="2">
        <f t="shared" si="15"/>
        <v>4.3199954387865419E-3</v>
      </c>
      <c r="J67" s="2">
        <f t="shared" si="15"/>
        <v>4.4399969348244512E-3</v>
      </c>
      <c r="K67" s="2">
        <f t="shared" si="15"/>
        <v>4.8000036658739208E-3</v>
      </c>
      <c r="L67" s="2">
        <f t="shared" si="15"/>
        <v>4.8000036658739208E-3</v>
      </c>
      <c r="M67" s="2">
        <f t="shared" si="15"/>
        <v>4.8000036658739208E-3</v>
      </c>
      <c r="N67" s="2">
        <f t="shared" si="15"/>
        <v>4.8000036658739208E-3</v>
      </c>
      <c r="O67" s="2">
        <f t="shared" si="15"/>
        <v>4.9200000939379493E-3</v>
      </c>
      <c r="P67" s="2">
        <f t="shared" si="15"/>
        <v>5.2799993200805702E-3</v>
      </c>
      <c r="Q67" s="2">
        <f t="shared" si="15"/>
        <v>5.7600000000000004E-3</v>
      </c>
      <c r="R67" s="2">
        <f t="shared" si="15"/>
        <v>6.2400040155053266E-3</v>
      </c>
      <c r="S67" s="2">
        <f t="shared" si="15"/>
        <v>3.8400027006612399E-3</v>
      </c>
      <c r="T67" s="2">
        <f t="shared" si="15"/>
        <v>4.3199954387865419E-3</v>
      </c>
      <c r="U67" s="2">
        <f t="shared" si="15"/>
        <v>4.8000036658739208E-3</v>
      </c>
      <c r="V67" s="2">
        <f t="shared" si="15"/>
        <v>5.0399947974247251E-3</v>
      </c>
      <c r="W67" s="2">
        <f t="shared" si="15"/>
        <v>5.2799993200805702E-3</v>
      </c>
      <c r="X67" s="2">
        <f t="shared" si="15"/>
        <v>5.5200019547693045E-3</v>
      </c>
      <c r="Y67" s="2">
        <f t="shared" si="15"/>
        <v>4.8000036658739208E-3</v>
      </c>
      <c r="Z67" s="2">
        <f t="shared" si="15"/>
        <v>4.8000036658739208E-3</v>
      </c>
      <c r="AA67" s="2">
        <f t="shared" si="15"/>
        <v>5.2799993200805702E-3</v>
      </c>
      <c r="AB67" s="2">
        <f t="shared" si="15"/>
        <v>5.2799993200805702E-3</v>
      </c>
      <c r="AC67" s="2">
        <f t="shared" si="15"/>
        <v>5.2799993200805702E-3</v>
      </c>
      <c r="AD67" s="2">
        <f t="shared" si="15"/>
        <v>5.7600000000000004E-3</v>
      </c>
      <c r="AE67" s="2">
        <f t="shared" si="15"/>
        <v>5.7600000000000004E-3</v>
      </c>
      <c r="AF67" s="2">
        <f t="shared" si="15"/>
        <v>5.7600000000000004E-3</v>
      </c>
      <c r="AG67" s="2">
        <f t="shared" si="15"/>
        <v>5.7600000000000004E-3</v>
      </c>
      <c r="AH67" s="2">
        <f t="shared" si="15"/>
        <v>6.2400040155053266E-3</v>
      </c>
      <c r="AI67" s="2">
        <f t="shared" si="15"/>
        <v>6.2000014171431812E-4</v>
      </c>
      <c r="AJ67" s="2">
        <f t="shared" si="15"/>
        <v>6.2000014171431812E-4</v>
      </c>
      <c r="AK67" s="2">
        <f t="shared" si="15"/>
        <v>6.2000014171431812E-4</v>
      </c>
      <c r="AL67" s="2">
        <f t="shared" si="15"/>
        <v>6.2000014171431812E-4</v>
      </c>
      <c r="AM67" s="2">
        <f t="shared" si="15"/>
        <v>6.5999879314506402E-4</v>
      </c>
      <c r="AN67" s="2">
        <f t="shared" si="15"/>
        <v>6.5999879314506402E-4</v>
      </c>
      <c r="AO67" s="2">
        <f t="shared" si="15"/>
        <v>6.5999879314506402E-4</v>
      </c>
      <c r="AP67" s="2">
        <f t="shared" si="15"/>
        <v>6.5999879314506402E-4</v>
      </c>
      <c r="AQ67" s="2">
        <f t="shared" si="15"/>
        <v>6.5999879314506402E-4</v>
      </c>
      <c r="AR67" s="2">
        <f t="shared" si="15"/>
        <v>6.5999879314506402E-4</v>
      </c>
      <c r="AS67" s="2">
        <f t="shared" si="15"/>
        <v>7.0999963485733066E-4</v>
      </c>
      <c r="AT67" s="2">
        <f t="shared" si="15"/>
        <v>7.7000077000077003E-4</v>
      </c>
      <c r="AU67" s="2">
        <f t="shared" si="15"/>
        <v>8.2000024688179483E-4</v>
      </c>
      <c r="AV67" s="2">
        <f t="shared" si="15"/>
        <v>7.1999868343097903E-4</v>
      </c>
      <c r="AW67" s="2">
        <f t="shared" si="15"/>
        <v>8.4000065032308405E-4</v>
      </c>
      <c r="AX67" s="2">
        <f t="shared" si="15"/>
        <v>8.4000065032308405E-4</v>
      </c>
      <c r="AY67" s="2">
        <f t="shared" si="15"/>
        <v>8.4000065032308405E-4</v>
      </c>
      <c r="AZ67" s="2">
        <f t="shared" si="15"/>
        <v>8.6000066693929273E-4</v>
      </c>
      <c r="BA67" s="2">
        <f t="shared" si="15"/>
        <v>9.099992200006686E-4</v>
      </c>
      <c r="BB67" s="2">
        <f t="shared" si="15"/>
        <v>9.099992200006686E-4</v>
      </c>
      <c r="BC67" s="2">
        <f t="shared" si="15"/>
        <v>9.1999947428601477E-4</v>
      </c>
      <c r="BD67" s="2">
        <f t="shared" si="15"/>
        <v>9.3999927102097363E-4</v>
      </c>
      <c r="BE67" s="2">
        <f t="shared" si="15"/>
        <v>8.8000028734703259E-4</v>
      </c>
      <c r="BF67" s="2">
        <f t="shared" si="15"/>
        <v>9.0000073469447732E-4</v>
      </c>
      <c r="BG67" s="2">
        <f t="shared" si="15"/>
        <v>9.0000073469447732E-4</v>
      </c>
      <c r="BH67" s="2">
        <f t="shared" si="15"/>
        <v>9.1999947428601477E-4</v>
      </c>
      <c r="BI67" s="2">
        <f t="shared" si="15"/>
        <v>9.2999950653087414E-4</v>
      </c>
      <c r="BJ67" s="2">
        <f t="shared" si="15"/>
        <v>9.1999947428601477E-4</v>
      </c>
      <c r="BK67" s="2">
        <f t="shared" si="15"/>
        <v>9.1999947428601477E-4</v>
      </c>
      <c r="BL67" s="2">
        <f t="shared" si="15"/>
        <v>9.2999950653087414E-4</v>
      </c>
      <c r="BM67" s="2">
        <f t="shared" si="15"/>
        <v>9.2999950653087414E-4</v>
      </c>
      <c r="BN67" s="2">
        <f t="shared" si="15"/>
        <v>9.2999950653087414E-4</v>
      </c>
      <c r="BO67" s="2">
        <f t="shared" si="15"/>
        <v>9.2999950653087414E-4</v>
      </c>
      <c r="BQ67" s="52" t="s">
        <v>427</v>
      </c>
      <c r="BR67" s="32" t="s">
        <v>30</v>
      </c>
    </row>
    <row r="68" spans="2:70" x14ac:dyDescent="0.45">
      <c r="B68" t="s">
        <v>379</v>
      </c>
      <c r="C68" t="s">
        <v>32</v>
      </c>
      <c r="D68" t="s">
        <v>31</v>
      </c>
      <c r="E68" t="s">
        <v>10</v>
      </c>
      <c r="F68" s="2">
        <f t="shared" ref="F68:BO68" si="16">IF(F46=0,0,F57/F46)</f>
        <v>0</v>
      </c>
      <c r="G68" s="2">
        <f t="shared" si="16"/>
        <v>0</v>
      </c>
      <c r="H68" s="2">
        <f t="shared" si="16"/>
        <v>0</v>
      </c>
      <c r="I68" s="2">
        <f t="shared" si="16"/>
        <v>0</v>
      </c>
      <c r="J68" s="2">
        <f t="shared" si="16"/>
        <v>0</v>
      </c>
      <c r="K68" s="2">
        <f t="shared" si="16"/>
        <v>0</v>
      </c>
      <c r="L68" s="2">
        <f t="shared" si="16"/>
        <v>0</v>
      </c>
      <c r="M68" s="2">
        <f t="shared" si="16"/>
        <v>0</v>
      </c>
      <c r="N68" s="2">
        <f t="shared" si="16"/>
        <v>0</v>
      </c>
      <c r="O68" s="2">
        <f t="shared" si="16"/>
        <v>0</v>
      </c>
      <c r="P68" s="2">
        <f t="shared" si="16"/>
        <v>0</v>
      </c>
      <c r="Q68" s="2">
        <f t="shared" si="16"/>
        <v>0</v>
      </c>
      <c r="R68" s="2">
        <f t="shared" si="16"/>
        <v>0</v>
      </c>
      <c r="S68" s="2">
        <f t="shared" si="16"/>
        <v>0</v>
      </c>
      <c r="T68" s="2">
        <f t="shared" si="16"/>
        <v>0</v>
      </c>
      <c r="U68" s="2">
        <f t="shared" si="16"/>
        <v>0</v>
      </c>
      <c r="V68" s="2">
        <f t="shared" si="16"/>
        <v>0</v>
      </c>
      <c r="W68" s="2">
        <f t="shared" si="16"/>
        <v>0</v>
      </c>
      <c r="X68" s="2">
        <f t="shared" si="16"/>
        <v>0</v>
      </c>
      <c r="Y68" s="2">
        <f t="shared" si="16"/>
        <v>0</v>
      </c>
      <c r="Z68" s="2">
        <f t="shared" si="16"/>
        <v>0</v>
      </c>
      <c r="AA68" s="2">
        <f t="shared" si="16"/>
        <v>0</v>
      </c>
      <c r="AB68" s="2">
        <f t="shared" si="16"/>
        <v>0</v>
      </c>
      <c r="AC68" s="2">
        <f t="shared" si="16"/>
        <v>0</v>
      </c>
      <c r="AD68" s="2">
        <f t="shared" si="16"/>
        <v>0</v>
      </c>
      <c r="AE68" s="2">
        <f t="shared" si="16"/>
        <v>0</v>
      </c>
      <c r="AF68" s="2">
        <f t="shared" si="16"/>
        <v>0</v>
      </c>
      <c r="AG68" s="2">
        <f t="shared" si="16"/>
        <v>0</v>
      </c>
      <c r="AH68" s="2">
        <f t="shared" si="16"/>
        <v>0</v>
      </c>
      <c r="AI68" s="2">
        <f t="shared" si="16"/>
        <v>0</v>
      </c>
      <c r="AJ68" s="2">
        <f t="shared" si="16"/>
        <v>0</v>
      </c>
      <c r="AK68" s="2">
        <f t="shared" si="16"/>
        <v>0</v>
      </c>
      <c r="AL68" s="2">
        <f t="shared" si="16"/>
        <v>0</v>
      </c>
      <c r="AM68" s="2">
        <f t="shared" si="16"/>
        <v>0</v>
      </c>
      <c r="AN68" s="2">
        <f t="shared" si="16"/>
        <v>0</v>
      </c>
      <c r="AO68" s="2">
        <f t="shared" si="16"/>
        <v>0</v>
      </c>
      <c r="AP68" s="2">
        <f t="shared" si="16"/>
        <v>0</v>
      </c>
      <c r="AQ68" s="2">
        <f t="shared" si="16"/>
        <v>0</v>
      </c>
      <c r="AR68" s="2">
        <f t="shared" si="16"/>
        <v>0</v>
      </c>
      <c r="AS68" s="2">
        <f t="shared" si="16"/>
        <v>0</v>
      </c>
      <c r="AT68" s="2">
        <f t="shared" si="16"/>
        <v>0</v>
      </c>
      <c r="AU68" s="2">
        <f t="shared" si="16"/>
        <v>0</v>
      </c>
      <c r="AV68" s="2">
        <f t="shared" si="16"/>
        <v>0</v>
      </c>
      <c r="AW68" s="2">
        <f t="shared" si="16"/>
        <v>0</v>
      </c>
      <c r="AX68" s="2">
        <f t="shared" si="16"/>
        <v>0</v>
      </c>
      <c r="AY68" s="2">
        <f t="shared" si="16"/>
        <v>0</v>
      </c>
      <c r="AZ68" s="2">
        <f t="shared" si="16"/>
        <v>0</v>
      </c>
      <c r="BA68" s="2">
        <f t="shared" si="16"/>
        <v>0</v>
      </c>
      <c r="BB68" s="2">
        <f t="shared" si="16"/>
        <v>0</v>
      </c>
      <c r="BC68" s="2">
        <f t="shared" si="16"/>
        <v>0</v>
      </c>
      <c r="BD68" s="2">
        <f t="shared" si="16"/>
        <v>0</v>
      </c>
      <c r="BE68" s="2">
        <f t="shared" si="16"/>
        <v>0</v>
      </c>
      <c r="BF68" s="2">
        <f t="shared" si="16"/>
        <v>0</v>
      </c>
      <c r="BG68" s="2">
        <f t="shared" si="16"/>
        <v>0</v>
      </c>
      <c r="BH68" s="2">
        <f t="shared" si="16"/>
        <v>0</v>
      </c>
      <c r="BI68" s="2">
        <f t="shared" si="16"/>
        <v>0</v>
      </c>
      <c r="BJ68" s="2">
        <f t="shared" si="16"/>
        <v>0</v>
      </c>
      <c r="BK68" s="2">
        <f t="shared" si="16"/>
        <v>0</v>
      </c>
      <c r="BL68" s="2">
        <f t="shared" si="16"/>
        <v>0</v>
      </c>
      <c r="BM68" s="2">
        <f t="shared" si="16"/>
        <v>0</v>
      </c>
      <c r="BN68" s="2">
        <f t="shared" si="16"/>
        <v>0</v>
      </c>
      <c r="BO68" s="2">
        <f t="shared" si="16"/>
        <v>0</v>
      </c>
      <c r="BQ68" s="32" t="s">
        <v>6</v>
      </c>
      <c r="BR68" s="32" t="s">
        <v>30</v>
      </c>
    </row>
    <row r="69" spans="2:70" x14ac:dyDescent="0.45">
      <c r="B69" t="s">
        <v>379</v>
      </c>
      <c r="C69" t="s">
        <v>32</v>
      </c>
      <c r="D69" t="s">
        <v>31</v>
      </c>
      <c r="E69" t="s">
        <v>11</v>
      </c>
      <c r="F69" s="2">
        <f t="shared" ref="F69:BO69" si="17">IF(F47=0,0,F58/F47)</f>
        <v>5.9999971698126552E-3</v>
      </c>
      <c r="G69" s="2">
        <f t="shared" si="17"/>
        <v>6.0000000000000001E-3</v>
      </c>
      <c r="H69" s="2">
        <f t="shared" si="17"/>
        <v>6.1499990571935404E-3</v>
      </c>
      <c r="I69" s="2">
        <f t="shared" si="17"/>
        <v>4.7999980180653346E-3</v>
      </c>
      <c r="J69" s="2">
        <f t="shared" si="17"/>
        <v>2.3999999999999998E-3</v>
      </c>
      <c r="K69" s="2">
        <f t="shared" si="17"/>
        <v>3.0000000000000001E-3</v>
      </c>
      <c r="L69" s="2">
        <f t="shared" si="17"/>
        <v>3.7500015072353325E-3</v>
      </c>
      <c r="M69" s="2">
        <f t="shared" si="17"/>
        <v>5.1000034723427895E-3</v>
      </c>
      <c r="N69" s="2">
        <f t="shared" si="17"/>
        <v>5.3999994082192422E-3</v>
      </c>
      <c r="O69" s="2">
        <f t="shared" si="17"/>
        <v>7.1999987718552186E-3</v>
      </c>
      <c r="P69" s="2">
        <f t="shared" si="17"/>
        <v>7.3499972236591004E-3</v>
      </c>
      <c r="Q69" s="2">
        <f t="shared" si="17"/>
        <v>7.5000036909466982E-3</v>
      </c>
      <c r="R69" s="2">
        <f t="shared" si="17"/>
        <v>7.7999964034598706E-3</v>
      </c>
      <c r="S69" s="2">
        <f t="shared" si="17"/>
        <v>8.0999962007522516E-3</v>
      </c>
      <c r="T69" s="2">
        <f t="shared" si="17"/>
        <v>8.3999969202577743E-3</v>
      </c>
      <c r="U69" s="2">
        <f t="shared" si="17"/>
        <v>8.700001041916294E-3</v>
      </c>
      <c r="V69" s="2">
        <f t="shared" si="17"/>
        <v>9.0000015012512945E-3</v>
      </c>
      <c r="W69" s="2">
        <f t="shared" si="17"/>
        <v>9.0000015012512945E-3</v>
      </c>
      <c r="X69" s="2">
        <f t="shared" si="17"/>
        <v>9.0000015012512945E-3</v>
      </c>
      <c r="Y69" s="2">
        <f t="shared" si="17"/>
        <v>9.0000015012512945E-3</v>
      </c>
      <c r="Z69" s="2">
        <f t="shared" si="17"/>
        <v>9.0000015012512945E-3</v>
      </c>
      <c r="AA69" s="2">
        <f t="shared" si="17"/>
        <v>9.2999931617697342E-3</v>
      </c>
      <c r="AB69" s="2">
        <f t="shared" si="17"/>
        <v>9.6000000000000009E-3</v>
      </c>
      <c r="AC69" s="2">
        <f t="shared" si="17"/>
        <v>9.9000002984174912E-3</v>
      </c>
      <c r="AD69" s="2">
        <f t="shared" si="17"/>
        <v>1.0430001915714639E-2</v>
      </c>
      <c r="AE69" s="2">
        <f t="shared" si="17"/>
        <v>1.0500004575165393E-2</v>
      </c>
      <c r="AF69" s="2">
        <f t="shared" si="17"/>
        <v>1.0500004575165393E-2</v>
      </c>
      <c r="AG69" s="2">
        <f t="shared" si="17"/>
        <v>1.0500004575165393E-2</v>
      </c>
      <c r="AH69" s="2">
        <f t="shared" si="17"/>
        <v>7.79999488031224E-3</v>
      </c>
      <c r="AI69" s="2">
        <f t="shared" si="17"/>
        <v>5.2499966489383092E-3</v>
      </c>
      <c r="AJ69" s="2">
        <f t="shared" si="17"/>
        <v>7.4999963271320629E-3</v>
      </c>
      <c r="AK69" s="2">
        <f t="shared" si="17"/>
        <v>8.2499988445379775E-3</v>
      </c>
      <c r="AL69" s="2">
        <f t="shared" si="17"/>
        <v>5.3999994082192422E-3</v>
      </c>
      <c r="AM69" s="2">
        <f t="shared" si="17"/>
        <v>1.0500007737662298E-2</v>
      </c>
      <c r="AN69" s="2">
        <f t="shared" si="17"/>
        <v>9.0000015597922981E-3</v>
      </c>
      <c r="AO69" s="2">
        <f t="shared" si="17"/>
        <v>8.2499983839376331E-3</v>
      </c>
      <c r="AP69" s="2">
        <f t="shared" si="17"/>
        <v>9.0000015012512945E-3</v>
      </c>
      <c r="AQ69" s="2">
        <f t="shared" si="17"/>
        <v>9.2999947320291272E-3</v>
      </c>
      <c r="AR69" s="2">
        <f t="shared" si="17"/>
        <v>1.0200003541228755E-2</v>
      </c>
      <c r="AS69" s="2">
        <f t="shared" si="17"/>
        <v>1.1000001322910562E-2</v>
      </c>
      <c r="AT69" s="2">
        <f t="shared" si="17"/>
        <v>9.9999999999999985E-3</v>
      </c>
      <c r="AU69" s="2">
        <f t="shared" si="17"/>
        <v>1.7000002665621745E-2</v>
      </c>
      <c r="AV69" s="2">
        <f t="shared" si="17"/>
        <v>1.9000007551672318E-2</v>
      </c>
      <c r="AW69" s="2">
        <f t="shared" si="17"/>
        <v>2.2000006995232749E-2</v>
      </c>
      <c r="AX69" s="2">
        <f t="shared" si="17"/>
        <v>2.6999992751679799E-2</v>
      </c>
      <c r="AY69" s="2">
        <f t="shared" si="17"/>
        <v>2.6000016677367975E-2</v>
      </c>
      <c r="AZ69" s="2">
        <f t="shared" si="17"/>
        <v>2.9000021019947933E-2</v>
      </c>
      <c r="BA69" s="2">
        <f t="shared" si="17"/>
        <v>3.0000015052691949E-2</v>
      </c>
      <c r="BB69" s="2">
        <f t="shared" si="17"/>
        <v>1.8000002763915973E-2</v>
      </c>
      <c r="BC69" s="2">
        <f t="shared" si="17"/>
        <v>2.6999986577444533E-2</v>
      </c>
      <c r="BD69" s="2">
        <f t="shared" si="17"/>
        <v>2.9000004435947146E-2</v>
      </c>
      <c r="BE69" s="2">
        <f t="shared" si="17"/>
        <v>3.5000013320652071E-2</v>
      </c>
      <c r="BF69" s="2">
        <f t="shared" si="17"/>
        <v>4.2999965632758201E-2</v>
      </c>
      <c r="BG69" s="2">
        <f t="shared" si="17"/>
        <v>2.8480006273225094E-2</v>
      </c>
      <c r="BH69" s="2">
        <f t="shared" si="17"/>
        <v>4.895000638941345E-2</v>
      </c>
      <c r="BI69" s="2">
        <f t="shared" si="17"/>
        <v>5.1999992848548351E-2</v>
      </c>
      <c r="BJ69" s="2">
        <f t="shared" si="17"/>
        <v>4.5000007563026488E-2</v>
      </c>
      <c r="BK69" s="2">
        <f t="shared" si="17"/>
        <v>5.3999967518816534E-2</v>
      </c>
      <c r="BL69" s="2">
        <f t="shared" si="17"/>
        <v>3.4000017754578463E-2</v>
      </c>
      <c r="BM69" s="2">
        <f t="shared" si="17"/>
        <v>2.8000003643461759E-2</v>
      </c>
      <c r="BN69" s="2">
        <f t="shared" si="17"/>
        <v>4.4999978437959547E-2</v>
      </c>
      <c r="BO69" s="2">
        <f t="shared" si="17"/>
        <v>4.900002765325278E-2</v>
      </c>
      <c r="BQ69" s="52" t="s">
        <v>427</v>
      </c>
      <c r="BR69" s="32" t="s">
        <v>30</v>
      </c>
    </row>
    <row r="70" spans="2:70" x14ac:dyDescent="0.45">
      <c r="B70" t="s">
        <v>379</v>
      </c>
      <c r="C70" t="s">
        <v>32</v>
      </c>
      <c r="D70" t="s">
        <v>31</v>
      </c>
      <c r="E70" t="s">
        <v>12</v>
      </c>
      <c r="F70" s="2">
        <f t="shared" ref="F70:BO70" si="18">IF(F48=0,0,F59/F48)</f>
        <v>0</v>
      </c>
      <c r="G70" s="2">
        <f t="shared" si="18"/>
        <v>0</v>
      </c>
      <c r="H70" s="2">
        <f t="shared" si="18"/>
        <v>0</v>
      </c>
      <c r="I70" s="2">
        <f t="shared" si="18"/>
        <v>0</v>
      </c>
      <c r="J70" s="2">
        <f t="shared" si="18"/>
        <v>0</v>
      </c>
      <c r="K70" s="2">
        <f t="shared" si="18"/>
        <v>0</v>
      </c>
      <c r="L70" s="2">
        <f t="shared" si="18"/>
        <v>0</v>
      </c>
      <c r="M70" s="2">
        <f t="shared" si="18"/>
        <v>0</v>
      </c>
      <c r="N70" s="2">
        <f t="shared" si="18"/>
        <v>0</v>
      </c>
      <c r="O70" s="2">
        <f t="shared" si="18"/>
        <v>0</v>
      </c>
      <c r="P70" s="2">
        <f t="shared" si="18"/>
        <v>0</v>
      </c>
      <c r="Q70" s="2">
        <f t="shared" si="18"/>
        <v>0</v>
      </c>
      <c r="R70" s="2">
        <f t="shared" si="18"/>
        <v>0</v>
      </c>
      <c r="S70" s="2">
        <f t="shared" si="18"/>
        <v>0</v>
      </c>
      <c r="T70" s="2">
        <f t="shared" si="18"/>
        <v>0</v>
      </c>
      <c r="U70" s="2">
        <f t="shared" si="18"/>
        <v>0</v>
      </c>
      <c r="V70" s="2">
        <f t="shared" si="18"/>
        <v>0</v>
      </c>
      <c r="W70" s="2">
        <f t="shared" si="18"/>
        <v>0</v>
      </c>
      <c r="X70" s="2">
        <f t="shared" si="18"/>
        <v>0</v>
      </c>
      <c r="Y70" s="2">
        <f t="shared" si="18"/>
        <v>0</v>
      </c>
      <c r="Z70" s="2">
        <f t="shared" si="18"/>
        <v>0</v>
      </c>
      <c r="AA70" s="2">
        <f t="shared" si="18"/>
        <v>0</v>
      </c>
      <c r="AB70" s="2">
        <f t="shared" si="18"/>
        <v>0</v>
      </c>
      <c r="AC70" s="2">
        <f t="shared" si="18"/>
        <v>0</v>
      </c>
      <c r="AD70" s="2">
        <f t="shared" si="18"/>
        <v>0</v>
      </c>
      <c r="AE70" s="2">
        <f t="shared" si="18"/>
        <v>0</v>
      </c>
      <c r="AF70" s="2">
        <f t="shared" si="18"/>
        <v>0</v>
      </c>
      <c r="AG70" s="2">
        <f t="shared" si="18"/>
        <v>0</v>
      </c>
      <c r="AH70" s="2">
        <f t="shared" si="18"/>
        <v>0</v>
      </c>
      <c r="AI70" s="2">
        <f t="shared" si="18"/>
        <v>0</v>
      </c>
      <c r="AJ70" s="2">
        <f t="shared" si="18"/>
        <v>0</v>
      </c>
      <c r="AK70" s="2">
        <f t="shared" si="18"/>
        <v>0</v>
      </c>
      <c r="AL70" s="2">
        <f t="shared" si="18"/>
        <v>0</v>
      </c>
      <c r="AM70" s="2">
        <f t="shared" si="18"/>
        <v>0</v>
      </c>
      <c r="AN70" s="2">
        <f t="shared" si="18"/>
        <v>0</v>
      </c>
      <c r="AO70" s="2">
        <f t="shared" si="18"/>
        <v>0</v>
      </c>
      <c r="AP70" s="2">
        <f t="shared" si="18"/>
        <v>0</v>
      </c>
      <c r="AQ70" s="2">
        <f t="shared" si="18"/>
        <v>0</v>
      </c>
      <c r="AR70" s="2">
        <f t="shared" si="18"/>
        <v>0</v>
      </c>
      <c r="AS70" s="2">
        <f t="shared" si="18"/>
        <v>0</v>
      </c>
      <c r="AT70" s="2">
        <f t="shared" si="18"/>
        <v>0</v>
      </c>
      <c r="AU70" s="2">
        <f t="shared" si="18"/>
        <v>0</v>
      </c>
      <c r="AV70" s="2">
        <f t="shared" si="18"/>
        <v>0</v>
      </c>
      <c r="AW70" s="2">
        <f t="shared" si="18"/>
        <v>0</v>
      </c>
      <c r="AX70" s="2">
        <f t="shared" si="18"/>
        <v>0</v>
      </c>
      <c r="AY70" s="2">
        <f t="shared" si="18"/>
        <v>0</v>
      </c>
      <c r="AZ70" s="2">
        <f t="shared" si="18"/>
        <v>0</v>
      </c>
      <c r="BA70" s="2">
        <f t="shared" si="18"/>
        <v>0</v>
      </c>
      <c r="BB70" s="2">
        <f t="shared" si="18"/>
        <v>0</v>
      </c>
      <c r="BC70" s="2">
        <f t="shared" si="18"/>
        <v>0</v>
      </c>
      <c r="BD70" s="2">
        <f t="shared" si="18"/>
        <v>0</v>
      </c>
      <c r="BE70" s="2">
        <f t="shared" si="18"/>
        <v>0</v>
      </c>
      <c r="BF70" s="2">
        <f t="shared" si="18"/>
        <v>0</v>
      </c>
      <c r="BG70" s="2">
        <f t="shared" si="18"/>
        <v>0</v>
      </c>
      <c r="BH70" s="2">
        <f t="shared" si="18"/>
        <v>0</v>
      </c>
      <c r="BI70" s="2">
        <f t="shared" si="18"/>
        <v>0</v>
      </c>
      <c r="BJ70" s="2">
        <f t="shared" si="18"/>
        <v>0</v>
      </c>
      <c r="BK70" s="2">
        <f t="shared" si="18"/>
        <v>0</v>
      </c>
      <c r="BL70" s="2">
        <f t="shared" si="18"/>
        <v>0</v>
      </c>
      <c r="BM70" s="2">
        <f t="shared" si="18"/>
        <v>0</v>
      </c>
      <c r="BN70" s="2">
        <f t="shared" si="18"/>
        <v>0</v>
      </c>
      <c r="BO70" s="2">
        <f t="shared" si="18"/>
        <v>0</v>
      </c>
      <c r="BQ70" s="32" t="s">
        <v>6</v>
      </c>
      <c r="BR70" s="32" t="s">
        <v>30</v>
      </c>
    </row>
    <row r="71" spans="2:70" x14ac:dyDescent="0.45">
      <c r="B71" t="s">
        <v>379</v>
      </c>
      <c r="C71" t="s">
        <v>32</v>
      </c>
      <c r="D71" t="s">
        <v>31</v>
      </c>
      <c r="E71" t="s">
        <v>13</v>
      </c>
      <c r="F71" s="2">
        <f t="shared" ref="F71:BO71" si="19">IF(F49=0,0,F60/F49)</f>
        <v>0</v>
      </c>
      <c r="G71" s="2">
        <f t="shared" si="19"/>
        <v>0</v>
      </c>
      <c r="H71" s="2">
        <f t="shared" si="19"/>
        <v>0</v>
      </c>
      <c r="I71" s="2">
        <f t="shared" si="19"/>
        <v>0</v>
      </c>
      <c r="J71" s="2">
        <f t="shared" si="19"/>
        <v>0</v>
      </c>
      <c r="K71" s="2">
        <f t="shared" si="19"/>
        <v>0</v>
      </c>
      <c r="L71" s="2">
        <f t="shared" si="19"/>
        <v>0</v>
      </c>
      <c r="M71" s="2">
        <f t="shared" si="19"/>
        <v>0</v>
      </c>
      <c r="N71" s="2">
        <f t="shared" si="19"/>
        <v>0</v>
      </c>
      <c r="O71" s="2">
        <f t="shared" si="19"/>
        <v>0</v>
      </c>
      <c r="P71" s="2">
        <f t="shared" si="19"/>
        <v>0</v>
      </c>
      <c r="Q71" s="2">
        <f t="shared" si="19"/>
        <v>0</v>
      </c>
      <c r="R71" s="2">
        <f t="shared" si="19"/>
        <v>0</v>
      </c>
      <c r="S71" s="2">
        <f t="shared" si="19"/>
        <v>0</v>
      </c>
      <c r="T71" s="2">
        <f t="shared" si="19"/>
        <v>0</v>
      </c>
      <c r="U71" s="2">
        <f t="shared" si="19"/>
        <v>0</v>
      </c>
      <c r="V71" s="2">
        <f t="shared" si="19"/>
        <v>0</v>
      </c>
      <c r="W71" s="2">
        <f t="shared" si="19"/>
        <v>0</v>
      </c>
      <c r="X71" s="2">
        <f t="shared" si="19"/>
        <v>0</v>
      </c>
      <c r="Y71" s="2">
        <f t="shared" si="19"/>
        <v>0</v>
      </c>
      <c r="Z71" s="2">
        <f t="shared" si="19"/>
        <v>0</v>
      </c>
      <c r="AA71" s="2">
        <f t="shared" si="19"/>
        <v>0</v>
      </c>
      <c r="AB71" s="2">
        <f t="shared" si="19"/>
        <v>0</v>
      </c>
      <c r="AC71" s="2">
        <f t="shared" si="19"/>
        <v>0</v>
      </c>
      <c r="AD71" s="2">
        <f t="shared" si="19"/>
        <v>0</v>
      </c>
      <c r="AE71" s="2">
        <f t="shared" si="19"/>
        <v>0</v>
      </c>
      <c r="AF71" s="2">
        <f t="shared" si="19"/>
        <v>0</v>
      </c>
      <c r="AG71" s="2">
        <f t="shared" si="19"/>
        <v>0</v>
      </c>
      <c r="AH71" s="2">
        <f t="shared" si="19"/>
        <v>0</v>
      </c>
      <c r="AI71" s="2">
        <f t="shared" si="19"/>
        <v>0</v>
      </c>
      <c r="AJ71" s="2">
        <f t="shared" si="19"/>
        <v>0</v>
      </c>
      <c r="AK71" s="2">
        <f t="shared" si="19"/>
        <v>0</v>
      </c>
      <c r="AL71" s="2">
        <f t="shared" si="19"/>
        <v>0</v>
      </c>
      <c r="AM71" s="2">
        <f t="shared" si="19"/>
        <v>0</v>
      </c>
      <c r="AN71" s="2">
        <f t="shared" si="19"/>
        <v>0</v>
      </c>
      <c r="AO71" s="2">
        <f t="shared" si="19"/>
        <v>0</v>
      </c>
      <c r="AP71" s="2">
        <f t="shared" si="19"/>
        <v>0</v>
      </c>
      <c r="AQ71" s="2">
        <f t="shared" si="19"/>
        <v>0</v>
      </c>
      <c r="AR71" s="2">
        <f t="shared" si="19"/>
        <v>0</v>
      </c>
      <c r="AS71" s="2">
        <f t="shared" si="19"/>
        <v>0</v>
      </c>
      <c r="AT71" s="2">
        <f t="shared" si="19"/>
        <v>0</v>
      </c>
      <c r="AU71" s="2">
        <f t="shared" si="19"/>
        <v>0</v>
      </c>
      <c r="AV71" s="2">
        <f t="shared" si="19"/>
        <v>0</v>
      </c>
      <c r="AW71" s="2">
        <f t="shared" si="19"/>
        <v>0</v>
      </c>
      <c r="AX71" s="2">
        <f t="shared" si="19"/>
        <v>0</v>
      </c>
      <c r="AY71" s="2">
        <f t="shared" si="19"/>
        <v>0</v>
      </c>
      <c r="AZ71" s="2">
        <f t="shared" si="19"/>
        <v>0</v>
      </c>
      <c r="BA71" s="2">
        <f t="shared" si="19"/>
        <v>0</v>
      </c>
      <c r="BB71" s="2">
        <f t="shared" si="19"/>
        <v>0</v>
      </c>
      <c r="BC71" s="2">
        <f t="shared" si="19"/>
        <v>0</v>
      </c>
      <c r="BD71" s="2">
        <f t="shared" si="19"/>
        <v>0</v>
      </c>
      <c r="BE71" s="2">
        <f t="shared" si="19"/>
        <v>0</v>
      </c>
      <c r="BF71" s="2">
        <f t="shared" si="19"/>
        <v>0</v>
      </c>
      <c r="BG71" s="2">
        <f t="shared" si="19"/>
        <v>0</v>
      </c>
      <c r="BH71" s="2">
        <f t="shared" si="19"/>
        <v>0</v>
      </c>
      <c r="BI71" s="2">
        <f t="shared" si="19"/>
        <v>0</v>
      </c>
      <c r="BJ71" s="2">
        <f t="shared" si="19"/>
        <v>0</v>
      </c>
      <c r="BK71" s="2">
        <f t="shared" si="19"/>
        <v>0</v>
      </c>
      <c r="BL71" s="2">
        <f t="shared" si="19"/>
        <v>0</v>
      </c>
      <c r="BM71" s="2">
        <f t="shared" si="19"/>
        <v>0</v>
      </c>
      <c r="BN71" s="2">
        <f t="shared" si="19"/>
        <v>0</v>
      </c>
      <c r="BO71" s="2">
        <f t="shared" si="19"/>
        <v>0</v>
      </c>
      <c r="BQ71" s="32" t="s">
        <v>6</v>
      </c>
      <c r="BR71" s="32" t="s">
        <v>30</v>
      </c>
    </row>
    <row r="72" spans="2:70" x14ac:dyDescent="0.45">
      <c r="B72" t="s">
        <v>379</v>
      </c>
      <c r="C72" t="s">
        <v>32</v>
      </c>
      <c r="D72" t="s">
        <v>31</v>
      </c>
      <c r="E72" t="s">
        <v>15</v>
      </c>
      <c r="F72" s="2">
        <f t="shared" ref="F72:BO72" si="20">IF(F50=0,0,F61/F50)</f>
        <v>0</v>
      </c>
      <c r="G72" s="2">
        <f t="shared" si="20"/>
        <v>0</v>
      </c>
      <c r="H72" s="2">
        <f t="shared" si="20"/>
        <v>0</v>
      </c>
      <c r="I72" s="2">
        <f t="shared" si="20"/>
        <v>0</v>
      </c>
      <c r="J72" s="2">
        <f t="shared" si="20"/>
        <v>0</v>
      </c>
      <c r="K72" s="2">
        <f t="shared" si="20"/>
        <v>0</v>
      </c>
      <c r="L72" s="2">
        <f t="shared" si="20"/>
        <v>0</v>
      </c>
      <c r="M72" s="2">
        <f t="shared" si="20"/>
        <v>0</v>
      </c>
      <c r="N72" s="2">
        <f t="shared" si="20"/>
        <v>0</v>
      </c>
      <c r="O72" s="2">
        <f t="shared" si="20"/>
        <v>0</v>
      </c>
      <c r="P72" s="2">
        <f t="shared" si="20"/>
        <v>0</v>
      </c>
      <c r="Q72" s="2">
        <f t="shared" si="20"/>
        <v>0</v>
      </c>
      <c r="R72" s="2">
        <f t="shared" si="20"/>
        <v>0</v>
      </c>
      <c r="S72" s="2">
        <f t="shared" si="20"/>
        <v>0</v>
      </c>
      <c r="T72" s="2">
        <f t="shared" si="20"/>
        <v>0</v>
      </c>
      <c r="U72" s="2">
        <f t="shared" si="20"/>
        <v>0</v>
      </c>
      <c r="V72" s="2">
        <f t="shared" si="20"/>
        <v>0</v>
      </c>
      <c r="W72" s="2">
        <f t="shared" si="20"/>
        <v>0</v>
      </c>
      <c r="X72" s="2">
        <f t="shared" si="20"/>
        <v>0</v>
      </c>
      <c r="Y72" s="2">
        <f t="shared" si="20"/>
        <v>0</v>
      </c>
      <c r="Z72" s="2">
        <f t="shared" si="20"/>
        <v>0</v>
      </c>
      <c r="AA72" s="2">
        <f t="shared" si="20"/>
        <v>0</v>
      </c>
      <c r="AB72" s="2">
        <f t="shared" si="20"/>
        <v>0</v>
      </c>
      <c r="AC72" s="2">
        <f t="shared" si="20"/>
        <v>0</v>
      </c>
      <c r="AD72" s="2">
        <f t="shared" si="20"/>
        <v>0</v>
      </c>
      <c r="AE72" s="2">
        <f t="shared" si="20"/>
        <v>0</v>
      </c>
      <c r="AF72" s="2">
        <f t="shared" si="20"/>
        <v>0</v>
      </c>
      <c r="AG72" s="2">
        <f t="shared" si="20"/>
        <v>0</v>
      </c>
      <c r="AH72" s="2">
        <f t="shared" si="20"/>
        <v>0</v>
      </c>
      <c r="AI72" s="2">
        <f t="shared" si="20"/>
        <v>0</v>
      </c>
      <c r="AJ72" s="2">
        <f t="shared" si="20"/>
        <v>6.5251923554231821</v>
      </c>
      <c r="AK72" s="2">
        <f t="shared" si="20"/>
        <v>7.4163461538461535</v>
      </c>
      <c r="AL72" s="2">
        <f t="shared" si="20"/>
        <v>4.4840732997171315</v>
      </c>
      <c r="AM72" s="2">
        <f t="shared" si="20"/>
        <v>6.7897091722595073</v>
      </c>
      <c r="AN72" s="2">
        <f t="shared" si="20"/>
        <v>7.0536657511092322</v>
      </c>
      <c r="AO72" s="2">
        <f t="shared" si="20"/>
        <v>7.5813049703415833</v>
      </c>
      <c r="AP72" s="2">
        <f t="shared" si="20"/>
        <v>7.7116512992455997</v>
      </c>
      <c r="AQ72" s="2">
        <f t="shared" si="20"/>
        <v>7.5966970882225118</v>
      </c>
      <c r="AR72" s="2">
        <f t="shared" si="20"/>
        <v>8.3455034588777863</v>
      </c>
      <c r="AS72" s="2">
        <f t="shared" si="20"/>
        <v>8.6218087408048465</v>
      </c>
      <c r="AT72" s="2">
        <f t="shared" si="20"/>
        <v>13.594132029339852</v>
      </c>
      <c r="AU72" s="2">
        <f t="shared" si="20"/>
        <v>13.971739870616275</v>
      </c>
      <c r="AV72" s="2">
        <f t="shared" si="20"/>
        <v>13.62992125984252</v>
      </c>
      <c r="AW72" s="2">
        <f t="shared" si="20"/>
        <v>13.943635684957073</v>
      </c>
      <c r="AX72" s="2">
        <f t="shared" si="20"/>
        <v>13.831775700934578</v>
      </c>
      <c r="AY72" s="2">
        <f t="shared" si="20"/>
        <v>13.555343511450381</v>
      </c>
      <c r="AZ72" s="2">
        <f t="shared" si="20"/>
        <v>13.37000366703337</v>
      </c>
      <c r="BA72" s="2">
        <f t="shared" si="20"/>
        <v>12.594142259414227</v>
      </c>
      <c r="BB72" s="2">
        <f t="shared" si="20"/>
        <v>12.960172228202369</v>
      </c>
      <c r="BC72" s="2">
        <f t="shared" si="20"/>
        <v>13.660846953937593</v>
      </c>
      <c r="BD72" s="2">
        <f t="shared" si="20"/>
        <v>13.871631736526947</v>
      </c>
      <c r="BE72" s="2">
        <f t="shared" si="20"/>
        <v>14.310872894333844</v>
      </c>
      <c r="BF72" s="2">
        <f t="shared" si="20"/>
        <v>16.019847972972972</v>
      </c>
      <c r="BG72" s="2">
        <f t="shared" si="20"/>
        <v>17.497767857142858</v>
      </c>
      <c r="BH72" s="2">
        <f t="shared" si="20"/>
        <v>18.494423791821561</v>
      </c>
      <c r="BI72" s="2">
        <f t="shared" si="20"/>
        <v>18.923215356928615</v>
      </c>
      <c r="BJ72" s="2">
        <f t="shared" si="20"/>
        <v>19.641509433962263</v>
      </c>
      <c r="BK72" s="2">
        <f t="shared" si="20"/>
        <v>19.673076923076923</v>
      </c>
      <c r="BL72" s="2">
        <f t="shared" si="20"/>
        <v>20.364764267990076</v>
      </c>
      <c r="BM72" s="2">
        <f t="shared" si="20"/>
        <v>18.294694605439144</v>
      </c>
      <c r="BN72" s="2">
        <f t="shared" si="20"/>
        <v>19.189631013545071</v>
      </c>
      <c r="BO72" s="2">
        <f t="shared" si="20"/>
        <v>20.473537604456823</v>
      </c>
      <c r="BQ72" s="32" t="s">
        <v>14</v>
      </c>
      <c r="BR72" s="32" t="s">
        <v>30</v>
      </c>
    </row>
    <row r="73" spans="2:70" x14ac:dyDescent="0.45">
      <c r="B73" t="s">
        <v>379</v>
      </c>
      <c r="C73" t="s">
        <v>32</v>
      </c>
      <c r="D73" t="s">
        <v>31</v>
      </c>
      <c r="E73" t="s">
        <v>17</v>
      </c>
      <c r="F73" s="2">
        <f t="shared" ref="F73:BO73" si="21">IF(F51=0,0,F62/F51)</f>
        <v>0</v>
      </c>
      <c r="G73" s="2">
        <f t="shared" si="21"/>
        <v>0</v>
      </c>
      <c r="H73" s="2">
        <f t="shared" si="21"/>
        <v>0</v>
      </c>
      <c r="I73" s="2">
        <f t="shared" si="21"/>
        <v>0</v>
      </c>
      <c r="J73" s="2">
        <f t="shared" si="21"/>
        <v>0</v>
      </c>
      <c r="K73" s="2">
        <f t="shared" si="21"/>
        <v>0</v>
      </c>
      <c r="L73" s="2">
        <f t="shared" si="21"/>
        <v>0</v>
      </c>
      <c r="M73" s="2">
        <f t="shared" si="21"/>
        <v>0</v>
      </c>
      <c r="N73" s="2">
        <f t="shared" si="21"/>
        <v>0</v>
      </c>
      <c r="O73" s="2">
        <f t="shared" si="21"/>
        <v>0</v>
      </c>
      <c r="P73" s="2">
        <f t="shared" si="21"/>
        <v>0</v>
      </c>
      <c r="Q73" s="2">
        <f t="shared" si="21"/>
        <v>0</v>
      </c>
      <c r="R73" s="2">
        <f t="shared" si="21"/>
        <v>0</v>
      </c>
      <c r="S73" s="2">
        <f t="shared" si="21"/>
        <v>0</v>
      </c>
      <c r="T73" s="2">
        <f t="shared" si="21"/>
        <v>0</v>
      </c>
      <c r="U73" s="2">
        <f t="shared" si="21"/>
        <v>0</v>
      </c>
      <c r="V73" s="2">
        <f t="shared" si="21"/>
        <v>0</v>
      </c>
      <c r="W73" s="2">
        <f t="shared" si="21"/>
        <v>0</v>
      </c>
      <c r="X73" s="2">
        <f t="shared" si="21"/>
        <v>0</v>
      </c>
      <c r="Y73" s="2">
        <f t="shared" si="21"/>
        <v>0</v>
      </c>
      <c r="Z73" s="2">
        <f t="shared" si="21"/>
        <v>0</v>
      </c>
      <c r="AA73" s="2">
        <f t="shared" si="21"/>
        <v>0</v>
      </c>
      <c r="AB73" s="2">
        <f t="shared" si="21"/>
        <v>0</v>
      </c>
      <c r="AC73" s="2">
        <f t="shared" si="21"/>
        <v>0</v>
      </c>
      <c r="AD73" s="2">
        <f t="shared" si="21"/>
        <v>0</v>
      </c>
      <c r="AE73" s="2">
        <f t="shared" si="21"/>
        <v>0</v>
      </c>
      <c r="AF73" s="2">
        <f t="shared" si="21"/>
        <v>0</v>
      </c>
      <c r="AG73" s="2">
        <f t="shared" si="21"/>
        <v>0</v>
      </c>
      <c r="AH73" s="2">
        <f t="shared" si="21"/>
        <v>0</v>
      </c>
      <c r="AI73" s="2">
        <f t="shared" si="21"/>
        <v>0</v>
      </c>
      <c r="AJ73" s="2">
        <f t="shared" si="21"/>
        <v>1.3120331950207469</v>
      </c>
      <c r="AK73" s="2">
        <f t="shared" si="21"/>
        <v>1.1999781325169472</v>
      </c>
      <c r="AL73" s="2">
        <f t="shared" si="21"/>
        <v>1.1999781325169472</v>
      </c>
      <c r="AM73" s="2">
        <f t="shared" si="21"/>
        <v>1.4500330178296279</v>
      </c>
      <c r="AN73" s="2">
        <f t="shared" si="21"/>
        <v>1.2500000000000002</v>
      </c>
      <c r="AO73" s="2">
        <f t="shared" si="21"/>
        <v>1.3749918465853501</v>
      </c>
      <c r="AP73" s="2">
        <f t="shared" si="21"/>
        <v>1.5810111161869955</v>
      </c>
      <c r="AQ73" s="2">
        <f t="shared" si="21"/>
        <v>1.6080521960534691</v>
      </c>
      <c r="AR73" s="2">
        <f t="shared" si="21"/>
        <v>1.7660532026038736</v>
      </c>
      <c r="AS73" s="2">
        <f t="shared" si="21"/>
        <v>1.7170035671819261</v>
      </c>
      <c r="AT73" s="2">
        <f t="shared" si="21"/>
        <v>1.7629541393686718</v>
      </c>
      <c r="AU73" s="2">
        <f t="shared" si="21"/>
        <v>1.8219946956146305</v>
      </c>
      <c r="AV73" s="2">
        <f t="shared" si="21"/>
        <v>1.6000116427989288</v>
      </c>
      <c r="AW73" s="2">
        <f t="shared" si="21"/>
        <v>1.744972691161867</v>
      </c>
      <c r="AX73" s="2">
        <f t="shared" si="21"/>
        <v>1.4719878866536882</v>
      </c>
      <c r="AY73" s="2">
        <f t="shared" si="21"/>
        <v>1.6159972097889903</v>
      </c>
      <c r="AZ73" s="2">
        <f t="shared" si="21"/>
        <v>1.805020544427324</v>
      </c>
      <c r="BA73" s="2">
        <f t="shared" si="21"/>
        <v>2.0649856649268545</v>
      </c>
      <c r="BB73" s="2">
        <f t="shared" si="21"/>
        <v>2.097990888042423</v>
      </c>
      <c r="BC73" s="2">
        <f t="shared" si="21"/>
        <v>2.4688995215311005</v>
      </c>
      <c r="BD73" s="2">
        <f t="shared" si="21"/>
        <v>2.1630368565336582</v>
      </c>
      <c r="BE73" s="2">
        <f t="shared" si="21"/>
        <v>1.6789646287186695</v>
      </c>
      <c r="BF73" s="2">
        <f t="shared" si="21"/>
        <v>2.1869522140080786</v>
      </c>
      <c r="BG73" s="2">
        <f t="shared" si="21"/>
        <v>2.4536126549807609</v>
      </c>
      <c r="BH73" s="2">
        <f t="shared" si="21"/>
        <v>2.5377750287178582</v>
      </c>
      <c r="BI73" s="2">
        <f t="shared" si="21"/>
        <v>3.4671687256727028</v>
      </c>
      <c r="BJ73" s="2">
        <f t="shared" si="21"/>
        <v>2.8837966441272225</v>
      </c>
      <c r="BK73" s="2">
        <f t="shared" si="21"/>
        <v>3.0630174015881062</v>
      </c>
      <c r="BL73" s="2">
        <f t="shared" si="21"/>
        <v>3.00365742151783</v>
      </c>
      <c r="BM73" s="2">
        <f t="shared" si="21"/>
        <v>2.9295481569560047</v>
      </c>
      <c r="BN73" s="2">
        <f t="shared" si="21"/>
        <v>2.938536585365854</v>
      </c>
      <c r="BO73" s="2">
        <f t="shared" si="21"/>
        <v>3.1236240474174428</v>
      </c>
      <c r="BQ73" s="32" t="s">
        <v>16</v>
      </c>
      <c r="BR73" s="32" t="s">
        <v>30</v>
      </c>
    </row>
    <row r="74" spans="2:70" x14ac:dyDescent="0.45">
      <c r="B74" t="s">
        <v>379</v>
      </c>
      <c r="C74" t="s">
        <v>25</v>
      </c>
      <c r="D74" t="s">
        <v>26</v>
      </c>
      <c r="E74" t="s">
        <v>33</v>
      </c>
      <c r="AH74" s="2"/>
      <c r="AI74" s="2">
        <v>7042.1854000000003</v>
      </c>
      <c r="AJ74" s="2">
        <v>7052.5595999999996</v>
      </c>
      <c r="AK74" s="2">
        <v>7071.3258999999998</v>
      </c>
      <c r="AL74" s="2">
        <v>7054.2335999999996</v>
      </c>
      <c r="AM74" s="2">
        <v>7060.8172000000004</v>
      </c>
      <c r="AN74" s="2">
        <v>7052.6100999999999</v>
      </c>
      <c r="AO74" s="2">
        <v>7006.3054000000002</v>
      </c>
      <c r="AP74" s="2">
        <v>7016.1378999999997</v>
      </c>
      <c r="AQ74" s="2">
        <v>7096.3867</v>
      </c>
      <c r="AR74" s="2">
        <v>7225.6157999999996</v>
      </c>
      <c r="AS74" s="2">
        <v>7201.7662</v>
      </c>
      <c r="AT74" s="2">
        <v>3878.7662</v>
      </c>
      <c r="AU74" s="2">
        <v>3963.8132999999998</v>
      </c>
      <c r="AV74" s="2">
        <v>4222.2166999999999</v>
      </c>
      <c r="AW74" s="2">
        <v>3800.0041999999999</v>
      </c>
      <c r="AX74" s="2">
        <v>3934.6356999999998</v>
      </c>
      <c r="AY74" s="2">
        <v>3885.3272000000002</v>
      </c>
      <c r="AZ74" s="2">
        <v>4022.4247</v>
      </c>
      <c r="BA74" s="2">
        <v>3941.2647000000002</v>
      </c>
      <c r="BB74" s="2">
        <v>3971.2565</v>
      </c>
      <c r="BC74" s="2">
        <v>4014.3375999999998</v>
      </c>
      <c r="BD74" s="2">
        <v>6662.6387999999997</v>
      </c>
      <c r="BE74" s="2">
        <v>6206.0598</v>
      </c>
      <c r="BF74" s="2">
        <v>6433.0086000000001</v>
      </c>
      <c r="BG74" s="2">
        <v>6282.1953000000003</v>
      </c>
      <c r="BH74" s="2">
        <v>6387.2236999999996</v>
      </c>
      <c r="BI74" s="2">
        <v>6129.6679000000004</v>
      </c>
      <c r="BJ74" s="2">
        <v>6163.3732</v>
      </c>
      <c r="BK74" s="2">
        <v>6094.9931999999999</v>
      </c>
      <c r="BL74" s="2">
        <v>6233.4384</v>
      </c>
      <c r="BM74" s="2">
        <v>6285.9880000000003</v>
      </c>
      <c r="BN74" s="2">
        <v>6150.1000999999997</v>
      </c>
      <c r="BO74" s="2">
        <v>6073.5150000000003</v>
      </c>
      <c r="BQ74" s="32" t="s">
        <v>421</v>
      </c>
      <c r="BR74" s="32" t="s">
        <v>29</v>
      </c>
    </row>
    <row r="75" spans="2:70" x14ac:dyDescent="0.45">
      <c r="B75" t="s">
        <v>379</v>
      </c>
      <c r="C75" t="s">
        <v>25</v>
      </c>
      <c r="D75" t="s">
        <v>26</v>
      </c>
      <c r="E75" t="s">
        <v>34</v>
      </c>
      <c r="AH75" s="2"/>
      <c r="AI75" s="2">
        <v>333.55560000000003</v>
      </c>
      <c r="AJ75" s="2">
        <v>326.25549999999998</v>
      </c>
      <c r="AK75" s="2">
        <v>369.56740000000002</v>
      </c>
      <c r="AL75" s="2">
        <v>349.8698</v>
      </c>
      <c r="AM75" s="2">
        <v>349.71890000000002</v>
      </c>
      <c r="AN75" s="2">
        <v>327.72969999999998</v>
      </c>
      <c r="AO75" s="2">
        <v>300.61509999999998</v>
      </c>
      <c r="AP75" s="2">
        <v>321.48680000000002</v>
      </c>
      <c r="AQ75" s="2">
        <v>327.39139999999998</v>
      </c>
      <c r="AR75" s="2">
        <v>338.38760000000002</v>
      </c>
      <c r="AS75" s="2">
        <v>353.19260000000003</v>
      </c>
      <c r="AT75" s="2">
        <v>378.79059999999998</v>
      </c>
      <c r="AU75" s="2">
        <v>443.46199999999999</v>
      </c>
      <c r="AV75" s="2">
        <v>485.88990000000001</v>
      </c>
      <c r="AW75" s="2">
        <v>352.63099999999997</v>
      </c>
      <c r="AX75" s="2">
        <v>380.56740000000002</v>
      </c>
      <c r="AY75" s="2">
        <v>399.1354</v>
      </c>
      <c r="AZ75" s="2">
        <v>417.47129999999999</v>
      </c>
      <c r="BA75" s="2">
        <v>420.14519999999999</v>
      </c>
      <c r="BB75" s="2">
        <v>471.5129</v>
      </c>
      <c r="BC75" s="2">
        <v>471.23719999999997</v>
      </c>
      <c r="BD75" s="2">
        <v>514.75260000000003</v>
      </c>
      <c r="BE75" s="2">
        <v>501.33940000000001</v>
      </c>
      <c r="BF75" s="2">
        <v>599.45929999999998</v>
      </c>
      <c r="BG75" s="2">
        <v>566.62080000000003</v>
      </c>
      <c r="BH75" s="2">
        <v>589.90219999999999</v>
      </c>
      <c r="BI75" s="2">
        <v>591.76049999999998</v>
      </c>
      <c r="BJ75" s="2">
        <v>578.4502</v>
      </c>
      <c r="BK75" s="2">
        <v>587.1191</v>
      </c>
      <c r="BL75" s="2">
        <v>627.60559999999998</v>
      </c>
      <c r="BM75" s="2">
        <v>606.41250000000002</v>
      </c>
      <c r="BN75" s="2">
        <v>604.04259999999999</v>
      </c>
      <c r="BO75" s="2">
        <v>545.92899999999997</v>
      </c>
      <c r="BQ75" s="32" t="s">
        <v>421</v>
      </c>
      <c r="BR75" s="32" t="s">
        <v>29</v>
      </c>
    </row>
    <row r="76" spans="2:70" x14ac:dyDescent="0.45">
      <c r="B76" t="s">
        <v>379</v>
      </c>
      <c r="C76" t="s">
        <v>25</v>
      </c>
      <c r="D76" t="s">
        <v>26</v>
      </c>
      <c r="E76" t="s">
        <v>35</v>
      </c>
      <c r="AH76" s="2"/>
      <c r="AI76" s="2">
        <v>6591.5335999999998</v>
      </c>
      <c r="AJ76" s="2">
        <v>6591.5335999999998</v>
      </c>
      <c r="AK76" s="2">
        <v>6591.5335999999998</v>
      </c>
      <c r="AL76" s="2">
        <v>6591.5335999999998</v>
      </c>
      <c r="AM76" s="2">
        <v>6591.5335999999998</v>
      </c>
      <c r="AN76" s="2">
        <v>6589.9195</v>
      </c>
      <c r="AO76" s="2">
        <v>6575.8525</v>
      </c>
      <c r="AP76" s="2">
        <v>6546.1229999999996</v>
      </c>
      <c r="AQ76" s="2">
        <v>6627.6256000000003</v>
      </c>
      <c r="AR76" s="2">
        <v>6563.9823999999999</v>
      </c>
      <c r="AS76" s="2">
        <v>6602.0583999999999</v>
      </c>
      <c r="AT76" s="2">
        <v>3243.3591999999999</v>
      </c>
      <c r="AU76" s="2">
        <v>3272.3552</v>
      </c>
      <c r="AV76" s="2">
        <v>3492.2822999999999</v>
      </c>
      <c r="AW76" s="2">
        <v>3199.7395999999999</v>
      </c>
      <c r="AX76" s="2">
        <v>3311.2496000000001</v>
      </c>
      <c r="AY76" s="2">
        <v>3234.4735999999998</v>
      </c>
      <c r="AZ76" s="2">
        <v>3354.1801</v>
      </c>
      <c r="BA76" s="2">
        <v>3279.6122</v>
      </c>
      <c r="BB76" s="2">
        <v>3243.5005999999998</v>
      </c>
      <c r="BC76" s="2">
        <v>3290.1994</v>
      </c>
      <c r="BD76" s="2">
        <v>5875.0380999999998</v>
      </c>
      <c r="BE76" s="2">
        <v>5450.4589999999998</v>
      </c>
      <c r="BF76" s="2">
        <v>5586.2268000000004</v>
      </c>
      <c r="BG76" s="2">
        <v>5458.1791000000003</v>
      </c>
      <c r="BH76" s="2">
        <v>5501.8010000000004</v>
      </c>
      <c r="BI76" s="2">
        <v>5241.3450000000003</v>
      </c>
      <c r="BJ76" s="2">
        <v>5301.2795999999998</v>
      </c>
      <c r="BK76" s="2">
        <v>5224.8076000000001</v>
      </c>
      <c r="BL76" s="2">
        <v>5293.8131000000003</v>
      </c>
      <c r="BM76" s="2">
        <v>5386.8247000000001</v>
      </c>
      <c r="BN76" s="2">
        <v>5247.9576999999999</v>
      </c>
      <c r="BO76" s="2">
        <v>5228.7965999999997</v>
      </c>
      <c r="BQ76" s="32" t="s">
        <v>421</v>
      </c>
      <c r="BR76" s="32" t="s">
        <v>29</v>
      </c>
    </row>
    <row r="77" spans="2:70" x14ac:dyDescent="0.45">
      <c r="B77" t="s">
        <v>379</v>
      </c>
      <c r="C77" t="s">
        <v>25</v>
      </c>
      <c r="D77" t="s">
        <v>26</v>
      </c>
      <c r="E77" t="s">
        <v>36</v>
      </c>
      <c r="AH77" s="2"/>
      <c r="AI77" s="2">
        <v>7284.1907000000001</v>
      </c>
      <c r="AJ77" s="2">
        <v>7384.7233999999999</v>
      </c>
      <c r="AK77" s="2">
        <v>7358.8481000000002</v>
      </c>
      <c r="AL77" s="2">
        <v>7364.9721</v>
      </c>
      <c r="AM77" s="2">
        <v>7366.5819000000001</v>
      </c>
      <c r="AN77" s="2">
        <v>7336.5205999999998</v>
      </c>
      <c r="AO77" s="2">
        <v>7248.8788999999997</v>
      </c>
      <c r="AP77" s="2">
        <v>7318.0971</v>
      </c>
      <c r="AQ77" s="2">
        <v>7405.6684999999998</v>
      </c>
      <c r="AR77" s="2">
        <v>7366.3164999999999</v>
      </c>
      <c r="AS77" s="2">
        <v>7417.5261</v>
      </c>
      <c r="AT77" s="2">
        <v>4124.0110000000004</v>
      </c>
      <c r="AU77" s="2">
        <v>4207.9925999999996</v>
      </c>
      <c r="AV77" s="2">
        <v>4509.6427999999996</v>
      </c>
      <c r="AW77" s="2">
        <v>4043.4578000000001</v>
      </c>
      <c r="AX77" s="2">
        <v>4215.8081000000002</v>
      </c>
      <c r="AY77" s="2">
        <v>4208.7996999999996</v>
      </c>
      <c r="AZ77" s="2">
        <v>4409.3018000000002</v>
      </c>
      <c r="BA77" s="2">
        <v>4303.9535999999998</v>
      </c>
      <c r="BB77" s="2">
        <v>4387.0725000000002</v>
      </c>
      <c r="BC77" s="2">
        <v>4443.6976000000004</v>
      </c>
      <c r="BD77" s="2">
        <v>7138.0817999999999</v>
      </c>
      <c r="BE77" s="2">
        <v>6549.1691000000001</v>
      </c>
      <c r="BF77" s="2">
        <v>6773.1500999999998</v>
      </c>
      <c r="BG77" s="2">
        <v>6630.9926999999998</v>
      </c>
      <c r="BH77" s="2">
        <v>6874.1839</v>
      </c>
      <c r="BI77" s="2">
        <v>6605.9750999999997</v>
      </c>
      <c r="BJ77" s="2">
        <v>6652.3373000000001</v>
      </c>
      <c r="BK77" s="2">
        <v>6582.1068999999998</v>
      </c>
      <c r="BL77" s="2">
        <v>6783.3320999999996</v>
      </c>
      <c r="BM77" s="2">
        <v>6788.8649999999998</v>
      </c>
      <c r="BN77" s="2">
        <v>6698.6760000000004</v>
      </c>
      <c r="BO77" s="2">
        <v>6654.5120999999999</v>
      </c>
      <c r="BQ77" s="32" t="s">
        <v>421</v>
      </c>
      <c r="BR77" s="32" t="s">
        <v>29</v>
      </c>
    </row>
    <row r="78" spans="2:70" x14ac:dyDescent="0.45">
      <c r="B78" t="s">
        <v>379</v>
      </c>
      <c r="C78" t="s">
        <v>25</v>
      </c>
      <c r="D78" t="s">
        <v>26</v>
      </c>
      <c r="E78" t="s">
        <v>37</v>
      </c>
      <c r="AH78" s="2"/>
      <c r="AI78" s="2">
        <v>692.65710000000001</v>
      </c>
      <c r="AJ78" s="2">
        <v>793.18979999999999</v>
      </c>
      <c r="AK78" s="2">
        <v>767.31449999999995</v>
      </c>
      <c r="AL78" s="2">
        <v>773.43849999999998</v>
      </c>
      <c r="AM78" s="2">
        <v>775.04830000000004</v>
      </c>
      <c r="AN78" s="2">
        <v>746.60109999999997</v>
      </c>
      <c r="AO78" s="2">
        <v>673.02639999999997</v>
      </c>
      <c r="AP78" s="2">
        <v>771.97410000000002</v>
      </c>
      <c r="AQ78" s="2">
        <v>778.04290000000003</v>
      </c>
      <c r="AR78" s="2">
        <v>802.33410000000003</v>
      </c>
      <c r="AS78" s="2">
        <v>815.46770000000004</v>
      </c>
      <c r="AT78" s="2">
        <v>880.65179999999998</v>
      </c>
      <c r="AU78" s="2">
        <v>935.63739999999996</v>
      </c>
      <c r="AV78" s="2">
        <v>1017.3605</v>
      </c>
      <c r="AW78" s="2">
        <v>843.71820000000002</v>
      </c>
      <c r="AX78" s="2">
        <v>904.55849999999998</v>
      </c>
      <c r="AY78" s="2">
        <v>974.3261</v>
      </c>
      <c r="AZ78" s="2">
        <v>1055.1216999999999</v>
      </c>
      <c r="BA78" s="2">
        <v>1024.3414</v>
      </c>
      <c r="BB78" s="2">
        <v>1143.5718999999999</v>
      </c>
      <c r="BC78" s="2">
        <v>1153.4982</v>
      </c>
      <c r="BD78" s="2">
        <v>1263.0436999999999</v>
      </c>
      <c r="BE78" s="2">
        <v>1098.7101</v>
      </c>
      <c r="BF78" s="2">
        <v>1186.9232999999999</v>
      </c>
      <c r="BG78" s="2">
        <v>1172.8136</v>
      </c>
      <c r="BH78" s="2">
        <v>1372.3829000000001</v>
      </c>
      <c r="BI78" s="2">
        <v>1364.6301000000001</v>
      </c>
      <c r="BJ78" s="2">
        <v>1351.0577000000001</v>
      </c>
      <c r="BK78" s="2">
        <v>1357.2992999999999</v>
      </c>
      <c r="BL78" s="2">
        <v>1489.519</v>
      </c>
      <c r="BM78" s="2">
        <v>1402.0402999999999</v>
      </c>
      <c r="BN78" s="2">
        <v>1450.7183</v>
      </c>
      <c r="BO78" s="2">
        <v>1425.7155</v>
      </c>
      <c r="BQ78" s="32" t="s">
        <v>421</v>
      </c>
      <c r="BR78" s="32" t="s">
        <v>29</v>
      </c>
    </row>
    <row r="79" spans="2:70" x14ac:dyDescent="0.45">
      <c r="B79" t="s">
        <v>403</v>
      </c>
      <c r="C79" t="s">
        <v>19</v>
      </c>
      <c r="D79" t="s">
        <v>21</v>
      </c>
      <c r="E79" t="s">
        <v>1</v>
      </c>
      <c r="F79">
        <v>0.22189999999999999</v>
      </c>
      <c r="G79">
        <v>0.20599999999999999</v>
      </c>
      <c r="H79">
        <v>0.2324</v>
      </c>
      <c r="I79">
        <v>0.25019999999999998</v>
      </c>
      <c r="J79">
        <v>0.25879999999999997</v>
      </c>
      <c r="K79">
        <v>0.21729999999999999</v>
      </c>
      <c r="L79">
        <v>0.22969999999999999</v>
      </c>
      <c r="M79">
        <v>0.23899999999999999</v>
      </c>
      <c r="N79">
        <v>0.26690000000000003</v>
      </c>
      <c r="O79">
        <v>0.26669999999999999</v>
      </c>
      <c r="P79">
        <v>0.2581</v>
      </c>
      <c r="Q79">
        <v>0.28010000000000002</v>
      </c>
      <c r="R79">
        <v>0.2621</v>
      </c>
      <c r="S79">
        <v>0.26240000000000002</v>
      </c>
      <c r="T79">
        <v>0.28160000000000002</v>
      </c>
      <c r="U79">
        <v>0.28060000000000002</v>
      </c>
      <c r="V79">
        <v>0.32840000000000003</v>
      </c>
      <c r="W79">
        <v>0.31280000000000002</v>
      </c>
      <c r="X79">
        <v>0.33279999999999998</v>
      </c>
      <c r="Y79">
        <v>0.35139999999999999</v>
      </c>
      <c r="Z79">
        <v>0.35289999999999999</v>
      </c>
      <c r="AA79">
        <v>0.37169999999999997</v>
      </c>
      <c r="AB79">
        <v>0.35189999999999999</v>
      </c>
      <c r="AC79">
        <v>0.3453</v>
      </c>
      <c r="AD79">
        <v>0.36530000000000001</v>
      </c>
      <c r="AE79">
        <v>0.4335</v>
      </c>
      <c r="AF79">
        <v>0.3921</v>
      </c>
      <c r="AG79">
        <v>0.36890000000000001</v>
      </c>
      <c r="AH79">
        <v>0.32429999999999998</v>
      </c>
      <c r="AI79">
        <v>0.28410000000000002</v>
      </c>
      <c r="AJ79">
        <v>0.28070000000000001</v>
      </c>
      <c r="AK79">
        <v>0.2656</v>
      </c>
      <c r="AL79">
        <v>0.29260000000000003</v>
      </c>
      <c r="AM79">
        <v>0.26490000000000002</v>
      </c>
      <c r="AN79">
        <v>0.31459999999999999</v>
      </c>
      <c r="AO79">
        <v>0.314</v>
      </c>
      <c r="AP79">
        <v>0.27389999999999998</v>
      </c>
      <c r="AQ79">
        <v>0.28060000000000002</v>
      </c>
      <c r="AR79">
        <v>0.27229999999999999</v>
      </c>
      <c r="AS79">
        <v>0.2828</v>
      </c>
      <c r="AT79">
        <v>0.30209999999999998</v>
      </c>
      <c r="AU79">
        <v>0.29930000000000001</v>
      </c>
      <c r="AV79">
        <v>0.30030000000000001</v>
      </c>
      <c r="AW79">
        <v>0.3382</v>
      </c>
      <c r="AX79">
        <v>0.2954</v>
      </c>
      <c r="AY79">
        <v>0.2908</v>
      </c>
      <c r="AZ79">
        <v>0.28320000000000001</v>
      </c>
      <c r="BA79">
        <v>0.26240000000000002</v>
      </c>
      <c r="BB79">
        <v>0.26319999999999999</v>
      </c>
      <c r="BC79">
        <v>0.28560000000000002</v>
      </c>
      <c r="BD79">
        <v>0.27710000000000001</v>
      </c>
      <c r="BE79">
        <v>0.2387</v>
      </c>
      <c r="BF79">
        <v>0.2364</v>
      </c>
      <c r="BG79">
        <v>0.245</v>
      </c>
      <c r="BH79">
        <v>0.25600000000000001</v>
      </c>
      <c r="BI79">
        <v>0.26829999999999998</v>
      </c>
      <c r="BJ79">
        <v>0.27410000000000001</v>
      </c>
      <c r="BK79">
        <v>0.33279999999999998</v>
      </c>
      <c r="BL79">
        <v>0.27860000000000001</v>
      </c>
      <c r="BM79">
        <v>0.28179999999999999</v>
      </c>
      <c r="BN79">
        <v>0.26750000000000002</v>
      </c>
      <c r="BO79">
        <v>0.2757</v>
      </c>
      <c r="BQ79" s="32" t="s">
        <v>0</v>
      </c>
      <c r="BR79" s="32" t="s">
        <v>29</v>
      </c>
    </row>
    <row r="80" spans="2:70" x14ac:dyDescent="0.45">
      <c r="B80" t="s">
        <v>403</v>
      </c>
      <c r="C80" t="s">
        <v>19</v>
      </c>
      <c r="D80" t="s">
        <v>21</v>
      </c>
      <c r="E80" t="s">
        <v>3</v>
      </c>
      <c r="F80">
        <v>1.5561</v>
      </c>
      <c r="G80">
        <v>1.3218000000000001</v>
      </c>
      <c r="H80">
        <v>1.3996</v>
      </c>
      <c r="I80">
        <v>1.5354000000000001</v>
      </c>
      <c r="J80">
        <v>1.5585</v>
      </c>
      <c r="K80">
        <v>1.6397999999999999</v>
      </c>
      <c r="L80">
        <v>1.5226</v>
      </c>
      <c r="M80">
        <v>1.5039</v>
      </c>
      <c r="N80">
        <v>1.514</v>
      </c>
      <c r="O80">
        <v>1.4340999999999999</v>
      </c>
      <c r="P80">
        <v>1.4645999999999999</v>
      </c>
      <c r="Q80">
        <v>1.4995000000000001</v>
      </c>
      <c r="R80">
        <v>1.4510000000000001</v>
      </c>
      <c r="S80">
        <v>1.5475000000000001</v>
      </c>
      <c r="T80">
        <v>1.4479</v>
      </c>
      <c r="U80">
        <v>1.5604</v>
      </c>
      <c r="V80">
        <v>1.536</v>
      </c>
      <c r="W80">
        <v>1.4887999999999999</v>
      </c>
      <c r="X80">
        <v>1.41</v>
      </c>
      <c r="Y80">
        <v>1.4065000000000001</v>
      </c>
      <c r="Z80">
        <v>1.4825999999999999</v>
      </c>
      <c r="AA80">
        <v>1.4588000000000001</v>
      </c>
      <c r="AB80">
        <v>1.4297</v>
      </c>
      <c r="AC80">
        <v>1.5235000000000001</v>
      </c>
      <c r="AD80">
        <v>1.41</v>
      </c>
      <c r="AE80">
        <v>1.4755</v>
      </c>
      <c r="AF80">
        <v>1.4655</v>
      </c>
      <c r="AG80">
        <v>1.4455</v>
      </c>
      <c r="AH80">
        <v>1.3136000000000001</v>
      </c>
      <c r="AI80">
        <v>1.1665000000000001</v>
      </c>
      <c r="AJ80">
        <v>1.1352</v>
      </c>
      <c r="AK80">
        <v>1.0895999999999999</v>
      </c>
      <c r="AL80">
        <v>1.0899000000000001</v>
      </c>
      <c r="AM80">
        <v>1.0385</v>
      </c>
      <c r="AN80">
        <v>1.0415000000000001</v>
      </c>
      <c r="AO80">
        <v>1.0264</v>
      </c>
      <c r="AP80">
        <v>0.99060000000000004</v>
      </c>
      <c r="AQ80">
        <v>1.0048999999999999</v>
      </c>
      <c r="AR80">
        <v>0.94769999999999999</v>
      </c>
      <c r="AS80">
        <v>0.93369999999999997</v>
      </c>
      <c r="AT80">
        <v>0.93759999999999999</v>
      </c>
      <c r="AU80">
        <v>0.91569999999999996</v>
      </c>
      <c r="AV80">
        <v>0.89019999999999999</v>
      </c>
      <c r="AW80">
        <v>0.89780000000000004</v>
      </c>
      <c r="AX80">
        <v>0.88539999999999996</v>
      </c>
      <c r="AY80">
        <v>0.86070000000000002</v>
      </c>
      <c r="AZ80">
        <v>0.87050000000000005</v>
      </c>
      <c r="BA80">
        <v>0.86939999999999995</v>
      </c>
      <c r="BB80">
        <v>0.91639999999999999</v>
      </c>
      <c r="BC80">
        <v>0.96140000000000003</v>
      </c>
      <c r="BD80">
        <v>0.9163</v>
      </c>
      <c r="BE80">
        <v>0.90159999999999996</v>
      </c>
      <c r="BF80">
        <v>0.90259999999999996</v>
      </c>
      <c r="BG80">
        <v>0.91490000000000005</v>
      </c>
      <c r="BH80">
        <v>0.95169999999999999</v>
      </c>
      <c r="BI80">
        <v>0.95220000000000005</v>
      </c>
      <c r="BJ80">
        <v>0.99319999999999997</v>
      </c>
      <c r="BK80">
        <v>1.1263000000000001</v>
      </c>
      <c r="BL80">
        <v>1.0146999999999999</v>
      </c>
      <c r="BM80">
        <v>0.9516</v>
      </c>
      <c r="BN80">
        <v>1.0133000000000001</v>
      </c>
      <c r="BO80">
        <v>0.97599999999999998</v>
      </c>
      <c r="BQ80" s="32" t="s">
        <v>2</v>
      </c>
      <c r="BR80" s="32" t="s">
        <v>29</v>
      </c>
    </row>
    <row r="81" spans="2:70" x14ac:dyDescent="0.45">
      <c r="B81" t="s">
        <v>403</v>
      </c>
      <c r="C81" t="s">
        <v>19</v>
      </c>
      <c r="D81" t="s">
        <v>21</v>
      </c>
      <c r="E81" t="s">
        <v>5</v>
      </c>
      <c r="F81">
        <v>13.418100000000001</v>
      </c>
      <c r="G81">
        <v>13.050700000000001</v>
      </c>
      <c r="H81">
        <v>13.882899999999999</v>
      </c>
      <c r="I81">
        <v>13.9192</v>
      </c>
      <c r="J81">
        <v>13.426600000000001</v>
      </c>
      <c r="K81">
        <v>13.462999999999999</v>
      </c>
      <c r="L81">
        <v>13.3406</v>
      </c>
      <c r="M81">
        <v>11.5136</v>
      </c>
      <c r="N81">
        <v>12.555199999999999</v>
      </c>
      <c r="O81">
        <v>12.823499999999999</v>
      </c>
      <c r="P81">
        <v>12.337999999999999</v>
      </c>
      <c r="Q81">
        <v>12.1387</v>
      </c>
      <c r="R81">
        <v>11.8942</v>
      </c>
      <c r="S81">
        <v>11.5862</v>
      </c>
      <c r="T81">
        <v>11.306800000000001</v>
      </c>
      <c r="U81">
        <v>11.0779</v>
      </c>
      <c r="V81">
        <v>10.6698</v>
      </c>
      <c r="W81">
        <v>11.139200000000001</v>
      </c>
      <c r="X81">
        <v>9.7464999999999993</v>
      </c>
      <c r="Y81">
        <v>9.4573999999999998</v>
      </c>
      <c r="Z81">
        <v>9.2262000000000004</v>
      </c>
      <c r="AA81">
        <v>9.2385000000000002</v>
      </c>
      <c r="AB81">
        <v>9.3056000000000001</v>
      </c>
      <c r="AC81">
        <v>9.7101000000000006</v>
      </c>
      <c r="AD81">
        <v>9.6555</v>
      </c>
      <c r="AE81">
        <v>9.3024000000000004</v>
      </c>
      <c r="AF81">
        <v>10.0047</v>
      </c>
      <c r="AG81">
        <v>11.7859</v>
      </c>
      <c r="AH81">
        <v>12.690099999999999</v>
      </c>
      <c r="AI81">
        <v>13.1882</v>
      </c>
      <c r="AJ81">
        <v>10.456799999999999</v>
      </c>
      <c r="AK81">
        <v>10.558</v>
      </c>
      <c r="AL81">
        <v>10.361499999999999</v>
      </c>
      <c r="AM81">
        <v>6.4619999999999997</v>
      </c>
      <c r="AN81">
        <v>6.1230000000000002</v>
      </c>
      <c r="AO81">
        <v>9.7436000000000007</v>
      </c>
      <c r="AP81">
        <v>9.984</v>
      </c>
      <c r="AQ81">
        <v>9.1262000000000008</v>
      </c>
      <c r="AR81">
        <v>9.1029999999999998</v>
      </c>
      <c r="AS81">
        <v>9.1452000000000009</v>
      </c>
      <c r="AT81">
        <v>9.8118999999999996</v>
      </c>
      <c r="AU81">
        <v>8.8152000000000008</v>
      </c>
      <c r="AV81">
        <v>9.6096000000000004</v>
      </c>
      <c r="AW81">
        <v>9.6102000000000007</v>
      </c>
      <c r="AX81">
        <v>9.43</v>
      </c>
      <c r="AY81">
        <v>9.4611000000000001</v>
      </c>
      <c r="AZ81">
        <v>9.8557000000000006</v>
      </c>
      <c r="BA81">
        <v>9.1720000000000006</v>
      </c>
      <c r="BB81">
        <v>7.9924999999999997</v>
      </c>
      <c r="BC81">
        <v>8.3344000000000005</v>
      </c>
      <c r="BD81">
        <v>8.4675999999999991</v>
      </c>
      <c r="BE81">
        <v>8.6609999999999996</v>
      </c>
      <c r="BF81">
        <v>8.6943999999999999</v>
      </c>
      <c r="BG81">
        <v>8.9786000000000001</v>
      </c>
      <c r="BH81">
        <v>8.7433999999999994</v>
      </c>
      <c r="BI81">
        <v>8.5702999999999996</v>
      </c>
      <c r="BJ81">
        <v>8.6172000000000004</v>
      </c>
      <c r="BK81">
        <v>8.1806000000000001</v>
      </c>
      <c r="BL81">
        <v>3.1575000000000002</v>
      </c>
      <c r="BM81">
        <v>3.2372000000000001</v>
      </c>
      <c r="BN81">
        <v>3.2280000000000002</v>
      </c>
      <c r="BO81">
        <v>3.9811000000000001</v>
      </c>
      <c r="BQ81" s="32" t="s">
        <v>4</v>
      </c>
      <c r="BR81" s="32" t="s">
        <v>29</v>
      </c>
    </row>
    <row r="82" spans="2:70" x14ac:dyDescent="0.45">
      <c r="B82" t="s">
        <v>403</v>
      </c>
      <c r="C82" t="s">
        <v>19</v>
      </c>
      <c r="D82" t="s">
        <v>21</v>
      </c>
      <c r="E82" t="s">
        <v>7</v>
      </c>
      <c r="F82">
        <v>2.5752999999999999</v>
      </c>
      <c r="G82">
        <v>2.5748000000000002</v>
      </c>
      <c r="H82">
        <v>2.5771999999999999</v>
      </c>
      <c r="I82">
        <v>2.5752999999999999</v>
      </c>
      <c r="J82">
        <v>2.5792000000000002</v>
      </c>
      <c r="K82">
        <v>2.5752999999999999</v>
      </c>
      <c r="L82">
        <v>2.5777999999999999</v>
      </c>
      <c r="M82">
        <v>2.577</v>
      </c>
      <c r="N82">
        <v>2.5773999999999999</v>
      </c>
      <c r="O82">
        <v>2.5777999999999999</v>
      </c>
      <c r="P82">
        <v>2.5741000000000001</v>
      </c>
      <c r="Q82">
        <v>2.5804</v>
      </c>
      <c r="R82">
        <v>2.5779000000000001</v>
      </c>
      <c r="S82">
        <v>2.577</v>
      </c>
      <c r="T82">
        <v>2.5773000000000001</v>
      </c>
      <c r="U82">
        <v>2.5762999999999998</v>
      </c>
      <c r="V82">
        <v>2.5859999999999999</v>
      </c>
      <c r="W82">
        <v>2.5659000000000001</v>
      </c>
      <c r="X82">
        <v>2.5787</v>
      </c>
      <c r="Y82">
        <v>2.5762999999999998</v>
      </c>
      <c r="Z82">
        <v>2.5777000000000001</v>
      </c>
      <c r="AA82">
        <v>2.4163000000000001</v>
      </c>
      <c r="AB82">
        <v>2.0840999999999998</v>
      </c>
      <c r="AC82">
        <v>1.8734999999999999</v>
      </c>
      <c r="AD82">
        <v>1.7565999999999999</v>
      </c>
      <c r="AE82">
        <v>1.8629</v>
      </c>
      <c r="AF82">
        <v>2.2231999999999998</v>
      </c>
      <c r="AG82">
        <v>2.2964000000000002</v>
      </c>
      <c r="AH82">
        <v>1.9570000000000001</v>
      </c>
      <c r="AI82">
        <v>1.8544</v>
      </c>
      <c r="AJ82">
        <v>2.0529999999999999</v>
      </c>
      <c r="AK82">
        <v>2.0112999999999999</v>
      </c>
      <c r="AL82">
        <v>1.9724999999999999</v>
      </c>
      <c r="AM82">
        <v>1.7432000000000001</v>
      </c>
      <c r="AN82">
        <v>1.6989000000000001</v>
      </c>
      <c r="AO82">
        <v>1.6884999999999999</v>
      </c>
      <c r="AP82">
        <v>1.3701000000000001</v>
      </c>
      <c r="AQ82">
        <v>1.6016999999999999</v>
      </c>
      <c r="AR82">
        <v>1.4556</v>
      </c>
      <c r="AS82">
        <v>1.4486000000000001</v>
      </c>
      <c r="AT82">
        <v>1.6748000000000001</v>
      </c>
      <c r="AU82">
        <v>1.3915</v>
      </c>
      <c r="AV82">
        <v>1.0576000000000001</v>
      </c>
      <c r="AW82">
        <v>1.2444999999999999</v>
      </c>
      <c r="AX82">
        <v>1.0536000000000001</v>
      </c>
      <c r="AY82">
        <v>0.99360000000000004</v>
      </c>
      <c r="AZ82">
        <v>0.92110000000000003</v>
      </c>
      <c r="BA82">
        <v>0.9325</v>
      </c>
      <c r="BB82">
        <v>0.95289999999999997</v>
      </c>
      <c r="BC82">
        <v>0.89290000000000003</v>
      </c>
      <c r="BD82">
        <v>0.872</v>
      </c>
      <c r="BE82">
        <v>0.87</v>
      </c>
      <c r="BF82">
        <v>0.94510000000000005</v>
      </c>
      <c r="BG82">
        <v>1.0886</v>
      </c>
      <c r="BH82">
        <v>1.1046</v>
      </c>
      <c r="BI82">
        <v>1.173</v>
      </c>
      <c r="BJ82">
        <v>0.92879999999999996</v>
      </c>
      <c r="BK82">
        <v>0.95340000000000003</v>
      </c>
      <c r="BL82">
        <v>0.73819999999999997</v>
      </c>
      <c r="BM82">
        <v>0.67190000000000005</v>
      </c>
      <c r="BN82">
        <v>0.60880000000000001</v>
      </c>
      <c r="BO82">
        <v>0.66890000000000005</v>
      </c>
      <c r="BQ82" s="32" t="s">
        <v>6</v>
      </c>
      <c r="BR82" s="32" t="s">
        <v>29</v>
      </c>
    </row>
    <row r="83" spans="2:70" x14ac:dyDescent="0.45">
      <c r="B83" t="s">
        <v>403</v>
      </c>
      <c r="C83" t="s">
        <v>19</v>
      </c>
      <c r="D83" t="s">
        <v>21</v>
      </c>
      <c r="E83" t="s">
        <v>9</v>
      </c>
      <c r="F83">
        <v>14.795400000000001</v>
      </c>
      <c r="G83">
        <v>14.744199999999999</v>
      </c>
      <c r="H83">
        <v>15.23</v>
      </c>
      <c r="I83">
        <v>15.2874</v>
      </c>
      <c r="J83">
        <v>15.3621</v>
      </c>
      <c r="K83">
        <v>15.68</v>
      </c>
      <c r="L83">
        <v>12.649100000000001</v>
      </c>
      <c r="M83">
        <v>12.350199999999999</v>
      </c>
      <c r="N83">
        <v>12.633900000000001</v>
      </c>
      <c r="O83">
        <v>12.7578</v>
      </c>
      <c r="P83">
        <v>12.1745</v>
      </c>
      <c r="Q83">
        <v>12.5495</v>
      </c>
      <c r="R83">
        <v>12.8979</v>
      </c>
      <c r="S83">
        <v>12.4975</v>
      </c>
      <c r="T83">
        <v>12.8154</v>
      </c>
      <c r="U83">
        <v>13.527900000000001</v>
      </c>
      <c r="V83">
        <v>12.4634</v>
      </c>
      <c r="W83">
        <v>12.700799999999999</v>
      </c>
      <c r="X83">
        <v>12.2547</v>
      </c>
      <c r="Y83">
        <v>11.927099999999999</v>
      </c>
      <c r="Z83">
        <v>12.153700000000001</v>
      </c>
      <c r="AA83">
        <v>12.0259</v>
      </c>
      <c r="AB83">
        <v>11.4724</v>
      </c>
      <c r="AC83">
        <v>11.0419</v>
      </c>
      <c r="AD83">
        <v>10.667899999999999</v>
      </c>
      <c r="AE83">
        <v>10.087</v>
      </c>
      <c r="AF83">
        <v>9.5381999999999998</v>
      </c>
      <c r="AG83">
        <v>10.2254</v>
      </c>
      <c r="AH83">
        <v>11.258900000000001</v>
      </c>
      <c r="AI83">
        <v>13.1683</v>
      </c>
      <c r="AJ83">
        <v>13.5068</v>
      </c>
      <c r="AK83">
        <v>11.777100000000001</v>
      </c>
      <c r="AL83">
        <v>12.5875</v>
      </c>
      <c r="AM83">
        <v>10.305099999999999</v>
      </c>
      <c r="AN83">
        <v>10.5441</v>
      </c>
      <c r="AO83">
        <v>9.5975000000000001</v>
      </c>
      <c r="AP83">
        <v>9.125</v>
      </c>
      <c r="AQ83">
        <v>9.2439999999999998</v>
      </c>
      <c r="AR83">
        <v>9.2974999999999994</v>
      </c>
      <c r="AS83">
        <v>9.6170000000000009</v>
      </c>
      <c r="AT83">
        <v>9.7370000000000001</v>
      </c>
      <c r="AU83">
        <v>9.7173999999999996</v>
      </c>
      <c r="AV83">
        <v>10.071099999999999</v>
      </c>
      <c r="AW83">
        <v>10.315300000000001</v>
      </c>
      <c r="AX83">
        <v>10.3874</v>
      </c>
      <c r="AY83">
        <v>10.682399999999999</v>
      </c>
      <c r="AZ83">
        <v>11.464700000000001</v>
      </c>
      <c r="BA83">
        <v>12.088699999999999</v>
      </c>
      <c r="BB83">
        <v>11.3058</v>
      </c>
      <c r="BC83">
        <v>12.088200000000001</v>
      </c>
      <c r="BD83">
        <v>12.3499</v>
      </c>
      <c r="BE83">
        <v>12.204000000000001</v>
      </c>
      <c r="BF83">
        <v>11.1983</v>
      </c>
      <c r="BG83">
        <v>11.08</v>
      </c>
      <c r="BH83">
        <v>10.991099999999999</v>
      </c>
      <c r="BI83">
        <v>11.426299999999999</v>
      </c>
      <c r="BJ83">
        <v>19.533799999999999</v>
      </c>
      <c r="BK83">
        <v>24.460599999999999</v>
      </c>
      <c r="BL83">
        <v>4.1520000000000001</v>
      </c>
      <c r="BM83">
        <v>3.0861999999999998</v>
      </c>
      <c r="BN83">
        <v>4.7293000000000003</v>
      </c>
      <c r="BO83">
        <v>4.7107999999999999</v>
      </c>
      <c r="BQ83" s="32" t="s">
        <v>8</v>
      </c>
      <c r="BR83" s="32" t="s">
        <v>29</v>
      </c>
    </row>
    <row r="84" spans="2:70" x14ac:dyDescent="0.45">
      <c r="B84" t="s">
        <v>403</v>
      </c>
      <c r="C84" t="s">
        <v>19</v>
      </c>
      <c r="D84" t="s">
        <v>21</v>
      </c>
      <c r="E84" t="s">
        <v>10</v>
      </c>
      <c r="F84">
        <v>8.1288</v>
      </c>
      <c r="G84">
        <v>8.1296999999999997</v>
      </c>
      <c r="H84">
        <v>8.2056000000000004</v>
      </c>
      <c r="I84">
        <v>8.3024000000000004</v>
      </c>
      <c r="J84">
        <v>8.1245999999999992</v>
      </c>
      <c r="K84">
        <v>9.0227000000000004</v>
      </c>
      <c r="L84">
        <v>7.9805000000000001</v>
      </c>
      <c r="M84">
        <v>8.2296999999999993</v>
      </c>
      <c r="N84">
        <v>8.0475999999999992</v>
      </c>
      <c r="O84">
        <v>8.2308000000000003</v>
      </c>
      <c r="P84">
        <v>8.1519999999999992</v>
      </c>
      <c r="Q84">
        <v>8.2150999999999996</v>
      </c>
      <c r="R84">
        <v>8.3091000000000008</v>
      </c>
      <c r="S84">
        <v>8.4024999999999999</v>
      </c>
      <c r="T84">
        <v>8.4657999999999998</v>
      </c>
      <c r="U84">
        <v>8.0930999999999997</v>
      </c>
      <c r="V84">
        <v>8.1203000000000003</v>
      </c>
      <c r="W84">
        <v>8.2304999999999993</v>
      </c>
      <c r="X84">
        <v>8.5050000000000008</v>
      </c>
      <c r="Y84">
        <v>8.5046999999999997</v>
      </c>
      <c r="Z84">
        <v>8.5587999999999997</v>
      </c>
      <c r="AA84">
        <v>8.1669999999999998</v>
      </c>
      <c r="AB84">
        <v>8.1204999999999998</v>
      </c>
      <c r="AC84">
        <v>8.1804000000000006</v>
      </c>
      <c r="AD84">
        <v>8.1385000000000005</v>
      </c>
      <c r="AE84">
        <v>8.1038999999999994</v>
      </c>
      <c r="AF84">
        <v>8.1515000000000004</v>
      </c>
      <c r="AG84">
        <v>8.1933000000000007</v>
      </c>
      <c r="AH84">
        <v>8.2302999999999997</v>
      </c>
      <c r="AI84">
        <v>9.4059000000000008</v>
      </c>
      <c r="AJ84">
        <v>11.394600000000001</v>
      </c>
      <c r="AK84">
        <v>11.5031</v>
      </c>
      <c r="AL84">
        <v>11.7669</v>
      </c>
      <c r="AM84">
        <v>19.002800000000001</v>
      </c>
      <c r="AN84">
        <v>18.579999999999998</v>
      </c>
      <c r="AO84">
        <v>19.4862</v>
      </c>
      <c r="AP84">
        <v>18.206800000000001</v>
      </c>
      <c r="AQ84">
        <v>17.4819</v>
      </c>
      <c r="AR84">
        <v>17.4115</v>
      </c>
      <c r="AS84">
        <v>17.4115</v>
      </c>
      <c r="AT84">
        <v>17.4115</v>
      </c>
      <c r="AU84">
        <v>17.4419</v>
      </c>
      <c r="AV84">
        <v>17.441500000000001</v>
      </c>
      <c r="AW84">
        <v>17.441800000000001</v>
      </c>
      <c r="AX84">
        <v>17.4422</v>
      </c>
      <c r="AY84">
        <v>9.0816999999999997</v>
      </c>
      <c r="AZ84">
        <v>7.7514000000000003</v>
      </c>
      <c r="BA84">
        <v>8.0109999999999992</v>
      </c>
      <c r="BB84">
        <v>8.9415999999999993</v>
      </c>
      <c r="BC84">
        <v>9.8431999999999995</v>
      </c>
      <c r="BD84">
        <v>9.6549999999999994</v>
      </c>
      <c r="BE84">
        <v>9.5360999999999994</v>
      </c>
      <c r="BF84">
        <v>13.1683</v>
      </c>
      <c r="BG84">
        <v>11.0465</v>
      </c>
      <c r="BH84">
        <v>10.937099999999999</v>
      </c>
      <c r="BI84">
        <v>11.0101</v>
      </c>
      <c r="BJ84">
        <v>10.973699999999999</v>
      </c>
      <c r="BK84">
        <v>10.9735</v>
      </c>
      <c r="BL84">
        <v>4.8417000000000003</v>
      </c>
      <c r="BM84">
        <v>4.8007999999999997</v>
      </c>
      <c r="BN84">
        <v>4.5183</v>
      </c>
      <c r="BO84">
        <v>4.6089000000000002</v>
      </c>
      <c r="BQ84" s="32" t="s">
        <v>6</v>
      </c>
      <c r="BR84" s="32" t="s">
        <v>29</v>
      </c>
    </row>
    <row r="85" spans="2:70" x14ac:dyDescent="0.45">
      <c r="B85" t="s">
        <v>403</v>
      </c>
      <c r="C85" t="s">
        <v>19</v>
      </c>
      <c r="D85" t="s">
        <v>21</v>
      </c>
      <c r="E85" t="s">
        <v>11</v>
      </c>
      <c r="F85">
        <v>13.8613</v>
      </c>
      <c r="G85">
        <v>14.166</v>
      </c>
      <c r="H85">
        <v>13.6449</v>
      </c>
      <c r="I85">
        <v>13.7097</v>
      </c>
      <c r="J85">
        <v>13.809900000000001</v>
      </c>
      <c r="K85">
        <v>13.4696</v>
      </c>
      <c r="L85">
        <v>13.1793</v>
      </c>
      <c r="M85">
        <v>13.2836</v>
      </c>
      <c r="N85">
        <v>13.157999999999999</v>
      </c>
      <c r="O85">
        <v>13.055</v>
      </c>
      <c r="P85">
        <v>13.172700000000001</v>
      </c>
      <c r="Q85">
        <v>13.068</v>
      </c>
      <c r="R85">
        <v>13.363099999999999</v>
      </c>
      <c r="S85">
        <v>13.1182</v>
      </c>
      <c r="T85">
        <v>13.275700000000001</v>
      </c>
      <c r="U85">
        <v>12.9137</v>
      </c>
      <c r="V85">
        <v>13.4526</v>
      </c>
      <c r="W85">
        <v>13.371700000000001</v>
      </c>
      <c r="X85">
        <v>13.244199999999999</v>
      </c>
      <c r="Y85">
        <v>13.018700000000001</v>
      </c>
      <c r="Z85">
        <v>11.9367</v>
      </c>
      <c r="AA85">
        <v>11.776999999999999</v>
      </c>
      <c r="AB85">
        <v>10.932600000000001</v>
      </c>
      <c r="AC85">
        <v>10.922599999999999</v>
      </c>
      <c r="AD85">
        <v>10.719099999999999</v>
      </c>
      <c r="AE85">
        <v>10.3209</v>
      </c>
      <c r="AF85">
        <v>10.0397</v>
      </c>
      <c r="AG85">
        <v>9.7643000000000004</v>
      </c>
      <c r="AH85">
        <v>8.8963000000000001</v>
      </c>
      <c r="AI85">
        <v>8.1744000000000003</v>
      </c>
      <c r="AJ85">
        <v>13.0383</v>
      </c>
      <c r="AK85">
        <v>9.2829999999999995</v>
      </c>
      <c r="AL85">
        <v>7.1012000000000004</v>
      </c>
      <c r="AM85">
        <v>10.114599999999999</v>
      </c>
      <c r="AN85">
        <v>7.1246</v>
      </c>
      <c r="AO85">
        <v>7.1181000000000001</v>
      </c>
      <c r="AP85">
        <v>7.1177000000000001</v>
      </c>
      <c r="AQ85">
        <v>7.0918999999999999</v>
      </c>
      <c r="AR85">
        <v>7.1737000000000002</v>
      </c>
      <c r="AS85">
        <v>7.1933999999999996</v>
      </c>
      <c r="AT85">
        <v>7.5442</v>
      </c>
      <c r="AU85">
        <v>7.8971999999999998</v>
      </c>
      <c r="AV85">
        <v>7.4932999999999996</v>
      </c>
      <c r="AW85">
        <v>8.0078999999999994</v>
      </c>
      <c r="AX85">
        <v>8.1767000000000003</v>
      </c>
      <c r="AY85">
        <v>8.3467000000000002</v>
      </c>
      <c r="AZ85">
        <v>8.3956999999999997</v>
      </c>
      <c r="BA85">
        <v>8.4436</v>
      </c>
      <c r="BB85">
        <v>8.6935000000000002</v>
      </c>
      <c r="BC85">
        <v>9.6705000000000005</v>
      </c>
      <c r="BD85">
        <v>9.4434000000000005</v>
      </c>
      <c r="BE85">
        <v>9.3964999999999996</v>
      </c>
      <c r="BF85">
        <v>9.4466000000000001</v>
      </c>
      <c r="BG85">
        <v>9.5336999999999996</v>
      </c>
      <c r="BH85">
        <v>9.5701999999999998</v>
      </c>
      <c r="BI85">
        <v>9.6242999999999999</v>
      </c>
      <c r="BJ85">
        <v>12.716799999999999</v>
      </c>
      <c r="BK85">
        <v>13.6524</v>
      </c>
      <c r="BL85">
        <v>2.2458</v>
      </c>
      <c r="BM85">
        <v>1.6085</v>
      </c>
      <c r="BN85">
        <v>1.6104000000000001</v>
      </c>
      <c r="BO85">
        <v>2.2728999999999999</v>
      </c>
      <c r="BQ85" s="32" t="s">
        <v>8</v>
      </c>
      <c r="BR85" s="32" t="s">
        <v>29</v>
      </c>
    </row>
    <row r="86" spans="2:70" x14ac:dyDescent="0.45">
      <c r="B86" t="s">
        <v>403</v>
      </c>
      <c r="C86" t="s">
        <v>19</v>
      </c>
      <c r="D86" t="s">
        <v>21</v>
      </c>
      <c r="E86" t="s">
        <v>12</v>
      </c>
      <c r="F86">
        <v>8.9448000000000008</v>
      </c>
      <c r="G86">
        <v>9.1493000000000002</v>
      </c>
      <c r="H86">
        <v>9.2012</v>
      </c>
      <c r="I86">
        <v>8.9894999999999996</v>
      </c>
      <c r="J86">
        <v>8.9311000000000007</v>
      </c>
      <c r="K86">
        <v>8.9039000000000001</v>
      </c>
      <c r="L86">
        <v>9.1430000000000007</v>
      </c>
      <c r="M86">
        <v>8.7551000000000005</v>
      </c>
      <c r="N86">
        <v>8.9923000000000002</v>
      </c>
      <c r="O86">
        <v>8.9449000000000005</v>
      </c>
      <c r="P86">
        <v>8.6753999999999998</v>
      </c>
      <c r="Q86">
        <v>8.7212999999999994</v>
      </c>
      <c r="R86">
        <v>8.4911999999999992</v>
      </c>
      <c r="S86">
        <v>8.6699000000000002</v>
      </c>
      <c r="T86">
        <v>8.8432999999999993</v>
      </c>
      <c r="U86">
        <v>8.6425000000000001</v>
      </c>
      <c r="V86">
        <v>8.6257000000000001</v>
      </c>
      <c r="W86">
        <v>8.7033000000000005</v>
      </c>
      <c r="X86">
        <v>8.7391000000000005</v>
      </c>
      <c r="Y86">
        <v>8.7728000000000002</v>
      </c>
      <c r="Z86">
        <v>8.8414000000000001</v>
      </c>
      <c r="AA86">
        <v>7.8093000000000004</v>
      </c>
      <c r="AB86">
        <v>7.5475000000000003</v>
      </c>
      <c r="AC86">
        <v>7.2679</v>
      </c>
      <c r="AD86">
        <v>7.0442</v>
      </c>
      <c r="AE86">
        <v>6.7981999999999996</v>
      </c>
      <c r="AF86">
        <v>6.11</v>
      </c>
      <c r="AG86">
        <v>4.9752000000000001</v>
      </c>
      <c r="AH86">
        <v>4.4302000000000001</v>
      </c>
      <c r="AI86">
        <v>4.4084000000000003</v>
      </c>
      <c r="AJ86">
        <v>4.3270999999999997</v>
      </c>
      <c r="AK86">
        <v>4.0837000000000003</v>
      </c>
      <c r="AL86">
        <v>4.0251999999999999</v>
      </c>
      <c r="AM86">
        <v>4.0251999999999999</v>
      </c>
      <c r="AN86">
        <v>4.0254000000000003</v>
      </c>
      <c r="AO86">
        <v>4.0252999999999997</v>
      </c>
      <c r="AP86">
        <v>4.0254000000000003</v>
      </c>
      <c r="AQ86">
        <v>4.0252999999999997</v>
      </c>
      <c r="AR86">
        <v>4.0251999999999999</v>
      </c>
      <c r="AS86">
        <v>4.0252999999999997</v>
      </c>
      <c r="AT86">
        <v>4.0254000000000003</v>
      </c>
      <c r="AU86">
        <v>4.0252999999999997</v>
      </c>
      <c r="AV86">
        <v>4.0252999999999997</v>
      </c>
      <c r="AW86">
        <v>4.0252999999999997</v>
      </c>
      <c r="AX86">
        <v>4.0252999999999997</v>
      </c>
      <c r="AY86">
        <v>3.7814000000000001</v>
      </c>
      <c r="AZ86">
        <v>3.8220000000000001</v>
      </c>
      <c r="BA86">
        <v>3.8422000000000001</v>
      </c>
      <c r="BB86">
        <v>3.9836999999999998</v>
      </c>
      <c r="BC86">
        <v>3.9430999999999998</v>
      </c>
      <c r="BD86">
        <v>3.883</v>
      </c>
      <c r="BE86">
        <v>3.9247000000000001</v>
      </c>
      <c r="BF86">
        <v>4.1074999999999999</v>
      </c>
      <c r="BG86">
        <v>4.1313000000000004</v>
      </c>
      <c r="BH86">
        <v>4.2222</v>
      </c>
      <c r="BI86">
        <v>4.1536999999999997</v>
      </c>
      <c r="BJ86">
        <v>4.7919999999999998</v>
      </c>
      <c r="BK86">
        <v>4.6961000000000004</v>
      </c>
      <c r="BL86">
        <v>4.4889999999999999</v>
      </c>
      <c r="BM86">
        <v>4.6505000000000001</v>
      </c>
      <c r="BN86">
        <v>4.6051000000000002</v>
      </c>
      <c r="BO86">
        <v>4.5784000000000002</v>
      </c>
      <c r="BQ86" s="32" t="s">
        <v>6</v>
      </c>
      <c r="BR86" s="32" t="s">
        <v>29</v>
      </c>
    </row>
    <row r="87" spans="2:70" x14ac:dyDescent="0.45">
      <c r="B87" t="s">
        <v>403</v>
      </c>
      <c r="C87" t="s">
        <v>19</v>
      </c>
      <c r="D87" t="s">
        <v>21</v>
      </c>
      <c r="E87" t="s">
        <v>13</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Q87" s="32" t="s">
        <v>6</v>
      </c>
      <c r="BR87" s="32" t="s">
        <v>29</v>
      </c>
    </row>
    <row r="88" spans="2:70" x14ac:dyDescent="0.45">
      <c r="B88" t="s">
        <v>403</v>
      </c>
      <c r="C88" t="s">
        <v>19</v>
      </c>
      <c r="D88" t="s">
        <v>21</v>
      </c>
      <c r="E88" t="s">
        <v>15</v>
      </c>
      <c r="F88">
        <v>1.4185000000000001</v>
      </c>
      <c r="G88">
        <v>1.4402999999999999</v>
      </c>
      <c r="H88">
        <v>1.4460999999999999</v>
      </c>
      <c r="I88">
        <v>1.4164000000000001</v>
      </c>
      <c r="J88">
        <v>1.3942000000000001</v>
      </c>
      <c r="K88">
        <v>1.3652</v>
      </c>
      <c r="L88">
        <v>1.3455999999999999</v>
      </c>
      <c r="M88">
        <v>1.2905</v>
      </c>
      <c r="N88">
        <v>1.3170999999999999</v>
      </c>
      <c r="O88">
        <v>1.25</v>
      </c>
      <c r="P88">
        <v>1.2195</v>
      </c>
      <c r="Q88">
        <v>1.1640999999999999</v>
      </c>
      <c r="R88">
        <v>1.2484999999999999</v>
      </c>
      <c r="S88">
        <v>1.1329</v>
      </c>
      <c r="T88">
        <v>1.0852999999999999</v>
      </c>
      <c r="U88">
        <v>0.97889999999999999</v>
      </c>
      <c r="V88">
        <v>0.91</v>
      </c>
      <c r="W88">
        <v>0.88349999999999995</v>
      </c>
      <c r="X88">
        <v>0.96309999999999996</v>
      </c>
      <c r="Y88">
        <v>0.76060000000000005</v>
      </c>
      <c r="Z88">
        <v>0.57110000000000005</v>
      </c>
      <c r="AA88">
        <v>0.46660000000000001</v>
      </c>
      <c r="AB88">
        <v>0.33489999999999998</v>
      </c>
      <c r="AC88">
        <v>0.35560000000000003</v>
      </c>
      <c r="AD88">
        <v>0.36890000000000001</v>
      </c>
      <c r="AE88">
        <v>0.32769999999999999</v>
      </c>
      <c r="AF88">
        <v>0.23419999999999999</v>
      </c>
      <c r="AG88">
        <v>0.26919999999999999</v>
      </c>
      <c r="AH88">
        <v>0.25779999999999997</v>
      </c>
      <c r="AI88">
        <v>0.30199999999999999</v>
      </c>
      <c r="AJ88">
        <v>0.44569999999999999</v>
      </c>
      <c r="AK88">
        <v>0.54420000000000002</v>
      </c>
      <c r="AL88">
        <v>0.65039999999999998</v>
      </c>
      <c r="AM88">
        <v>0.73150000000000004</v>
      </c>
      <c r="AN88">
        <v>0.71860000000000002</v>
      </c>
      <c r="AO88">
        <v>0.7944</v>
      </c>
      <c r="AP88">
        <v>0.64749999999999996</v>
      </c>
      <c r="AQ88">
        <v>0.66110000000000002</v>
      </c>
      <c r="AR88">
        <v>0.60329999999999995</v>
      </c>
      <c r="AS88">
        <v>0.5736</v>
      </c>
      <c r="AT88">
        <v>0.55769999999999997</v>
      </c>
      <c r="AU88">
        <v>0.45850000000000002</v>
      </c>
      <c r="AV88">
        <v>0.51349999999999996</v>
      </c>
      <c r="AW88">
        <v>0.39779999999999999</v>
      </c>
      <c r="AX88">
        <v>0.3715</v>
      </c>
      <c r="AY88">
        <v>0.33789999999999998</v>
      </c>
      <c r="AZ88">
        <v>0.38379999999999997</v>
      </c>
      <c r="BA88">
        <v>0.42499999999999999</v>
      </c>
      <c r="BB88">
        <v>0.4214</v>
      </c>
      <c r="BC88">
        <v>0.40200000000000002</v>
      </c>
      <c r="BD88">
        <v>0.43259999999999998</v>
      </c>
      <c r="BE88">
        <v>0.41760000000000003</v>
      </c>
      <c r="BF88">
        <v>0.46850000000000003</v>
      </c>
      <c r="BG88">
        <v>0.41870000000000002</v>
      </c>
      <c r="BH88">
        <v>0.44840000000000002</v>
      </c>
      <c r="BI88">
        <v>0.46389999999999998</v>
      </c>
      <c r="BJ88">
        <v>0.37040000000000001</v>
      </c>
      <c r="BK88">
        <v>0.38109999999999999</v>
      </c>
      <c r="BL88">
        <v>0.44269999999999998</v>
      </c>
      <c r="BM88">
        <v>0.40450000000000003</v>
      </c>
      <c r="BN88">
        <v>0.37159999999999999</v>
      </c>
      <c r="BO88">
        <v>0.42070000000000002</v>
      </c>
      <c r="BQ88" s="32" t="s">
        <v>14</v>
      </c>
      <c r="BR88" s="32" t="s">
        <v>29</v>
      </c>
    </row>
    <row r="89" spans="2:70" x14ac:dyDescent="0.45">
      <c r="B89" t="s">
        <v>403</v>
      </c>
      <c r="C89" t="s">
        <v>19</v>
      </c>
      <c r="D89" t="s">
        <v>21</v>
      </c>
      <c r="E89" t="s">
        <v>17</v>
      </c>
      <c r="F89">
        <v>0.90010000000000001</v>
      </c>
      <c r="G89">
        <v>0.86860000000000004</v>
      </c>
      <c r="H89">
        <v>0.84050000000000002</v>
      </c>
      <c r="I89">
        <v>0.88959999999999995</v>
      </c>
      <c r="J89">
        <v>0.91690000000000005</v>
      </c>
      <c r="K89">
        <v>0.83960000000000001</v>
      </c>
      <c r="L89">
        <v>0.78649999999999998</v>
      </c>
      <c r="M89">
        <v>0.81950000000000001</v>
      </c>
      <c r="N89">
        <v>0.85799999999999998</v>
      </c>
      <c r="O89">
        <v>0.83130000000000004</v>
      </c>
      <c r="P89">
        <v>0.80269999999999997</v>
      </c>
      <c r="Q89">
        <v>0.79320000000000002</v>
      </c>
      <c r="R89">
        <v>0.71279999999999999</v>
      </c>
      <c r="S89">
        <v>0.79459999999999997</v>
      </c>
      <c r="T89">
        <v>0.7208</v>
      </c>
      <c r="U89">
        <v>0.7903</v>
      </c>
      <c r="V89">
        <v>0.76290000000000002</v>
      </c>
      <c r="W89">
        <v>0.76339999999999997</v>
      </c>
      <c r="X89">
        <v>0.75160000000000005</v>
      </c>
      <c r="Y89">
        <v>0.94479999999999997</v>
      </c>
      <c r="Z89">
        <v>0.91390000000000005</v>
      </c>
      <c r="AA89">
        <v>0.79400000000000004</v>
      </c>
      <c r="AB89">
        <v>0.8337</v>
      </c>
      <c r="AC89">
        <v>0.70140000000000002</v>
      </c>
      <c r="AD89">
        <v>0.80310000000000004</v>
      </c>
      <c r="AE89">
        <v>0.70479999999999998</v>
      </c>
      <c r="AF89">
        <v>0.78559999999999997</v>
      </c>
      <c r="AG89">
        <v>0.69869999999999999</v>
      </c>
      <c r="AH89">
        <v>0.82879999999999998</v>
      </c>
      <c r="AI89">
        <v>0.91120000000000001</v>
      </c>
      <c r="AJ89">
        <v>0.76770000000000005</v>
      </c>
      <c r="AK89">
        <v>0.83589999999999998</v>
      </c>
      <c r="AL89">
        <v>0.77749999999999997</v>
      </c>
      <c r="AM89">
        <v>0.72399999999999998</v>
      </c>
      <c r="AN89">
        <v>0.7006</v>
      </c>
      <c r="AO89">
        <v>0.57830000000000004</v>
      </c>
      <c r="AP89">
        <v>0.4945</v>
      </c>
      <c r="AQ89">
        <v>0.50529999999999997</v>
      </c>
      <c r="AR89">
        <v>0.5605</v>
      </c>
      <c r="AS89">
        <v>0.50239999999999996</v>
      </c>
      <c r="AT89">
        <v>0.45800000000000002</v>
      </c>
      <c r="AU89">
        <v>0.32819999999999999</v>
      </c>
      <c r="AV89">
        <v>0.3715</v>
      </c>
      <c r="AW89">
        <v>0.44429999999999997</v>
      </c>
      <c r="AX89">
        <v>0.4632</v>
      </c>
      <c r="AY89">
        <v>0.48920000000000002</v>
      </c>
      <c r="AZ89">
        <v>0.45279999999999998</v>
      </c>
      <c r="BA89">
        <v>0.40529999999999999</v>
      </c>
      <c r="BB89">
        <v>0.62429999999999997</v>
      </c>
      <c r="BC89">
        <v>0.57310000000000005</v>
      </c>
      <c r="BD89">
        <v>0.49530000000000002</v>
      </c>
      <c r="BE89">
        <v>0.3538</v>
      </c>
      <c r="BF89">
        <v>0.34989999999999999</v>
      </c>
      <c r="BG89">
        <v>0.38569999999999999</v>
      </c>
      <c r="BH89">
        <v>0.49049999999999999</v>
      </c>
      <c r="BI89">
        <v>0.59489999999999998</v>
      </c>
      <c r="BJ89">
        <v>0.498</v>
      </c>
      <c r="BK89">
        <v>0.49790000000000001</v>
      </c>
      <c r="BL89">
        <v>0.41959999999999997</v>
      </c>
      <c r="BM89">
        <v>0.42459999999999998</v>
      </c>
      <c r="BN89">
        <v>0.41239999999999999</v>
      </c>
      <c r="BO89">
        <v>0.32629999999999998</v>
      </c>
      <c r="BQ89" s="32" t="s">
        <v>16</v>
      </c>
      <c r="BR89" s="32" t="s">
        <v>29</v>
      </c>
    </row>
    <row r="90" spans="2:70" x14ac:dyDescent="0.45">
      <c r="B90" t="s">
        <v>403</v>
      </c>
      <c r="C90" t="s">
        <v>25</v>
      </c>
      <c r="D90" t="s">
        <v>26</v>
      </c>
      <c r="E90" t="s">
        <v>1</v>
      </c>
      <c r="F90" s="2">
        <v>858.0566</v>
      </c>
      <c r="G90" s="2">
        <v>906.62490000000003</v>
      </c>
      <c r="H90" s="2">
        <v>981.43330000000003</v>
      </c>
      <c r="I90" s="2">
        <v>1080</v>
      </c>
      <c r="J90" s="2">
        <v>1125.2628999999999</v>
      </c>
      <c r="K90" s="2">
        <v>1043.6715999999999</v>
      </c>
      <c r="L90" s="2">
        <v>1024.4136000000001</v>
      </c>
      <c r="M90" s="2">
        <v>1161.3697</v>
      </c>
      <c r="N90" s="2">
        <v>1221.2496000000001</v>
      </c>
      <c r="O90" s="2">
        <v>1299.7094999999999</v>
      </c>
      <c r="P90" s="2">
        <v>1292.3457000000001</v>
      </c>
      <c r="Q90" s="2">
        <v>1394.441</v>
      </c>
      <c r="R90" s="2">
        <v>1414.2556999999999</v>
      </c>
      <c r="S90" s="2">
        <v>1427.7374</v>
      </c>
      <c r="T90" s="2">
        <v>1606.941</v>
      </c>
      <c r="U90" s="2">
        <v>1652.3625</v>
      </c>
      <c r="V90" s="2">
        <v>1701.7044000000001</v>
      </c>
      <c r="W90" s="2">
        <v>1834.6119000000001</v>
      </c>
      <c r="X90" s="2">
        <v>1848.0864999999999</v>
      </c>
      <c r="Y90" s="2">
        <v>2009.3326999999999</v>
      </c>
      <c r="Z90" s="2">
        <v>2118.0495999999998</v>
      </c>
      <c r="AA90" s="2">
        <v>2260.4387999999999</v>
      </c>
      <c r="AB90" s="2">
        <v>2202.3481999999999</v>
      </c>
      <c r="AC90" s="2">
        <v>2147.5722000000001</v>
      </c>
      <c r="AD90" s="2">
        <v>2282.8359999999998</v>
      </c>
      <c r="AE90" s="2">
        <v>2734.9434999999999</v>
      </c>
      <c r="AF90" s="2">
        <v>2759.8384999999998</v>
      </c>
      <c r="AG90" s="2">
        <v>2815.3687</v>
      </c>
      <c r="AH90" s="2">
        <v>2740.7296000000001</v>
      </c>
      <c r="AI90" s="2">
        <v>2800.1846</v>
      </c>
      <c r="AJ90" s="2">
        <v>2923.9414000000002</v>
      </c>
      <c r="AK90" s="2">
        <v>2841.9837000000002</v>
      </c>
      <c r="AL90" s="2">
        <v>3160.3015999999998</v>
      </c>
      <c r="AM90" s="2">
        <v>2762.4838</v>
      </c>
      <c r="AN90" s="2">
        <v>3558.3606</v>
      </c>
      <c r="AO90" s="2">
        <v>3657.5983999999999</v>
      </c>
      <c r="AP90" s="2">
        <v>3448.79</v>
      </c>
      <c r="AQ90" s="2">
        <v>3784.8197</v>
      </c>
      <c r="AR90" s="2">
        <v>3699.1756</v>
      </c>
      <c r="AS90" s="2">
        <v>3989.3173000000002</v>
      </c>
      <c r="AT90" s="2">
        <v>4027.7964000000002</v>
      </c>
      <c r="AU90" s="2">
        <v>4216.3263999999999</v>
      </c>
      <c r="AV90" s="2">
        <v>4356.4512999999997</v>
      </c>
      <c r="AW90" s="2">
        <v>4894.7143999999998</v>
      </c>
      <c r="AX90" s="2">
        <v>4815.2821000000004</v>
      </c>
      <c r="AY90" s="2">
        <v>4583.7945</v>
      </c>
      <c r="AZ90" s="2">
        <v>4169.3437000000004</v>
      </c>
      <c r="BA90" s="2">
        <v>4326.9355999999998</v>
      </c>
      <c r="BB90" s="2">
        <v>4537.1980000000003</v>
      </c>
      <c r="BC90" s="2">
        <v>4321.8692000000001</v>
      </c>
      <c r="BD90" s="2">
        <v>4527.6147000000001</v>
      </c>
      <c r="BE90" s="2">
        <v>4258.9054999999998</v>
      </c>
      <c r="BF90" s="2">
        <v>4348.8095000000003</v>
      </c>
      <c r="BG90" s="2">
        <v>4374.5913</v>
      </c>
      <c r="BH90" s="2">
        <v>4691.5447000000004</v>
      </c>
      <c r="BI90" s="2">
        <v>4849.7740999999996</v>
      </c>
      <c r="BJ90" s="2">
        <v>4924.0627000000004</v>
      </c>
      <c r="BK90" s="2">
        <v>4805.7524999999996</v>
      </c>
      <c r="BL90" s="2">
        <v>4765.9556000000002</v>
      </c>
      <c r="BM90" s="2">
        <v>4975.5571</v>
      </c>
      <c r="BN90" s="2">
        <v>5042.3105999999998</v>
      </c>
      <c r="BO90" s="2">
        <v>5001.5366000000004</v>
      </c>
      <c r="BQ90" s="32" t="s">
        <v>0</v>
      </c>
      <c r="BR90" s="32" t="s">
        <v>29</v>
      </c>
    </row>
    <row r="91" spans="2:70" x14ac:dyDescent="0.45">
      <c r="B91" t="s">
        <v>403</v>
      </c>
      <c r="C91" t="s">
        <v>25</v>
      </c>
      <c r="D91" t="s">
        <v>26</v>
      </c>
      <c r="E91" t="s">
        <v>3</v>
      </c>
      <c r="F91" s="2">
        <v>1777.0472</v>
      </c>
      <c r="G91" s="2">
        <v>2693.8420000000001</v>
      </c>
      <c r="H91" s="2">
        <v>3105.7849999999999</v>
      </c>
      <c r="I91" s="2">
        <v>3126.1644999999999</v>
      </c>
      <c r="J91" s="2">
        <v>2788.2451999999998</v>
      </c>
      <c r="K91" s="2">
        <v>2751.6581999999999</v>
      </c>
      <c r="L91" s="2">
        <v>3468.5398</v>
      </c>
      <c r="M91" s="2">
        <v>3896.6700999999998</v>
      </c>
      <c r="N91" s="2">
        <v>3877.3393999999998</v>
      </c>
      <c r="O91" s="2">
        <v>3734.4829</v>
      </c>
      <c r="P91" s="2">
        <v>3710.9126000000001</v>
      </c>
      <c r="Q91" s="2">
        <v>3759.1352999999999</v>
      </c>
      <c r="R91" s="2">
        <v>3301.0515999999998</v>
      </c>
      <c r="S91" s="2">
        <v>3468.9369000000002</v>
      </c>
      <c r="T91" s="2">
        <v>3508.8000999999999</v>
      </c>
      <c r="U91" s="2">
        <v>3588.9830999999999</v>
      </c>
      <c r="V91" s="2">
        <v>3490.2851999999998</v>
      </c>
      <c r="W91" s="2">
        <v>3500.2624999999998</v>
      </c>
      <c r="X91" s="2">
        <v>3540.4576000000002</v>
      </c>
      <c r="Y91" s="2">
        <v>3350.3224</v>
      </c>
      <c r="Z91" s="2">
        <v>3315.7247000000002</v>
      </c>
      <c r="AA91" s="2">
        <v>3560.1545999999998</v>
      </c>
      <c r="AB91" s="2">
        <v>3491.4128999999998</v>
      </c>
      <c r="AC91" s="2">
        <v>3407.1257000000001</v>
      </c>
      <c r="AD91" s="2">
        <v>3258.9971999999998</v>
      </c>
      <c r="AE91" s="2">
        <v>3607.7177999999999</v>
      </c>
      <c r="AF91" s="2">
        <v>3525.9376999999999</v>
      </c>
      <c r="AG91" s="2">
        <v>3081.7289000000001</v>
      </c>
      <c r="AH91" s="2">
        <v>3519.2584000000002</v>
      </c>
      <c r="AI91" s="2">
        <v>3694.8661000000002</v>
      </c>
      <c r="AJ91" s="2">
        <v>3913.8560000000002</v>
      </c>
      <c r="AK91" s="2">
        <v>4259.8332</v>
      </c>
      <c r="AL91" s="2">
        <v>4534.9695000000002</v>
      </c>
      <c r="AM91" s="2">
        <v>4759.4966999999997</v>
      </c>
      <c r="AN91" s="2">
        <v>4986.7777999999998</v>
      </c>
      <c r="AO91" s="2">
        <v>5024.5691999999999</v>
      </c>
      <c r="AP91" s="2">
        <v>5428.2627000000002</v>
      </c>
      <c r="AQ91" s="2">
        <v>4496.0604000000003</v>
      </c>
      <c r="AR91" s="2">
        <v>5512.5609999999997</v>
      </c>
      <c r="AS91" s="2">
        <v>5602.8316999999997</v>
      </c>
      <c r="AT91" s="2">
        <v>4900.6044000000002</v>
      </c>
      <c r="AU91" s="2">
        <v>5590.7475000000004</v>
      </c>
      <c r="AV91" s="2">
        <v>5498.2570999999998</v>
      </c>
      <c r="AW91" s="2">
        <v>5702.9282999999996</v>
      </c>
      <c r="AX91" s="2">
        <v>5423.6183000000001</v>
      </c>
      <c r="AY91" s="2">
        <v>5814.1917000000003</v>
      </c>
      <c r="AZ91" s="2">
        <v>5986.2728999999999</v>
      </c>
      <c r="BA91" s="2">
        <v>6306.0272999999997</v>
      </c>
      <c r="BB91" s="2">
        <v>5058.6993000000002</v>
      </c>
      <c r="BC91" s="2">
        <v>4162.1764000000003</v>
      </c>
      <c r="BD91" s="2">
        <v>5199.7915999999996</v>
      </c>
      <c r="BE91" s="2">
        <v>5329.3253000000004</v>
      </c>
      <c r="BF91" s="2">
        <v>5166.8477999999996</v>
      </c>
      <c r="BG91" s="2">
        <v>5002.0749999999998</v>
      </c>
      <c r="BH91" s="2">
        <v>4585.2325000000001</v>
      </c>
      <c r="BI91" s="2">
        <v>5055.2133999999996</v>
      </c>
      <c r="BJ91" s="2">
        <v>4926.7357000000002</v>
      </c>
      <c r="BK91" s="2">
        <v>3518.3483999999999</v>
      </c>
      <c r="BL91" s="2">
        <v>4874.8167999999996</v>
      </c>
      <c r="BM91" s="2">
        <v>4571.3588</v>
      </c>
      <c r="BN91" s="2">
        <v>4298.1513000000004</v>
      </c>
      <c r="BO91" s="2">
        <v>5660.6692999999996</v>
      </c>
      <c r="BQ91" s="32" t="s">
        <v>2</v>
      </c>
      <c r="BR91" s="32" t="s">
        <v>29</v>
      </c>
    </row>
    <row r="92" spans="2:70" x14ac:dyDescent="0.45">
      <c r="B92" t="s">
        <v>403</v>
      </c>
      <c r="C92" t="s">
        <v>25</v>
      </c>
      <c r="D92" t="s">
        <v>26</v>
      </c>
      <c r="E92" t="s">
        <v>5</v>
      </c>
      <c r="F92" s="2">
        <v>1127.1224999999999</v>
      </c>
      <c r="G92" s="2">
        <v>1122.3589999999999</v>
      </c>
      <c r="H92" s="2">
        <v>1207.808</v>
      </c>
      <c r="I92" s="2">
        <v>1224.8924999999999</v>
      </c>
      <c r="J92" s="2">
        <v>1208.3934999999999</v>
      </c>
      <c r="K92" s="2">
        <v>1225.1320000000001</v>
      </c>
      <c r="L92" s="2">
        <v>1240.673</v>
      </c>
      <c r="M92" s="2">
        <v>1473.7349999999999</v>
      </c>
      <c r="N92" s="2">
        <v>1494.066</v>
      </c>
      <c r="O92" s="2">
        <v>1513.173</v>
      </c>
      <c r="P92" s="2">
        <v>1492.895</v>
      </c>
      <c r="Q92" s="2">
        <v>1480.92</v>
      </c>
      <c r="R92" s="2">
        <v>1462.9839999999999</v>
      </c>
      <c r="S92" s="2">
        <v>1436.692</v>
      </c>
      <c r="T92" s="2">
        <v>1402.0440000000001</v>
      </c>
      <c r="U92" s="2">
        <v>1362.5795000000001</v>
      </c>
      <c r="V92" s="2">
        <v>1312.3905</v>
      </c>
      <c r="W92" s="2">
        <v>1358.9870000000001</v>
      </c>
      <c r="X92" s="2">
        <v>1189.0695000000001</v>
      </c>
      <c r="Y92" s="2">
        <v>1134.8879999999999</v>
      </c>
      <c r="Z92" s="2">
        <v>1061.0139999999999</v>
      </c>
      <c r="AA92" s="2">
        <v>1034.7065</v>
      </c>
      <c r="AB92" s="2">
        <v>1042.2325000000001</v>
      </c>
      <c r="AC92" s="2">
        <v>1019.5595</v>
      </c>
      <c r="AD92" s="2">
        <v>984.85850000000005</v>
      </c>
      <c r="AE92" s="2">
        <v>1069.7750000000001</v>
      </c>
      <c r="AF92" s="2">
        <v>1350.6310000000001</v>
      </c>
      <c r="AG92" s="2">
        <v>1846.6659999999999</v>
      </c>
      <c r="AH92" s="2">
        <v>1966.9614999999999</v>
      </c>
      <c r="AI92" s="2">
        <v>1885.9185</v>
      </c>
      <c r="AJ92" s="2">
        <v>2823.328</v>
      </c>
      <c r="AK92" s="2">
        <v>2914.0194999999999</v>
      </c>
      <c r="AL92" s="2">
        <v>3004.8440000000001</v>
      </c>
      <c r="AM92" s="2">
        <v>1854.5844999999999</v>
      </c>
      <c r="AN92" s="2">
        <v>1745.0640000000001</v>
      </c>
      <c r="AO92" s="2">
        <v>2390.5214999999998</v>
      </c>
      <c r="AP92" s="2">
        <v>2476.0394999999999</v>
      </c>
      <c r="AQ92" s="2">
        <v>2354.5504999999998</v>
      </c>
      <c r="AR92" s="2">
        <v>2485.1215000000002</v>
      </c>
      <c r="AS92" s="2">
        <v>2578.9454999999998</v>
      </c>
      <c r="AT92" s="2">
        <v>2678.6464999999998</v>
      </c>
      <c r="AU92" s="2">
        <v>2965.4324999999999</v>
      </c>
      <c r="AV92" s="2">
        <v>3161.5680000000002</v>
      </c>
      <c r="AW92" s="2">
        <v>3267.4785000000002</v>
      </c>
      <c r="AX92" s="2">
        <v>3328.7835</v>
      </c>
      <c r="AY92" s="2">
        <v>3472.2184999999999</v>
      </c>
      <c r="AZ92" s="2">
        <v>3875.2645000000002</v>
      </c>
      <c r="BA92" s="2">
        <v>3943.0435000000002</v>
      </c>
      <c r="BB92" s="2">
        <v>3569.9810000000002</v>
      </c>
      <c r="BC92" s="2">
        <v>3811.3175000000001</v>
      </c>
      <c r="BD92" s="2">
        <v>3848.402</v>
      </c>
      <c r="BE92" s="2">
        <v>4023.7190000000001</v>
      </c>
      <c r="BF92" s="2">
        <v>3779.9825000000001</v>
      </c>
      <c r="BG92" s="2">
        <v>3779.9974999999999</v>
      </c>
      <c r="BH92" s="2">
        <v>3761.98</v>
      </c>
      <c r="BI92" s="2">
        <v>3867.6295</v>
      </c>
      <c r="BJ92" s="2">
        <v>3350.8924999999999</v>
      </c>
      <c r="BK92" s="2">
        <v>3343.3465000000001</v>
      </c>
      <c r="BL92" s="2">
        <v>1341.9175</v>
      </c>
      <c r="BM92" s="2">
        <v>1301.3385000000001</v>
      </c>
      <c r="BN92" s="2">
        <v>1352.5519999999999</v>
      </c>
      <c r="BO92" s="2">
        <v>1645.5184999999999</v>
      </c>
      <c r="BQ92" s="32" t="s">
        <v>4</v>
      </c>
      <c r="BR92" s="32" t="s">
        <v>29</v>
      </c>
    </row>
    <row r="93" spans="2:70" x14ac:dyDescent="0.45">
      <c r="B93" t="s">
        <v>403</v>
      </c>
      <c r="C93" t="s">
        <v>25</v>
      </c>
      <c r="D93" t="s">
        <v>26</v>
      </c>
      <c r="E93" t="s">
        <v>7</v>
      </c>
      <c r="F93" s="2">
        <v>1007.2910000000001</v>
      </c>
      <c r="G93" s="2">
        <v>1050.711</v>
      </c>
      <c r="H93" s="2">
        <v>963.87099999999998</v>
      </c>
      <c r="I93" s="2">
        <v>976.04449999999997</v>
      </c>
      <c r="J93" s="2">
        <v>1036.8325</v>
      </c>
      <c r="K93" s="2">
        <v>1050.711</v>
      </c>
      <c r="L93" s="2">
        <v>1064.616</v>
      </c>
      <c r="M93" s="2">
        <v>1432.807</v>
      </c>
      <c r="N93" s="2">
        <v>1453.6645000000001</v>
      </c>
      <c r="O93" s="2">
        <v>1474.4955</v>
      </c>
      <c r="P93" s="2">
        <v>1516.1310000000001</v>
      </c>
      <c r="Q93" s="2">
        <v>1545.6724999999999</v>
      </c>
      <c r="R93" s="2">
        <v>1569.9665</v>
      </c>
      <c r="S93" s="2">
        <v>1592.5820000000001</v>
      </c>
      <c r="T93" s="2">
        <v>1613.413</v>
      </c>
      <c r="U93" s="2">
        <v>1630.7809999999999</v>
      </c>
      <c r="V93" s="2">
        <v>1649.8805</v>
      </c>
      <c r="W93" s="2">
        <v>1649.8805</v>
      </c>
      <c r="X93" s="2">
        <v>1665.8230000000001</v>
      </c>
      <c r="Y93" s="2">
        <v>1672.047</v>
      </c>
      <c r="Z93" s="2">
        <v>1675.5025000000001</v>
      </c>
      <c r="AA93" s="2">
        <v>1667.2750000000001</v>
      </c>
      <c r="AB93" s="2">
        <v>1563.0405000000001</v>
      </c>
      <c r="AC93" s="2">
        <v>1545.6724999999999</v>
      </c>
      <c r="AD93" s="2">
        <v>1536.9884999999999</v>
      </c>
      <c r="AE93" s="2">
        <v>1667.2750000000001</v>
      </c>
      <c r="AF93" s="2">
        <v>2031.9765</v>
      </c>
      <c r="AG93" s="2">
        <v>2144.8420000000001</v>
      </c>
      <c r="AH93" s="2">
        <v>1866.954</v>
      </c>
      <c r="AI93" s="2">
        <v>1806.1925000000001</v>
      </c>
      <c r="AJ93" s="2">
        <v>2040.634</v>
      </c>
      <c r="AK93" s="2">
        <v>2038.9024999999999</v>
      </c>
      <c r="AL93" s="2">
        <v>2038.9024999999999</v>
      </c>
      <c r="AM93" s="2">
        <v>2043.0515</v>
      </c>
      <c r="AN93" s="2">
        <v>2160.5050000000001</v>
      </c>
      <c r="AO93" s="2">
        <v>2191.7249999999999</v>
      </c>
      <c r="AP93" s="2">
        <v>2121.3114999999998</v>
      </c>
      <c r="AQ93" s="2">
        <v>2165.3434999999999</v>
      </c>
      <c r="AR93" s="2">
        <v>2324.4475000000002</v>
      </c>
      <c r="AS93" s="2">
        <v>2382.9085</v>
      </c>
      <c r="AT93" s="2">
        <v>2709.3020000000001</v>
      </c>
      <c r="AU93" s="2">
        <v>2778.7474999999999</v>
      </c>
      <c r="AV93" s="2">
        <v>2747.3155000000002</v>
      </c>
      <c r="AW93" s="2">
        <v>2840.0610000000001</v>
      </c>
      <c r="AX93" s="2">
        <v>2952.4274999999998</v>
      </c>
      <c r="AY93" s="2">
        <v>2961.1115</v>
      </c>
      <c r="AZ93" s="2">
        <v>2935.808</v>
      </c>
      <c r="BA93" s="2">
        <v>2994.5284999999999</v>
      </c>
      <c r="BB93" s="2">
        <v>2671.3724999999999</v>
      </c>
      <c r="BC93" s="2">
        <v>2674.5394999999999</v>
      </c>
      <c r="BD93" s="2">
        <v>2709.3020000000001</v>
      </c>
      <c r="BE93" s="2">
        <v>2744.0115000000001</v>
      </c>
      <c r="BF93" s="2">
        <v>2748.38</v>
      </c>
      <c r="BG93" s="2">
        <v>2778.7474999999999</v>
      </c>
      <c r="BH93" s="2">
        <v>3014.5495000000001</v>
      </c>
      <c r="BI93" s="2">
        <v>3085.12</v>
      </c>
      <c r="BJ93" s="2">
        <v>2750.5915</v>
      </c>
      <c r="BK93" s="2">
        <v>2747.2165</v>
      </c>
      <c r="BL93" s="2">
        <v>2928.596</v>
      </c>
      <c r="BM93" s="2">
        <v>2876.4470000000001</v>
      </c>
      <c r="BN93" s="2">
        <v>2918.3924999999999</v>
      </c>
      <c r="BO93" s="2">
        <v>2907.8215</v>
      </c>
      <c r="BQ93" s="32" t="s">
        <v>6</v>
      </c>
      <c r="BR93" s="32" t="s">
        <v>29</v>
      </c>
    </row>
    <row r="94" spans="2:70" x14ac:dyDescent="0.45">
      <c r="B94" t="s">
        <v>403</v>
      </c>
      <c r="C94" t="s">
        <v>25</v>
      </c>
      <c r="D94" t="s">
        <v>26</v>
      </c>
      <c r="E94" t="s">
        <v>9</v>
      </c>
      <c r="F94" s="2">
        <v>147.9539</v>
      </c>
      <c r="G94" s="2">
        <v>147.4417</v>
      </c>
      <c r="H94" s="2">
        <v>152.2996</v>
      </c>
      <c r="I94" s="2">
        <v>152.874</v>
      </c>
      <c r="J94" s="2">
        <v>153.6206</v>
      </c>
      <c r="K94" s="2">
        <v>141.12020000000001</v>
      </c>
      <c r="L94" s="2">
        <v>139.14019999999999</v>
      </c>
      <c r="M94" s="2">
        <v>166.78909999999999</v>
      </c>
      <c r="N94" s="2">
        <v>202.14169999999999</v>
      </c>
      <c r="O94" s="2">
        <v>204.12450000000001</v>
      </c>
      <c r="P94" s="2">
        <v>206.96729999999999</v>
      </c>
      <c r="Q94" s="2">
        <v>213.34219999999999</v>
      </c>
      <c r="R94" s="2">
        <v>219.26509999999999</v>
      </c>
      <c r="S94" s="2">
        <v>224.9554</v>
      </c>
      <c r="T94" s="2">
        <v>230.67660000000001</v>
      </c>
      <c r="U94" s="2">
        <v>231.32679999999999</v>
      </c>
      <c r="V94" s="2">
        <v>236.80439999999999</v>
      </c>
      <c r="W94" s="2">
        <v>250.20590000000001</v>
      </c>
      <c r="X94" s="2">
        <v>245.0943</v>
      </c>
      <c r="Y94" s="2">
        <v>250.46879999999999</v>
      </c>
      <c r="Z94" s="2">
        <v>255.22839999999999</v>
      </c>
      <c r="AA94" s="2">
        <v>258.55759999999998</v>
      </c>
      <c r="AB94" s="2">
        <v>252.39279999999999</v>
      </c>
      <c r="AC94" s="2">
        <v>248.4435</v>
      </c>
      <c r="AD94" s="2">
        <v>245.36199999999999</v>
      </c>
      <c r="AE94" s="2">
        <v>242.08690000000001</v>
      </c>
      <c r="AF94" s="2">
        <v>247.99250000000001</v>
      </c>
      <c r="AG94" s="2">
        <v>276.08600000000001</v>
      </c>
      <c r="AH94" s="2">
        <v>307.3689</v>
      </c>
      <c r="AI94" s="2">
        <v>362.12790000000001</v>
      </c>
      <c r="AJ94" s="2">
        <v>418.71100000000001</v>
      </c>
      <c r="AK94" s="2">
        <v>388.64429999999999</v>
      </c>
      <c r="AL94" s="2">
        <v>427.9751</v>
      </c>
      <c r="AM94" s="2">
        <v>463.7312</v>
      </c>
      <c r="AN94" s="2">
        <v>495.57260000000002</v>
      </c>
      <c r="AO94" s="2">
        <v>460.67959999999999</v>
      </c>
      <c r="AP94" s="2">
        <v>447.125</v>
      </c>
      <c r="AQ94" s="2">
        <v>462.20069999999998</v>
      </c>
      <c r="AR94" s="2">
        <v>464.87509999999997</v>
      </c>
      <c r="AS94" s="2">
        <v>490.4676</v>
      </c>
      <c r="AT94" s="2">
        <v>506.32380000000001</v>
      </c>
      <c r="AU94" s="2">
        <v>522.79409999999996</v>
      </c>
      <c r="AV94" s="2">
        <v>573.04290000000003</v>
      </c>
      <c r="AW94" s="2">
        <v>587.97490000000005</v>
      </c>
      <c r="AX94" s="2">
        <v>571.30889999999999</v>
      </c>
      <c r="AY94" s="2">
        <v>587.53309999999999</v>
      </c>
      <c r="AZ94" s="2">
        <v>699.34839999999997</v>
      </c>
      <c r="BA94" s="2">
        <v>749.50040000000001</v>
      </c>
      <c r="BB94" s="2">
        <v>667.04169999999999</v>
      </c>
      <c r="BC94" s="2">
        <v>640.67499999999995</v>
      </c>
      <c r="BD94" s="2">
        <v>654.54539999999997</v>
      </c>
      <c r="BE94" s="2">
        <v>659.01800000000003</v>
      </c>
      <c r="BF94" s="2">
        <v>582.31359999999995</v>
      </c>
      <c r="BG94" s="2">
        <v>587.24030000000005</v>
      </c>
      <c r="BH94" s="2">
        <v>559.92880000000002</v>
      </c>
      <c r="BI94" s="2">
        <v>604.61279999999999</v>
      </c>
      <c r="BJ94" s="2">
        <v>652.6454</v>
      </c>
      <c r="BK94" s="2">
        <v>564.47659999999996</v>
      </c>
      <c r="BL94" s="2">
        <v>49.8245</v>
      </c>
      <c r="BM94" s="2">
        <v>49.379800000000003</v>
      </c>
      <c r="BN94" s="2">
        <v>94.586600000000004</v>
      </c>
      <c r="BO94" s="2">
        <v>68.255600000000001</v>
      </c>
      <c r="BQ94" s="32" t="s">
        <v>8</v>
      </c>
      <c r="BR94" s="32" t="s">
        <v>29</v>
      </c>
    </row>
    <row r="95" spans="2:70" x14ac:dyDescent="0.45">
      <c r="B95" t="s">
        <v>403</v>
      </c>
      <c r="C95" t="s">
        <v>25</v>
      </c>
      <c r="D95" t="s">
        <v>26</v>
      </c>
      <c r="E95" t="s">
        <v>10</v>
      </c>
      <c r="F95" s="2">
        <v>21.4681</v>
      </c>
      <c r="G95" s="2">
        <v>22.8688</v>
      </c>
      <c r="H95" s="2">
        <v>18.872900000000001</v>
      </c>
      <c r="I95" s="2">
        <v>19.095500000000001</v>
      </c>
      <c r="J95" s="2">
        <v>19.0929</v>
      </c>
      <c r="K95" s="2">
        <v>32.4818</v>
      </c>
      <c r="L95" s="2">
        <v>35.1143</v>
      </c>
      <c r="M95" s="2">
        <v>46.086399999999998</v>
      </c>
      <c r="N95" s="2">
        <v>48.285800000000002</v>
      </c>
      <c r="O95" s="2">
        <v>49.384999999999998</v>
      </c>
      <c r="P95" s="2">
        <v>57.0642</v>
      </c>
      <c r="Q95" s="2">
        <v>57.505800000000001</v>
      </c>
      <c r="R95" s="2">
        <v>58.163400000000003</v>
      </c>
      <c r="S95" s="2">
        <v>58.817599999999999</v>
      </c>
      <c r="T95" s="2">
        <v>59.260399999999997</v>
      </c>
      <c r="U95" s="2">
        <v>64.745199999999997</v>
      </c>
      <c r="V95" s="2">
        <v>64.962100000000007</v>
      </c>
      <c r="W95" s="2">
        <v>65.843599999999995</v>
      </c>
      <c r="X95" s="2">
        <v>68.040199999999999</v>
      </c>
      <c r="Y95" s="2">
        <v>68.037700000000001</v>
      </c>
      <c r="Z95" s="2">
        <v>68.470600000000005</v>
      </c>
      <c r="AA95" s="2">
        <v>70.236400000000003</v>
      </c>
      <c r="AB95" s="2">
        <v>81.204700000000003</v>
      </c>
      <c r="AC95" s="2">
        <v>89.983999999999995</v>
      </c>
      <c r="AD95" s="2">
        <v>97.662000000000006</v>
      </c>
      <c r="AE95" s="2">
        <v>105.3506</v>
      </c>
      <c r="AF95" s="2">
        <v>114.12050000000001</v>
      </c>
      <c r="AG95" s="2">
        <v>122.9</v>
      </c>
      <c r="AH95" s="2">
        <v>131.68510000000001</v>
      </c>
      <c r="AI95" s="2">
        <v>164.6036</v>
      </c>
      <c r="AJ95" s="2">
        <v>200.22550000000001</v>
      </c>
      <c r="AK95" s="2">
        <v>215.95920000000001</v>
      </c>
      <c r="AL95" s="2">
        <v>236.37389999999999</v>
      </c>
      <c r="AM95" s="2">
        <v>238.14330000000001</v>
      </c>
      <c r="AN95" s="2">
        <v>246.01840000000001</v>
      </c>
      <c r="AO95" s="2">
        <v>250.20240000000001</v>
      </c>
      <c r="AP95" s="2">
        <v>252.40049999999999</v>
      </c>
      <c r="AQ95" s="2">
        <v>253.4873</v>
      </c>
      <c r="AR95" s="2">
        <v>261.17189999999999</v>
      </c>
      <c r="AS95" s="2">
        <v>261.17239999999998</v>
      </c>
      <c r="AT95" s="2">
        <v>261.17270000000002</v>
      </c>
      <c r="AU95" s="2">
        <v>263.37240000000003</v>
      </c>
      <c r="AV95" s="2">
        <v>263.36709999999999</v>
      </c>
      <c r="AW95" s="2">
        <v>263.37060000000002</v>
      </c>
      <c r="AX95" s="2">
        <v>263.37709999999998</v>
      </c>
      <c r="AY95" s="2">
        <v>263.36939999999998</v>
      </c>
      <c r="AZ95" s="2">
        <v>224.79060000000001</v>
      </c>
      <c r="BA95" s="2">
        <v>232.3186</v>
      </c>
      <c r="BB95" s="2">
        <v>241.4228</v>
      </c>
      <c r="BC95" s="2">
        <v>275.61099999999999</v>
      </c>
      <c r="BD95" s="2">
        <v>279.99509999999998</v>
      </c>
      <c r="BE95" s="2">
        <v>286.08350000000002</v>
      </c>
      <c r="BF95" s="2">
        <v>329.20639999999997</v>
      </c>
      <c r="BG95" s="2">
        <v>331.3947</v>
      </c>
      <c r="BH95" s="2">
        <v>328.11270000000002</v>
      </c>
      <c r="BI95" s="2">
        <v>330.30419999999998</v>
      </c>
      <c r="BJ95" s="2">
        <v>219.47309999999999</v>
      </c>
      <c r="BK95" s="2">
        <v>219.4699</v>
      </c>
      <c r="BL95" s="2">
        <v>164.61850000000001</v>
      </c>
      <c r="BM95" s="2">
        <v>153.62620000000001</v>
      </c>
      <c r="BN95" s="2">
        <v>153.62090000000001</v>
      </c>
      <c r="BO95" s="2">
        <v>153.62989999999999</v>
      </c>
      <c r="BQ95" s="32" t="s">
        <v>6</v>
      </c>
      <c r="BR95" s="32" t="s">
        <v>29</v>
      </c>
    </row>
    <row r="96" spans="2:70" x14ac:dyDescent="0.45">
      <c r="B96" t="s">
        <v>403</v>
      </c>
      <c r="C96" t="s">
        <v>25</v>
      </c>
      <c r="D96" t="s">
        <v>26</v>
      </c>
      <c r="E96" t="s">
        <v>11</v>
      </c>
      <c r="F96" s="2">
        <v>299.40449999999998</v>
      </c>
      <c r="G96" s="2">
        <v>311.65190000000001</v>
      </c>
      <c r="H96" s="2">
        <v>327.4778</v>
      </c>
      <c r="I96" s="2">
        <v>342.74270000000001</v>
      </c>
      <c r="J96" s="2">
        <v>359.05669999999998</v>
      </c>
      <c r="K96" s="2">
        <v>377.149</v>
      </c>
      <c r="L96" s="2">
        <v>395.37920000000003</v>
      </c>
      <c r="M96" s="2">
        <v>371.93979999999999</v>
      </c>
      <c r="N96" s="2">
        <v>381.58300000000003</v>
      </c>
      <c r="O96" s="2">
        <v>391.65089999999998</v>
      </c>
      <c r="P96" s="2">
        <v>382.00790000000001</v>
      </c>
      <c r="Q96" s="2">
        <v>378.97320000000002</v>
      </c>
      <c r="R96" s="2">
        <v>374.1662</v>
      </c>
      <c r="S96" s="2">
        <v>367.30840000000001</v>
      </c>
      <c r="T96" s="2">
        <v>358.44470000000001</v>
      </c>
      <c r="U96" s="2">
        <v>348.67039999999997</v>
      </c>
      <c r="V96" s="2">
        <v>336.31470000000002</v>
      </c>
      <c r="W96" s="2">
        <v>320.92180000000002</v>
      </c>
      <c r="X96" s="2">
        <v>304.61610000000002</v>
      </c>
      <c r="Y96" s="2">
        <v>286.41210000000001</v>
      </c>
      <c r="Z96" s="2">
        <v>346.16559999999998</v>
      </c>
      <c r="AA96" s="2">
        <v>435.74950000000001</v>
      </c>
      <c r="AB96" s="2">
        <v>513.83230000000003</v>
      </c>
      <c r="AC96" s="2">
        <v>567.97339999999997</v>
      </c>
      <c r="AD96" s="2">
        <v>578.82920000000001</v>
      </c>
      <c r="AE96" s="2">
        <v>588.29399999999998</v>
      </c>
      <c r="AF96" s="2">
        <v>592.33989999999994</v>
      </c>
      <c r="AG96" s="2">
        <v>605.38660000000004</v>
      </c>
      <c r="AH96" s="2">
        <v>489.29379999999998</v>
      </c>
      <c r="AI96" s="2">
        <v>445.50420000000003</v>
      </c>
      <c r="AJ96" s="2">
        <v>599.76059999999995</v>
      </c>
      <c r="AK96" s="2">
        <v>603.39689999999996</v>
      </c>
      <c r="AL96" s="2">
        <v>475.77940000000001</v>
      </c>
      <c r="AM96" s="2">
        <v>657.44920000000002</v>
      </c>
      <c r="AN96" s="2">
        <v>491.5985</v>
      </c>
      <c r="AO96" s="2">
        <v>491.14609999999999</v>
      </c>
      <c r="AP96" s="2">
        <v>491.12169999999998</v>
      </c>
      <c r="AQ96" s="2">
        <v>503.52589999999998</v>
      </c>
      <c r="AR96" s="2">
        <v>509.3331</v>
      </c>
      <c r="AS96" s="2">
        <v>525.12170000000003</v>
      </c>
      <c r="AT96" s="2">
        <v>565.8134</v>
      </c>
      <c r="AU96" s="2">
        <v>653.09900000000005</v>
      </c>
      <c r="AV96" s="2">
        <v>619.69320000000005</v>
      </c>
      <c r="AW96" s="2">
        <v>640.63160000000005</v>
      </c>
      <c r="AX96" s="2">
        <v>678.66690000000006</v>
      </c>
      <c r="AY96" s="2">
        <v>709.46699999999998</v>
      </c>
      <c r="AZ96" s="2">
        <v>722.02629999999999</v>
      </c>
      <c r="BA96" s="2">
        <v>726.15350000000001</v>
      </c>
      <c r="BB96" s="2">
        <v>738.94460000000004</v>
      </c>
      <c r="BC96" s="2">
        <v>726.46910000000003</v>
      </c>
      <c r="BD96" s="2">
        <v>695.38310000000001</v>
      </c>
      <c r="BE96" s="2">
        <v>700.31529999999998</v>
      </c>
      <c r="BF96" s="2">
        <v>717.3365</v>
      </c>
      <c r="BG96" s="2">
        <v>715.03039999999999</v>
      </c>
      <c r="BH96" s="2">
        <v>711.11149999999998</v>
      </c>
      <c r="BI96" s="2">
        <v>727.83540000000005</v>
      </c>
      <c r="BJ96" s="2">
        <v>765.86990000000003</v>
      </c>
      <c r="BK96" s="2">
        <v>690.32230000000004</v>
      </c>
      <c r="BL96" s="2">
        <v>94.325000000000003</v>
      </c>
      <c r="BM96" s="2">
        <v>86.858900000000006</v>
      </c>
      <c r="BN96" s="2">
        <v>86.960400000000007</v>
      </c>
      <c r="BO96" s="2">
        <v>109.1816</v>
      </c>
      <c r="BQ96" s="32" t="s">
        <v>8</v>
      </c>
      <c r="BR96" s="32" t="s">
        <v>29</v>
      </c>
    </row>
    <row r="97" spans="2:70" x14ac:dyDescent="0.45">
      <c r="B97" t="s">
        <v>403</v>
      </c>
      <c r="C97" t="s">
        <v>25</v>
      </c>
      <c r="D97" t="s">
        <v>26</v>
      </c>
      <c r="E97" t="s">
        <v>12</v>
      </c>
      <c r="F97" s="2">
        <v>12.961</v>
      </c>
      <c r="G97" s="2">
        <v>14.1906</v>
      </c>
      <c r="H97" s="2">
        <v>12.8817</v>
      </c>
      <c r="I97" s="2">
        <v>13.484299999999999</v>
      </c>
      <c r="J97" s="2">
        <v>14.2898</v>
      </c>
      <c r="K97" s="2">
        <v>14.6915</v>
      </c>
      <c r="L97" s="2">
        <v>16.000299999999999</v>
      </c>
      <c r="M97" s="2">
        <v>17.510200000000001</v>
      </c>
      <c r="N97" s="2">
        <v>21.132000000000001</v>
      </c>
      <c r="O97" s="2">
        <v>24.1511</v>
      </c>
      <c r="P97" s="2">
        <v>25.1586</v>
      </c>
      <c r="Q97" s="2">
        <v>26.163799999999998</v>
      </c>
      <c r="R97" s="2">
        <v>27.171800000000001</v>
      </c>
      <c r="S97" s="2">
        <v>28.177099999999999</v>
      </c>
      <c r="T97" s="2">
        <v>29.1828</v>
      </c>
      <c r="U97" s="2">
        <v>29.384599999999999</v>
      </c>
      <c r="V97" s="2">
        <v>30.189800000000002</v>
      </c>
      <c r="W97" s="2">
        <v>32.202199999999998</v>
      </c>
      <c r="X97" s="2">
        <v>33.208399999999997</v>
      </c>
      <c r="Y97" s="2">
        <v>34.213900000000002</v>
      </c>
      <c r="Z97" s="2">
        <v>76.478399999999993</v>
      </c>
      <c r="AA97" s="2">
        <v>97.615899999999996</v>
      </c>
      <c r="AB97" s="2">
        <v>120.7597</v>
      </c>
      <c r="AC97" s="2">
        <v>130.82310000000001</v>
      </c>
      <c r="AD97" s="2">
        <v>140.88329999999999</v>
      </c>
      <c r="AE97" s="2">
        <v>152.9605</v>
      </c>
      <c r="AF97" s="2">
        <v>171.08009999999999</v>
      </c>
      <c r="AG97" s="2">
        <v>181.13290000000001</v>
      </c>
      <c r="AH97" s="2">
        <v>211.3212</v>
      </c>
      <c r="AI97" s="2">
        <v>231.44280000000001</v>
      </c>
      <c r="AJ97" s="2">
        <v>259.62790000000001</v>
      </c>
      <c r="AK97" s="2">
        <v>281.7731</v>
      </c>
      <c r="AL97" s="2">
        <v>313.96609999999998</v>
      </c>
      <c r="AM97" s="2">
        <v>338.98880000000003</v>
      </c>
      <c r="AN97" s="2">
        <v>357.81</v>
      </c>
      <c r="AO97" s="2">
        <v>362.27339999999998</v>
      </c>
      <c r="AP97" s="2">
        <v>366.30779999999999</v>
      </c>
      <c r="AQ97" s="2">
        <v>372.33609999999999</v>
      </c>
      <c r="AR97" s="2">
        <v>374.34289999999999</v>
      </c>
      <c r="AS97" s="2">
        <v>374.34930000000003</v>
      </c>
      <c r="AT97" s="2">
        <v>374.35860000000002</v>
      </c>
      <c r="AU97" s="2">
        <v>374.34949999999998</v>
      </c>
      <c r="AV97" s="2">
        <v>374.35180000000003</v>
      </c>
      <c r="AW97" s="2">
        <v>374.35590000000002</v>
      </c>
      <c r="AX97" s="2">
        <v>374.35359999999997</v>
      </c>
      <c r="AY97" s="2">
        <v>374.35700000000003</v>
      </c>
      <c r="AZ97" s="2">
        <v>378.37520000000001</v>
      </c>
      <c r="BA97" s="2">
        <v>380.38249999999999</v>
      </c>
      <c r="BB97" s="2">
        <v>386.42039999999997</v>
      </c>
      <c r="BC97" s="2">
        <v>386.42739999999998</v>
      </c>
      <c r="BD97" s="2">
        <v>384.41590000000002</v>
      </c>
      <c r="BE97" s="2">
        <v>392.4717</v>
      </c>
      <c r="BF97" s="2">
        <v>402.53250000000003</v>
      </c>
      <c r="BG97" s="2">
        <v>392.47160000000002</v>
      </c>
      <c r="BH97" s="2">
        <v>388.44600000000003</v>
      </c>
      <c r="BI97" s="2">
        <v>390.45060000000001</v>
      </c>
      <c r="BJ97" s="2">
        <v>301.8931</v>
      </c>
      <c r="BK97" s="2">
        <v>281.76420000000002</v>
      </c>
      <c r="BL97" s="2">
        <v>324.70299999999997</v>
      </c>
      <c r="BM97" s="2">
        <v>302.79809999999998</v>
      </c>
      <c r="BN97" s="2">
        <v>303.08659999999998</v>
      </c>
      <c r="BO97" s="2">
        <v>310.19889999999998</v>
      </c>
      <c r="BQ97" s="32" t="s">
        <v>6</v>
      </c>
      <c r="BR97" s="32" t="s">
        <v>29</v>
      </c>
    </row>
    <row r="98" spans="2:70" x14ac:dyDescent="0.45">
      <c r="B98" t="s">
        <v>403</v>
      </c>
      <c r="C98" t="s">
        <v>25</v>
      </c>
      <c r="D98" t="s">
        <v>26</v>
      </c>
      <c r="E98" t="s">
        <v>13</v>
      </c>
      <c r="F98" s="2">
        <v>0</v>
      </c>
      <c r="G98" s="2">
        <v>0</v>
      </c>
      <c r="H98" s="2">
        <v>0</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E98" s="2">
        <v>0</v>
      </c>
      <c r="AF98" s="2">
        <v>0</v>
      </c>
      <c r="AG98" s="2">
        <v>0</v>
      </c>
      <c r="AH98" s="2">
        <v>0</v>
      </c>
      <c r="AI98" s="2">
        <v>0</v>
      </c>
      <c r="AJ98" s="2">
        <v>0</v>
      </c>
      <c r="AK98" s="2">
        <v>0</v>
      </c>
      <c r="AL98" s="2">
        <v>0</v>
      </c>
      <c r="AM98" s="2">
        <v>0</v>
      </c>
      <c r="AN98" s="2">
        <v>0</v>
      </c>
      <c r="AO98" s="2">
        <v>0</v>
      </c>
      <c r="AP98" s="2">
        <v>0</v>
      </c>
      <c r="AQ98" s="2">
        <v>0</v>
      </c>
      <c r="AR98" s="2">
        <v>0</v>
      </c>
      <c r="AS98" s="2">
        <v>0</v>
      </c>
      <c r="AT98" s="2">
        <v>0</v>
      </c>
      <c r="AU98" s="2">
        <v>0</v>
      </c>
      <c r="AV98" s="2">
        <v>0</v>
      </c>
      <c r="AW98" s="2">
        <v>0</v>
      </c>
      <c r="AX98" s="2">
        <v>0</v>
      </c>
      <c r="AY98" s="2">
        <v>0</v>
      </c>
      <c r="AZ98" s="2">
        <v>0</v>
      </c>
      <c r="BA98" s="2">
        <v>0</v>
      </c>
      <c r="BB98" s="2">
        <v>0</v>
      </c>
      <c r="BC98" s="2">
        <v>0</v>
      </c>
      <c r="BD98" s="2">
        <v>0</v>
      </c>
      <c r="BE98" s="2">
        <v>0</v>
      </c>
      <c r="BF98" s="2">
        <v>0</v>
      </c>
      <c r="BG98" s="2">
        <v>0</v>
      </c>
      <c r="BH98" s="2">
        <v>0</v>
      </c>
      <c r="BI98" s="2">
        <v>0</v>
      </c>
      <c r="BJ98" s="2">
        <v>0</v>
      </c>
      <c r="BK98" s="2">
        <v>0</v>
      </c>
      <c r="BL98" s="2">
        <v>0</v>
      </c>
      <c r="BM98" s="2">
        <v>0</v>
      </c>
      <c r="BN98" s="2">
        <v>0</v>
      </c>
      <c r="BO98" s="2">
        <v>0</v>
      </c>
      <c r="BQ98" s="32" t="s">
        <v>6</v>
      </c>
      <c r="BR98" s="32" t="s">
        <v>29</v>
      </c>
    </row>
    <row r="99" spans="2:70" x14ac:dyDescent="0.45">
      <c r="B99" t="s">
        <v>403</v>
      </c>
      <c r="C99" t="s">
        <v>25</v>
      </c>
      <c r="D99" t="s">
        <v>26</v>
      </c>
      <c r="E99" t="s">
        <v>15</v>
      </c>
      <c r="F99" s="2">
        <v>65.252499999999998</v>
      </c>
      <c r="G99" s="2">
        <v>66.254499999999993</v>
      </c>
      <c r="H99" s="2">
        <v>66.520499999999998</v>
      </c>
      <c r="I99" s="2">
        <v>63.737499999999997</v>
      </c>
      <c r="J99" s="2">
        <v>64.134500000000003</v>
      </c>
      <c r="K99" s="2">
        <v>64.163499999999999</v>
      </c>
      <c r="L99" s="2">
        <v>64.587000000000003</v>
      </c>
      <c r="M99" s="2">
        <v>62.590499999999999</v>
      </c>
      <c r="N99" s="2">
        <v>65.855000000000004</v>
      </c>
      <c r="O99" s="2">
        <v>66.251999999999995</v>
      </c>
      <c r="P99" s="2">
        <v>67.069999999999993</v>
      </c>
      <c r="Q99" s="2">
        <v>67.52</v>
      </c>
      <c r="R99" s="2">
        <v>69.918499999999995</v>
      </c>
      <c r="S99" s="2">
        <v>67.974999999999994</v>
      </c>
      <c r="T99" s="2">
        <v>68.372</v>
      </c>
      <c r="U99" s="2">
        <v>65.586500000000001</v>
      </c>
      <c r="V99" s="2">
        <v>64.826499999999996</v>
      </c>
      <c r="W99" s="2">
        <v>64.040000000000006</v>
      </c>
      <c r="X99" s="2">
        <v>67.278000000000006</v>
      </c>
      <c r="Y99" s="2">
        <v>64.465999999999994</v>
      </c>
      <c r="Z99" s="2">
        <v>57.685000000000002</v>
      </c>
      <c r="AA99" s="2">
        <v>56.924999999999997</v>
      </c>
      <c r="AB99" s="2">
        <v>55.262500000000003</v>
      </c>
      <c r="AC99" s="2">
        <v>67.917000000000002</v>
      </c>
      <c r="AD99" s="2">
        <v>63.466500000000003</v>
      </c>
      <c r="AE99" s="2">
        <v>59.015999999999998</v>
      </c>
      <c r="AF99" s="2">
        <v>48.542000000000002</v>
      </c>
      <c r="AG99" s="2">
        <v>48.142499999999998</v>
      </c>
      <c r="AH99" s="2">
        <v>47.69</v>
      </c>
      <c r="AI99" s="2">
        <v>58.897500000000001</v>
      </c>
      <c r="AJ99" s="2">
        <v>100.2855</v>
      </c>
      <c r="AK99" s="2">
        <v>129.50800000000001</v>
      </c>
      <c r="AL99" s="2">
        <v>162.6</v>
      </c>
      <c r="AM99" s="2">
        <v>201.17599999999999</v>
      </c>
      <c r="AN99" s="2">
        <v>227.7895</v>
      </c>
      <c r="AO99" s="2">
        <v>259.46100000000001</v>
      </c>
      <c r="AP99" s="2">
        <v>285.322</v>
      </c>
      <c r="AQ99" s="2">
        <v>285.08</v>
      </c>
      <c r="AR99" s="2">
        <v>292.43700000000001</v>
      </c>
      <c r="AS99" s="2">
        <v>294.43599999999998</v>
      </c>
      <c r="AT99" s="2">
        <v>300.60950000000003</v>
      </c>
      <c r="AU99" s="2">
        <v>302.45850000000002</v>
      </c>
      <c r="AV99" s="2">
        <v>308.45549999999997</v>
      </c>
      <c r="AW99" s="2">
        <v>221.58449999999999</v>
      </c>
      <c r="AX99" s="2">
        <v>211.4975</v>
      </c>
      <c r="AY99" s="2">
        <v>208.17</v>
      </c>
      <c r="AZ99" s="2">
        <v>270.48450000000003</v>
      </c>
      <c r="BA99" s="2">
        <v>267.27050000000003</v>
      </c>
      <c r="BB99" s="2">
        <v>282.81</v>
      </c>
      <c r="BC99" s="2">
        <v>299.06299999999999</v>
      </c>
      <c r="BD99" s="2">
        <v>344.36200000000002</v>
      </c>
      <c r="BE99" s="2">
        <v>343.36500000000001</v>
      </c>
      <c r="BF99" s="2">
        <v>446.37799999999999</v>
      </c>
      <c r="BG99" s="2">
        <v>433.387</v>
      </c>
      <c r="BH99" s="2">
        <v>460.76299999999998</v>
      </c>
      <c r="BI99" s="2">
        <v>467.17599999999999</v>
      </c>
      <c r="BJ99" s="2">
        <v>482.65249999999997</v>
      </c>
      <c r="BK99" s="2">
        <v>504.65800000000002</v>
      </c>
      <c r="BL99" s="2">
        <v>682.70799999999997</v>
      </c>
      <c r="BM99" s="2">
        <v>822.65350000000001</v>
      </c>
      <c r="BN99" s="2">
        <v>892.87199999999996</v>
      </c>
      <c r="BO99" s="2">
        <v>1061.6479999999999</v>
      </c>
      <c r="BQ99" s="32" t="s">
        <v>14</v>
      </c>
      <c r="BR99" s="32" t="s">
        <v>29</v>
      </c>
    </row>
    <row r="100" spans="2:70" x14ac:dyDescent="0.45">
      <c r="B100" t="s">
        <v>403</v>
      </c>
      <c r="C100" t="s">
        <v>25</v>
      </c>
      <c r="D100" t="s">
        <v>26</v>
      </c>
      <c r="E100" t="s">
        <v>17</v>
      </c>
      <c r="F100" s="2">
        <v>31.502500000000001</v>
      </c>
      <c r="G100" s="2">
        <v>31.7925</v>
      </c>
      <c r="H100" s="2">
        <v>33.216000000000001</v>
      </c>
      <c r="I100" s="2">
        <v>38.963000000000001</v>
      </c>
      <c r="J100" s="2">
        <v>40.07</v>
      </c>
      <c r="K100" s="2">
        <v>41.81</v>
      </c>
      <c r="L100" s="2">
        <v>42.9435</v>
      </c>
      <c r="M100" s="2">
        <v>47.530500000000004</v>
      </c>
      <c r="N100" s="2">
        <v>44.683500000000002</v>
      </c>
      <c r="O100" s="2">
        <v>45.790500000000002</v>
      </c>
      <c r="P100" s="2">
        <v>46.396999999999998</v>
      </c>
      <c r="Q100" s="2">
        <v>47.530500000000004</v>
      </c>
      <c r="R100" s="2">
        <v>45.790500000000002</v>
      </c>
      <c r="S100" s="2">
        <v>50.404000000000003</v>
      </c>
      <c r="T100" s="2">
        <v>51.537500000000001</v>
      </c>
      <c r="U100" s="2">
        <v>57.258000000000003</v>
      </c>
      <c r="V100" s="2">
        <v>60.131500000000003</v>
      </c>
      <c r="W100" s="2">
        <v>62.978499999999997</v>
      </c>
      <c r="X100" s="2">
        <v>60.131500000000003</v>
      </c>
      <c r="Y100" s="2">
        <v>65.852000000000004</v>
      </c>
      <c r="Z100" s="2">
        <v>77.319500000000005</v>
      </c>
      <c r="AA100" s="2">
        <v>80.192999999999998</v>
      </c>
      <c r="AB100" s="2">
        <v>92.504000000000005</v>
      </c>
      <c r="AC100" s="2">
        <v>85.913499999999999</v>
      </c>
      <c r="AD100" s="2">
        <v>94.507499999999993</v>
      </c>
      <c r="AE100" s="2">
        <v>103.1015</v>
      </c>
      <c r="AF100" s="2">
        <v>120.26300000000001</v>
      </c>
      <c r="AG100" s="2">
        <v>123.1365</v>
      </c>
      <c r="AH100" s="2">
        <v>125.98350000000001</v>
      </c>
      <c r="AI100" s="2">
        <v>128.8835</v>
      </c>
      <c r="AJ100" s="2">
        <v>105.9485</v>
      </c>
      <c r="AK100" s="2">
        <v>106.52849999999999</v>
      </c>
      <c r="AL100" s="2">
        <v>108.8485</v>
      </c>
      <c r="AM100" s="2">
        <v>111.6955</v>
      </c>
      <c r="AN100" s="2">
        <v>113.583</v>
      </c>
      <c r="AO100" s="2">
        <v>93.5505</v>
      </c>
      <c r="AP100" s="2">
        <v>83.274500000000003</v>
      </c>
      <c r="AQ100" s="2">
        <v>84.956500000000005</v>
      </c>
      <c r="AR100" s="2">
        <v>85.913499999999999</v>
      </c>
      <c r="AS100" s="2">
        <v>88.760499999999993</v>
      </c>
      <c r="AT100" s="2">
        <v>91.430999999999997</v>
      </c>
      <c r="AU100" s="2">
        <v>94.507499999999993</v>
      </c>
      <c r="AV100" s="2">
        <v>103.1015</v>
      </c>
      <c r="AW100" s="2">
        <v>108.8485</v>
      </c>
      <c r="AX100" s="2">
        <v>108.8485</v>
      </c>
      <c r="AY100" s="2">
        <v>117.416</v>
      </c>
      <c r="AZ100" s="2">
        <v>126.32899999999999</v>
      </c>
      <c r="BA100" s="2">
        <v>144.06800000000001</v>
      </c>
      <c r="BB100" s="2">
        <v>155.654</v>
      </c>
      <c r="BC100" s="2">
        <v>166.89449999999999</v>
      </c>
      <c r="BD100" s="2">
        <v>151.328</v>
      </c>
      <c r="BE100" s="2">
        <v>167.124</v>
      </c>
      <c r="BF100" s="2">
        <v>164.77250000000001</v>
      </c>
      <c r="BG100" s="2">
        <v>185.67500000000001</v>
      </c>
      <c r="BH100" s="2">
        <v>174.5</v>
      </c>
      <c r="BI100" s="2">
        <v>195.869</v>
      </c>
      <c r="BJ100" s="2">
        <v>202.1695</v>
      </c>
      <c r="BK100" s="2">
        <v>201.036</v>
      </c>
      <c r="BL100" s="2">
        <v>226.6465</v>
      </c>
      <c r="BM100" s="2">
        <v>255.7105</v>
      </c>
      <c r="BN100" s="2">
        <v>269.8775</v>
      </c>
      <c r="BO100" s="2">
        <v>200.398</v>
      </c>
      <c r="BQ100" s="32" t="s">
        <v>16</v>
      </c>
      <c r="BR100" s="32" t="s">
        <v>29</v>
      </c>
    </row>
    <row r="101" spans="2:70" x14ac:dyDescent="0.45">
      <c r="B101" t="s">
        <v>403</v>
      </c>
      <c r="C101" t="s">
        <v>32</v>
      </c>
      <c r="D101" t="s">
        <v>31</v>
      </c>
      <c r="E101" t="s">
        <v>1</v>
      </c>
      <c r="F101" s="2">
        <f t="shared" ref="F101:AK101" si="22">IF(F79=0,0,F90/F79)</f>
        <v>3866.8616493916179</v>
      </c>
      <c r="G101" s="2">
        <f t="shared" si="22"/>
        <v>4401.0917475728156</v>
      </c>
      <c r="H101" s="2">
        <f t="shared" si="22"/>
        <v>4223.0348537005166</v>
      </c>
      <c r="I101" s="2">
        <f t="shared" si="22"/>
        <v>4316.5467625899282</v>
      </c>
      <c r="J101" s="2">
        <f t="shared" si="22"/>
        <v>4348.0019319938183</v>
      </c>
      <c r="K101" s="2">
        <f t="shared" si="22"/>
        <v>4802.9065807639208</v>
      </c>
      <c r="L101" s="2">
        <f t="shared" si="22"/>
        <v>4459.7892903787551</v>
      </c>
      <c r="M101" s="2">
        <f t="shared" si="22"/>
        <v>4859.2874476987445</v>
      </c>
      <c r="N101" s="2">
        <f t="shared" si="22"/>
        <v>4575.6822780067441</v>
      </c>
      <c r="O101" s="2">
        <f t="shared" si="22"/>
        <v>4873.3014623172103</v>
      </c>
      <c r="P101" s="2">
        <f t="shared" si="22"/>
        <v>5007.1511042231696</v>
      </c>
      <c r="Q101" s="2">
        <f t="shared" si="22"/>
        <v>4978.3684398429132</v>
      </c>
      <c r="R101" s="2">
        <f t="shared" si="22"/>
        <v>5395.8630293780998</v>
      </c>
      <c r="S101" s="2">
        <f t="shared" si="22"/>
        <v>5441.0724085365846</v>
      </c>
      <c r="T101" s="2">
        <f t="shared" si="22"/>
        <v>5706.466619318182</v>
      </c>
      <c r="U101" s="2">
        <f t="shared" si="22"/>
        <v>5888.6760513186027</v>
      </c>
      <c r="V101" s="2">
        <f t="shared" si="22"/>
        <v>5181.8038976857488</v>
      </c>
      <c r="W101" s="2">
        <f t="shared" si="22"/>
        <v>5865.1275575447571</v>
      </c>
      <c r="X101" s="2">
        <f t="shared" si="22"/>
        <v>5553.14453125</v>
      </c>
      <c r="Y101" s="2">
        <f t="shared" si="22"/>
        <v>5718.0782583949913</v>
      </c>
      <c r="Z101" s="2">
        <f t="shared" si="22"/>
        <v>6001.8407480872766</v>
      </c>
      <c r="AA101" s="2">
        <f t="shared" si="22"/>
        <v>6081.3527037933818</v>
      </c>
      <c r="AB101" s="2">
        <f t="shared" si="22"/>
        <v>6258.4489911906794</v>
      </c>
      <c r="AC101" s="2">
        <f t="shared" si="22"/>
        <v>6219.4387489139881</v>
      </c>
      <c r="AD101" s="2">
        <f t="shared" si="22"/>
        <v>6249.2088694223921</v>
      </c>
      <c r="AE101" s="2">
        <f t="shared" si="22"/>
        <v>6308.9815455593998</v>
      </c>
      <c r="AF101" s="2">
        <f t="shared" si="22"/>
        <v>7038.6087732721244</v>
      </c>
      <c r="AG101" s="2">
        <f t="shared" si="22"/>
        <v>7631.7937110328003</v>
      </c>
      <c r="AH101" s="2">
        <f t="shared" si="22"/>
        <v>8451.2167745914285</v>
      </c>
      <c r="AI101" s="2">
        <f t="shared" si="22"/>
        <v>9856.3343892995417</v>
      </c>
      <c r="AJ101" s="2">
        <f t="shared" si="22"/>
        <v>10416.606341289633</v>
      </c>
      <c r="AK101" s="2">
        <f t="shared" si="22"/>
        <v>10700.23983433735</v>
      </c>
      <c r="AL101" s="2">
        <f t="shared" ref="AL101:BO101" si="23">IF(AL79=0,0,AL90/AL79)</f>
        <v>10800.757347915242</v>
      </c>
      <c r="AM101" s="2">
        <f t="shared" si="23"/>
        <v>10428.40241600604</v>
      </c>
      <c r="AN101" s="2">
        <f t="shared" si="23"/>
        <v>11310.745708836619</v>
      </c>
      <c r="AO101" s="2">
        <f t="shared" si="23"/>
        <v>11648.4025477707</v>
      </c>
      <c r="AP101" s="2">
        <f t="shared" si="23"/>
        <v>12591.420226359985</v>
      </c>
      <c r="AQ101" s="2">
        <f t="shared" si="23"/>
        <v>13488.309693513898</v>
      </c>
      <c r="AR101" s="2">
        <f t="shared" si="23"/>
        <v>13584.926918839516</v>
      </c>
      <c r="AS101" s="2">
        <f t="shared" si="23"/>
        <v>14106.496817538897</v>
      </c>
      <c r="AT101" s="2">
        <f t="shared" si="23"/>
        <v>13332.659384309833</v>
      </c>
      <c r="AU101" s="2">
        <f t="shared" si="23"/>
        <v>14087.291680588038</v>
      </c>
      <c r="AV101" s="2">
        <f t="shared" si="23"/>
        <v>14506.997335997334</v>
      </c>
      <c r="AW101" s="2">
        <f t="shared" si="23"/>
        <v>14472.839739798936</v>
      </c>
      <c r="AX101" s="2">
        <f t="shared" si="23"/>
        <v>16300.887271496278</v>
      </c>
      <c r="AY101" s="2">
        <f t="shared" si="23"/>
        <v>15762.704607977992</v>
      </c>
      <c r="AZ101" s="2">
        <f t="shared" si="23"/>
        <v>14722.258827683616</v>
      </c>
      <c r="BA101" s="2">
        <f t="shared" si="23"/>
        <v>16489.846036585364</v>
      </c>
      <c r="BB101" s="2">
        <f t="shared" si="23"/>
        <v>17238.594224924014</v>
      </c>
      <c r="BC101" s="2">
        <f t="shared" si="23"/>
        <v>15132.595238095237</v>
      </c>
      <c r="BD101" s="2">
        <f t="shared" si="23"/>
        <v>16339.280765066762</v>
      </c>
      <c r="BE101" s="2">
        <f t="shared" si="23"/>
        <v>17842.084206116462</v>
      </c>
      <c r="BF101" s="2">
        <f t="shared" si="23"/>
        <v>18395.97927241963</v>
      </c>
      <c r="BG101" s="2">
        <f t="shared" si="23"/>
        <v>17855.47469387755</v>
      </c>
      <c r="BH101" s="2">
        <f t="shared" si="23"/>
        <v>18326.346484375001</v>
      </c>
      <c r="BI101" s="2">
        <f t="shared" si="23"/>
        <v>18075.937756243013</v>
      </c>
      <c r="BJ101" s="2">
        <f t="shared" si="23"/>
        <v>17964.475373951114</v>
      </c>
      <c r="BK101" s="2">
        <f t="shared" si="23"/>
        <v>14440.362079326922</v>
      </c>
      <c r="BL101" s="2">
        <f t="shared" si="23"/>
        <v>17106.804020100502</v>
      </c>
      <c r="BM101" s="2">
        <f t="shared" si="23"/>
        <v>17656.341731724628</v>
      </c>
      <c r="BN101" s="2">
        <f t="shared" si="23"/>
        <v>18849.759252336447</v>
      </c>
      <c r="BO101" s="2">
        <f t="shared" si="23"/>
        <v>18141.22814653609</v>
      </c>
      <c r="BQ101" s="32" t="s">
        <v>0</v>
      </c>
      <c r="BR101" s="32" t="s">
        <v>30</v>
      </c>
    </row>
    <row r="102" spans="2:70" x14ac:dyDescent="0.45">
      <c r="B102" t="s">
        <v>403</v>
      </c>
      <c r="C102" t="s">
        <v>32</v>
      </c>
      <c r="D102" t="s">
        <v>31</v>
      </c>
      <c r="E102" t="s">
        <v>3</v>
      </c>
      <c r="F102" s="2">
        <f t="shared" ref="F102:AK102" si="24">IF(F80=0,0,F91/F80)</f>
        <v>1141.9877899877899</v>
      </c>
      <c r="G102" s="2">
        <f t="shared" si="24"/>
        <v>2038.0102889998486</v>
      </c>
      <c r="H102" s="2">
        <f t="shared" si="24"/>
        <v>2219.0518719634183</v>
      </c>
      <c r="I102" s="2">
        <f t="shared" si="24"/>
        <v>2036.0586817767355</v>
      </c>
      <c r="J102" s="2">
        <f t="shared" si="24"/>
        <v>1789.0569136990696</v>
      </c>
      <c r="K102" s="2">
        <f t="shared" si="24"/>
        <v>1678.0450054884741</v>
      </c>
      <c r="L102" s="2">
        <f t="shared" si="24"/>
        <v>2278.0374359647972</v>
      </c>
      <c r="M102" s="2">
        <f t="shared" si="24"/>
        <v>2591.0433539464057</v>
      </c>
      <c r="N102" s="2">
        <f t="shared" si="24"/>
        <v>2560.99035667107</v>
      </c>
      <c r="O102" s="2">
        <f t="shared" si="24"/>
        <v>2604.0603165748553</v>
      </c>
      <c r="P102" s="2">
        <f t="shared" si="24"/>
        <v>2533.7379489280352</v>
      </c>
      <c r="Q102" s="2">
        <f t="shared" si="24"/>
        <v>2506.9258419473158</v>
      </c>
      <c r="R102" s="2">
        <f t="shared" si="24"/>
        <v>2275.0183321846998</v>
      </c>
      <c r="S102" s="2">
        <f t="shared" si="24"/>
        <v>2241.6393537964459</v>
      </c>
      <c r="T102" s="2">
        <f t="shared" si="24"/>
        <v>2423.3718488845916</v>
      </c>
      <c r="U102" s="2">
        <f t="shared" si="24"/>
        <v>2300.0404383491414</v>
      </c>
      <c r="V102" s="2">
        <f t="shared" si="24"/>
        <v>2272.3210937499998</v>
      </c>
      <c r="W102" s="2">
        <f t="shared" si="24"/>
        <v>2351.0629365932296</v>
      </c>
      <c r="X102" s="2">
        <f t="shared" si="24"/>
        <v>2510.9628368794329</v>
      </c>
      <c r="Y102" s="2">
        <f t="shared" si="24"/>
        <v>2382.0280127977248</v>
      </c>
      <c r="Z102" s="2">
        <f t="shared" si="24"/>
        <v>2236.4256711183061</v>
      </c>
      <c r="AA102" s="2">
        <f t="shared" si="24"/>
        <v>2440.4679188374002</v>
      </c>
      <c r="AB102" s="2">
        <f t="shared" si="24"/>
        <v>2442.0598027558226</v>
      </c>
      <c r="AC102" s="2">
        <f t="shared" si="24"/>
        <v>2236.3805054151626</v>
      </c>
      <c r="AD102" s="2">
        <f t="shared" si="24"/>
        <v>2311.3455319148934</v>
      </c>
      <c r="AE102" s="2">
        <f t="shared" si="24"/>
        <v>2445.0815316841749</v>
      </c>
      <c r="AF102" s="2">
        <f t="shared" si="24"/>
        <v>2405.962265438417</v>
      </c>
      <c r="AG102" s="2">
        <f t="shared" si="24"/>
        <v>2131.9466620546523</v>
      </c>
      <c r="AH102" s="2">
        <f t="shared" si="24"/>
        <v>2679.0943970767357</v>
      </c>
      <c r="AI102" s="2">
        <f t="shared" si="24"/>
        <v>3167.4805829404199</v>
      </c>
      <c r="AJ102" s="2">
        <f t="shared" si="24"/>
        <v>3447.7237491190981</v>
      </c>
      <c r="AK102" s="2">
        <f t="shared" si="24"/>
        <v>3909.5385462555068</v>
      </c>
      <c r="AL102" s="2">
        <f t="shared" ref="AL102:BO102" si="25">IF(AL80=0,0,AL91/AL80)</f>
        <v>4160.9042113955411</v>
      </c>
      <c r="AM102" s="2">
        <f t="shared" si="25"/>
        <v>4583.0493018777079</v>
      </c>
      <c r="AN102" s="2">
        <f t="shared" si="25"/>
        <v>4788.0727796447427</v>
      </c>
      <c r="AO102" s="2">
        <f t="shared" si="25"/>
        <v>4895.3324240062357</v>
      </c>
      <c r="AP102" s="2">
        <f t="shared" si="25"/>
        <v>5479.7725620835854</v>
      </c>
      <c r="AQ102" s="2">
        <f t="shared" si="25"/>
        <v>4474.1371280724461</v>
      </c>
      <c r="AR102" s="2">
        <f t="shared" si="25"/>
        <v>5816.7785164081461</v>
      </c>
      <c r="AS102" s="2">
        <f t="shared" si="25"/>
        <v>6000.6765556388564</v>
      </c>
      <c r="AT102" s="2">
        <f t="shared" si="25"/>
        <v>5226.7538395904439</v>
      </c>
      <c r="AU102" s="2">
        <f t="shared" si="25"/>
        <v>6105.4357322267124</v>
      </c>
      <c r="AV102" s="2">
        <f t="shared" si="25"/>
        <v>6176.4290047180411</v>
      </c>
      <c r="AW102" s="2">
        <f t="shared" si="25"/>
        <v>6352.1143907329015</v>
      </c>
      <c r="AX102" s="2">
        <f t="shared" si="25"/>
        <v>6125.6136209622773</v>
      </c>
      <c r="AY102" s="2">
        <f t="shared" si="25"/>
        <v>6755.1896131056119</v>
      </c>
      <c r="AZ102" s="2">
        <f t="shared" si="25"/>
        <v>6876.8212521539344</v>
      </c>
      <c r="BA102" s="2">
        <f t="shared" si="25"/>
        <v>7253.3095238095239</v>
      </c>
      <c r="BB102" s="2">
        <f t="shared" si="25"/>
        <v>5520.1869271060677</v>
      </c>
      <c r="BC102" s="2">
        <f t="shared" si="25"/>
        <v>4329.2868733097566</v>
      </c>
      <c r="BD102" s="2">
        <f t="shared" si="25"/>
        <v>5674.7698352068091</v>
      </c>
      <c r="BE102" s="2">
        <f t="shared" si="25"/>
        <v>5910.964174800356</v>
      </c>
      <c r="BF102" s="2">
        <f t="shared" si="25"/>
        <v>5724.404830489696</v>
      </c>
      <c r="BG102" s="2">
        <f t="shared" si="25"/>
        <v>5467.3461580500598</v>
      </c>
      <c r="BH102" s="2">
        <f t="shared" si="25"/>
        <v>4817.9389513502156</v>
      </c>
      <c r="BI102" s="2">
        <f t="shared" si="25"/>
        <v>5308.9827767275774</v>
      </c>
      <c r="BJ102" s="2">
        <f t="shared" si="25"/>
        <v>4960.4668747482883</v>
      </c>
      <c r="BK102" s="2">
        <f t="shared" si="25"/>
        <v>3123.8110627719075</v>
      </c>
      <c r="BL102" s="2">
        <f t="shared" si="25"/>
        <v>4804.1951315659799</v>
      </c>
      <c r="BM102" s="2">
        <f t="shared" si="25"/>
        <v>4803.8659100462382</v>
      </c>
      <c r="BN102" s="2">
        <f t="shared" si="25"/>
        <v>4241.7362084279093</v>
      </c>
      <c r="BO102" s="2">
        <f t="shared" si="25"/>
        <v>5799.8660860655737</v>
      </c>
      <c r="BQ102" s="32" t="s">
        <v>2</v>
      </c>
      <c r="BR102" s="32" t="s">
        <v>30</v>
      </c>
    </row>
    <row r="103" spans="2:70" x14ac:dyDescent="0.45">
      <c r="B103" t="s">
        <v>403</v>
      </c>
      <c r="C103" t="s">
        <v>32</v>
      </c>
      <c r="D103" t="s">
        <v>31</v>
      </c>
      <c r="E103" t="s">
        <v>5</v>
      </c>
      <c r="F103" s="2">
        <f t="shared" ref="F103:AK103" si="26">IF(F81=0,0,F92/F81)</f>
        <v>84.000156505019334</v>
      </c>
      <c r="G103" s="2">
        <f t="shared" si="26"/>
        <v>85.999908050909141</v>
      </c>
      <c r="H103" s="2">
        <f t="shared" si="26"/>
        <v>86.999690266442897</v>
      </c>
      <c r="I103" s="2">
        <f t="shared" si="26"/>
        <v>88.0002083453072</v>
      </c>
      <c r="J103" s="2">
        <f t="shared" si="26"/>
        <v>89.999962760490362</v>
      </c>
      <c r="K103" s="2">
        <f t="shared" si="26"/>
        <v>90.999925722350156</v>
      </c>
      <c r="L103" s="2">
        <f t="shared" si="26"/>
        <v>92.99979011438765</v>
      </c>
      <c r="M103" s="2">
        <f t="shared" si="26"/>
        <v>127.9994962479155</v>
      </c>
      <c r="N103" s="2">
        <f t="shared" si="26"/>
        <v>118.99977698483498</v>
      </c>
      <c r="O103" s="2">
        <f t="shared" si="26"/>
        <v>118.00000000000001</v>
      </c>
      <c r="P103" s="2">
        <f t="shared" si="26"/>
        <v>120.99975684875993</v>
      </c>
      <c r="Q103" s="2">
        <f t="shared" si="26"/>
        <v>121.99988466639756</v>
      </c>
      <c r="R103" s="2">
        <f t="shared" si="26"/>
        <v>122.99978140606346</v>
      </c>
      <c r="S103" s="2">
        <f t="shared" si="26"/>
        <v>124.00027619064059</v>
      </c>
      <c r="T103" s="2">
        <f t="shared" si="26"/>
        <v>124.00007075388262</v>
      </c>
      <c r="U103" s="2">
        <f t="shared" si="26"/>
        <v>122.99980140640375</v>
      </c>
      <c r="V103" s="2">
        <f t="shared" si="26"/>
        <v>123.00047798459202</v>
      </c>
      <c r="W103" s="2">
        <f t="shared" si="26"/>
        <v>122.00041295604711</v>
      </c>
      <c r="X103" s="2">
        <f t="shared" si="26"/>
        <v>121.99964089673217</v>
      </c>
      <c r="Y103" s="2">
        <f t="shared" si="26"/>
        <v>120</v>
      </c>
      <c r="Z103" s="2">
        <f t="shared" si="26"/>
        <v>115.00010838698488</v>
      </c>
      <c r="AA103" s="2">
        <f t="shared" si="26"/>
        <v>111.9994046652595</v>
      </c>
      <c r="AB103" s="2">
        <f t="shared" si="26"/>
        <v>112.00056954951857</v>
      </c>
      <c r="AC103" s="2">
        <f t="shared" si="26"/>
        <v>104.99989701444886</v>
      </c>
      <c r="AD103" s="2">
        <f t="shared" si="26"/>
        <v>101.99974108021335</v>
      </c>
      <c r="AE103" s="2">
        <f t="shared" si="26"/>
        <v>114.99989250086</v>
      </c>
      <c r="AF103" s="2">
        <f t="shared" si="26"/>
        <v>134.99965016442275</v>
      </c>
      <c r="AG103" s="2">
        <f t="shared" si="26"/>
        <v>156.68434315580481</v>
      </c>
      <c r="AH103" s="2">
        <f t="shared" si="26"/>
        <v>154.99968479365805</v>
      </c>
      <c r="AI103" s="2">
        <f t="shared" si="26"/>
        <v>143.00044736961829</v>
      </c>
      <c r="AJ103" s="2">
        <f t="shared" si="26"/>
        <v>269.99923494759395</v>
      </c>
      <c r="AK103" s="2">
        <f t="shared" si="26"/>
        <v>276.00108922144346</v>
      </c>
      <c r="AL103" s="2">
        <f t="shared" ref="AL103:BO103" si="27">IF(AL81=0,0,AL92/AL81)</f>
        <v>290.00086860010617</v>
      </c>
      <c r="AM103" s="2">
        <f t="shared" si="27"/>
        <v>286.99852986691428</v>
      </c>
      <c r="AN103" s="2">
        <f t="shared" si="27"/>
        <v>285.00146986771193</v>
      </c>
      <c r="AO103" s="2">
        <f t="shared" si="27"/>
        <v>245.34273779711808</v>
      </c>
      <c r="AP103" s="2">
        <f t="shared" si="27"/>
        <v>248.00075120192307</v>
      </c>
      <c r="AQ103" s="2">
        <f t="shared" si="27"/>
        <v>257.99900287085529</v>
      </c>
      <c r="AR103" s="2">
        <f t="shared" si="27"/>
        <v>273.00027463473583</v>
      </c>
      <c r="AS103" s="2">
        <f t="shared" si="27"/>
        <v>281.99990158771811</v>
      </c>
      <c r="AT103" s="2">
        <f t="shared" si="27"/>
        <v>272.99977578246825</v>
      </c>
      <c r="AU103" s="2">
        <f t="shared" si="27"/>
        <v>336.39991151647149</v>
      </c>
      <c r="AV103" s="2">
        <f t="shared" si="27"/>
        <v>329.000999000999</v>
      </c>
      <c r="AW103" s="2">
        <f t="shared" si="27"/>
        <v>340.00109258912403</v>
      </c>
      <c r="AX103" s="2">
        <f t="shared" si="27"/>
        <v>352.99931071049843</v>
      </c>
      <c r="AY103" s="2">
        <f t="shared" si="27"/>
        <v>366.99945038103391</v>
      </c>
      <c r="AZ103" s="2">
        <f t="shared" si="27"/>
        <v>393.20033077305521</v>
      </c>
      <c r="BA103" s="2">
        <f t="shared" si="27"/>
        <v>429.90007631923243</v>
      </c>
      <c r="BB103" s="2">
        <f t="shared" si="27"/>
        <v>446.66637472630595</v>
      </c>
      <c r="BC103" s="2">
        <f t="shared" si="27"/>
        <v>457.2995656555961</v>
      </c>
      <c r="BD103" s="2">
        <f t="shared" si="27"/>
        <v>454.4855685200057</v>
      </c>
      <c r="BE103" s="2">
        <f t="shared" si="27"/>
        <v>464.57903244429053</v>
      </c>
      <c r="BF103" s="2">
        <f t="shared" si="27"/>
        <v>434.76059302539568</v>
      </c>
      <c r="BG103" s="2">
        <f t="shared" si="27"/>
        <v>421.00076849397453</v>
      </c>
      <c r="BH103" s="2">
        <f t="shared" si="27"/>
        <v>430.26511425761151</v>
      </c>
      <c r="BI103" s="2">
        <f t="shared" si="27"/>
        <v>451.28286057664263</v>
      </c>
      <c r="BJ103" s="2">
        <f t="shared" si="27"/>
        <v>388.86094090887991</v>
      </c>
      <c r="BK103" s="2">
        <f t="shared" si="27"/>
        <v>408.69208859985821</v>
      </c>
      <c r="BL103" s="2">
        <f t="shared" si="27"/>
        <v>424.99366587490101</v>
      </c>
      <c r="BM103" s="2">
        <f t="shared" si="27"/>
        <v>401.99508834795506</v>
      </c>
      <c r="BN103" s="2">
        <f t="shared" si="27"/>
        <v>419.00619578686485</v>
      </c>
      <c r="BO103" s="2">
        <f t="shared" si="27"/>
        <v>413.33262163723589</v>
      </c>
      <c r="BQ103" s="32" t="s">
        <v>4</v>
      </c>
      <c r="BR103" s="32" t="s">
        <v>30</v>
      </c>
    </row>
    <row r="104" spans="2:70" x14ac:dyDescent="0.45">
      <c r="B104" t="s">
        <v>403</v>
      </c>
      <c r="C104" t="s">
        <v>32</v>
      </c>
      <c r="D104" t="s">
        <v>31</v>
      </c>
      <c r="E104" t="s">
        <v>7</v>
      </c>
      <c r="F104" s="2">
        <f t="shared" ref="F104:AK104" si="28">IF(F82=0,0,F93/F82)</f>
        <v>391.13540170077277</v>
      </c>
      <c r="G104" s="2">
        <f t="shared" si="28"/>
        <v>408.07480192636319</v>
      </c>
      <c r="H104" s="2">
        <f t="shared" si="28"/>
        <v>373.99930156759274</v>
      </c>
      <c r="I104" s="2">
        <f t="shared" si="28"/>
        <v>379.00225216479635</v>
      </c>
      <c r="J104" s="2">
        <f t="shared" si="28"/>
        <v>401.99771246898257</v>
      </c>
      <c r="K104" s="2">
        <f t="shared" si="28"/>
        <v>407.99557333126239</v>
      </c>
      <c r="L104" s="2">
        <f t="shared" si="28"/>
        <v>412.99402591356971</v>
      </c>
      <c r="M104" s="2">
        <f t="shared" si="28"/>
        <v>555.99805975941024</v>
      </c>
      <c r="N104" s="2">
        <f t="shared" si="28"/>
        <v>564.00422906805318</v>
      </c>
      <c r="O104" s="2">
        <f t="shared" si="28"/>
        <v>571.99763364108935</v>
      </c>
      <c r="P104" s="2">
        <f t="shared" si="28"/>
        <v>588.994600054388</v>
      </c>
      <c r="Q104" s="2">
        <f t="shared" si="28"/>
        <v>599.00499922492634</v>
      </c>
      <c r="R104" s="2">
        <f t="shared" si="28"/>
        <v>609.00985298110868</v>
      </c>
      <c r="S104" s="2">
        <f t="shared" si="28"/>
        <v>617.99844780752824</v>
      </c>
      <c r="T104" s="2">
        <f t="shared" si="28"/>
        <v>626.00900166841268</v>
      </c>
      <c r="U104" s="2">
        <f t="shared" si="28"/>
        <v>632.99344020494516</v>
      </c>
      <c r="V104" s="2">
        <f t="shared" si="28"/>
        <v>638.004833720031</v>
      </c>
      <c r="W104" s="2">
        <f t="shared" si="28"/>
        <v>643.00265014225022</v>
      </c>
      <c r="X104" s="2">
        <f t="shared" si="28"/>
        <v>645.99332997246677</v>
      </c>
      <c r="Y104" s="2">
        <f t="shared" si="28"/>
        <v>649.01098474556545</v>
      </c>
      <c r="Z104" s="2">
        <f t="shared" si="28"/>
        <v>649.99903014315089</v>
      </c>
      <c r="AA104" s="2">
        <f t="shared" si="28"/>
        <v>690.01158796507059</v>
      </c>
      <c r="AB104" s="2">
        <f t="shared" si="28"/>
        <v>749.98344609183835</v>
      </c>
      <c r="AC104" s="2">
        <f t="shared" si="28"/>
        <v>825.01868161195625</v>
      </c>
      <c r="AD104" s="2">
        <f t="shared" si="28"/>
        <v>874.97922122281682</v>
      </c>
      <c r="AE104" s="2">
        <f t="shared" si="28"/>
        <v>894.98899565194063</v>
      </c>
      <c r="AF104" s="2">
        <f t="shared" si="28"/>
        <v>913.98727060093563</v>
      </c>
      <c r="AG104" s="2">
        <f t="shared" si="28"/>
        <v>934.00191604250131</v>
      </c>
      <c r="AH104" s="2">
        <f t="shared" si="28"/>
        <v>953.98773633111898</v>
      </c>
      <c r="AI104" s="2">
        <f t="shared" si="28"/>
        <v>974.00372088006907</v>
      </c>
      <c r="AJ104" s="2">
        <f t="shared" si="28"/>
        <v>993.97661958110086</v>
      </c>
      <c r="AK104" s="2">
        <f t="shared" si="28"/>
        <v>1013.7237110326655</v>
      </c>
      <c r="AL104" s="2">
        <f t="shared" ref="AL104:BO104" si="29">IF(AL82=0,0,AL93/AL82)</f>
        <v>1033.6641318124207</v>
      </c>
      <c r="AM104" s="2">
        <f t="shared" si="29"/>
        <v>1172.0121041762277</v>
      </c>
      <c r="AN104" s="2">
        <f t="shared" si="29"/>
        <v>1271.7081641061864</v>
      </c>
      <c r="AO104" s="2">
        <f t="shared" si="29"/>
        <v>1298.0307965649986</v>
      </c>
      <c r="AP104" s="2">
        <f t="shared" si="29"/>
        <v>1548.2895409094224</v>
      </c>
      <c r="AQ104" s="2">
        <f t="shared" si="29"/>
        <v>1351.9032902541051</v>
      </c>
      <c r="AR104" s="2">
        <f t="shared" si="29"/>
        <v>1596.8999038197308</v>
      </c>
      <c r="AS104" s="2">
        <f t="shared" si="29"/>
        <v>1644.9734226149385</v>
      </c>
      <c r="AT104" s="2">
        <f t="shared" si="29"/>
        <v>1617.6868879866254</v>
      </c>
      <c r="AU104" s="2">
        <f t="shared" si="29"/>
        <v>1996.9439453826806</v>
      </c>
      <c r="AV104" s="2">
        <f t="shared" si="29"/>
        <v>2597.688634644478</v>
      </c>
      <c r="AW104" s="2">
        <f t="shared" si="29"/>
        <v>2282.0899959823223</v>
      </c>
      <c r="AX104" s="2">
        <f t="shared" si="29"/>
        <v>2802.2280751708422</v>
      </c>
      <c r="AY104" s="2">
        <f t="shared" si="29"/>
        <v>2980.184681964573</v>
      </c>
      <c r="AZ104" s="2">
        <f t="shared" si="29"/>
        <v>3187.2847682119204</v>
      </c>
      <c r="BA104" s="2">
        <f t="shared" si="29"/>
        <v>3211.2906166219836</v>
      </c>
      <c r="BB104" s="2">
        <f t="shared" si="29"/>
        <v>2803.4132647707002</v>
      </c>
      <c r="BC104" s="2">
        <f t="shared" si="29"/>
        <v>2995.3404636577443</v>
      </c>
      <c r="BD104" s="2">
        <f t="shared" si="29"/>
        <v>3106.9977064220184</v>
      </c>
      <c r="BE104" s="2">
        <f t="shared" si="29"/>
        <v>3154.0362068965519</v>
      </c>
      <c r="BF104" s="2">
        <f t="shared" si="29"/>
        <v>2908.0308962014601</v>
      </c>
      <c r="BG104" s="2">
        <f t="shared" si="29"/>
        <v>2552.5881866617674</v>
      </c>
      <c r="BH104" s="2">
        <f t="shared" si="29"/>
        <v>2729.0869998189391</v>
      </c>
      <c r="BI104" s="2">
        <f t="shared" si="29"/>
        <v>2630.1108269394713</v>
      </c>
      <c r="BJ104" s="2">
        <f t="shared" si="29"/>
        <v>2961.446490094746</v>
      </c>
      <c r="BK104" s="2">
        <f t="shared" si="29"/>
        <v>2881.4941262848752</v>
      </c>
      <c r="BL104" s="2">
        <f t="shared" si="29"/>
        <v>3967.2121376320783</v>
      </c>
      <c r="BM104" s="2">
        <f t="shared" si="29"/>
        <v>4281.0641464503642</v>
      </c>
      <c r="BN104" s="2">
        <f t="shared" si="29"/>
        <v>4793.6801905387647</v>
      </c>
      <c r="BO104" s="2">
        <f t="shared" si="29"/>
        <v>4347.1692330692176</v>
      </c>
      <c r="BQ104" s="32" t="s">
        <v>6</v>
      </c>
      <c r="BR104" s="32" t="s">
        <v>30</v>
      </c>
    </row>
    <row r="105" spans="2:70" x14ac:dyDescent="0.45">
      <c r="B105" t="s">
        <v>403</v>
      </c>
      <c r="C105" t="s">
        <v>32</v>
      </c>
      <c r="D105" t="s">
        <v>31</v>
      </c>
      <c r="E105" t="s">
        <v>9</v>
      </c>
      <c r="F105" s="2">
        <f t="shared" ref="F105:AK105" si="30">IF(F83=0,0,F94/F83)</f>
        <v>9.9999932411425174</v>
      </c>
      <c r="G105" s="2">
        <f t="shared" si="30"/>
        <v>9.9999796530161014</v>
      </c>
      <c r="H105" s="2">
        <f t="shared" si="30"/>
        <v>9.9999737360472754</v>
      </c>
      <c r="I105" s="2">
        <f t="shared" si="30"/>
        <v>10</v>
      </c>
      <c r="J105" s="2">
        <f t="shared" si="30"/>
        <v>9.9999739618932306</v>
      </c>
      <c r="K105" s="2">
        <f t="shared" si="30"/>
        <v>9.0000127551020412</v>
      </c>
      <c r="L105" s="2">
        <f t="shared" si="30"/>
        <v>11.0000079057008</v>
      </c>
      <c r="M105" s="2">
        <f t="shared" si="30"/>
        <v>13.504971579407622</v>
      </c>
      <c r="N105" s="2">
        <f t="shared" si="30"/>
        <v>15.999944593514273</v>
      </c>
      <c r="O105" s="2">
        <f t="shared" si="30"/>
        <v>15.999976484973899</v>
      </c>
      <c r="P105" s="2">
        <f t="shared" si="30"/>
        <v>17.0000657111175</v>
      </c>
      <c r="Q105" s="2">
        <f t="shared" si="30"/>
        <v>17.000055779114707</v>
      </c>
      <c r="R105" s="2">
        <f t="shared" si="30"/>
        <v>17.000062025601068</v>
      </c>
      <c r="S105" s="2">
        <f t="shared" si="30"/>
        <v>18.00003200640128</v>
      </c>
      <c r="T105" s="2">
        <f t="shared" si="30"/>
        <v>17.999953181328713</v>
      </c>
      <c r="U105" s="2">
        <f t="shared" si="30"/>
        <v>17.099978562822017</v>
      </c>
      <c r="V105" s="2">
        <f t="shared" si="30"/>
        <v>18.999983953014425</v>
      </c>
      <c r="W105" s="2">
        <f t="shared" si="30"/>
        <v>19.700011022927693</v>
      </c>
      <c r="X105" s="2">
        <f t="shared" si="30"/>
        <v>20.000024480403439</v>
      </c>
      <c r="Y105" s="2">
        <f t="shared" si="30"/>
        <v>20.999974847196722</v>
      </c>
      <c r="Z105" s="2">
        <f t="shared" si="30"/>
        <v>21.000057595629311</v>
      </c>
      <c r="AA105" s="2">
        <f t="shared" si="30"/>
        <v>21.500062365394687</v>
      </c>
      <c r="AB105" s="2">
        <f t="shared" si="30"/>
        <v>22</v>
      </c>
      <c r="AC105" s="2">
        <f t="shared" si="30"/>
        <v>22.500067923092946</v>
      </c>
      <c r="AD105" s="2">
        <f t="shared" si="30"/>
        <v>23.000028121748425</v>
      </c>
      <c r="AE105" s="2">
        <f t="shared" si="30"/>
        <v>23.999890948745911</v>
      </c>
      <c r="AF105" s="2">
        <f t="shared" si="30"/>
        <v>25.999926610890945</v>
      </c>
      <c r="AG105" s="2">
        <f t="shared" si="30"/>
        <v>27.000019559137051</v>
      </c>
      <c r="AH105" s="2">
        <f t="shared" si="30"/>
        <v>27.300082601319843</v>
      </c>
      <c r="AI105" s="2">
        <f t="shared" si="30"/>
        <v>27.499973421018659</v>
      </c>
      <c r="AJ105" s="2">
        <f t="shared" si="30"/>
        <v>31.000014807356294</v>
      </c>
      <c r="AK105" s="2">
        <f t="shared" si="30"/>
        <v>33</v>
      </c>
      <c r="AL105" s="2">
        <f t="shared" ref="AL105:BO105" si="31">IF(AL83=0,0,AL94/AL83)</f>
        <v>34.000007944389274</v>
      </c>
      <c r="AM105" s="2">
        <f t="shared" si="31"/>
        <v>45.000164966861071</v>
      </c>
      <c r="AN105" s="2">
        <f t="shared" si="31"/>
        <v>46.999990516023182</v>
      </c>
      <c r="AO105" s="2">
        <f t="shared" si="31"/>
        <v>47.999958322479813</v>
      </c>
      <c r="AP105" s="2">
        <f t="shared" si="31"/>
        <v>49</v>
      </c>
      <c r="AQ105" s="2">
        <f t="shared" si="31"/>
        <v>50.000075724794463</v>
      </c>
      <c r="AR105" s="2">
        <f t="shared" si="31"/>
        <v>50.00001075557946</v>
      </c>
      <c r="AS105" s="2">
        <f t="shared" si="31"/>
        <v>51.000062389518554</v>
      </c>
      <c r="AT105" s="2">
        <f t="shared" si="31"/>
        <v>51.999979459792542</v>
      </c>
      <c r="AU105" s="2">
        <f t="shared" si="31"/>
        <v>53.799792125465657</v>
      </c>
      <c r="AV105" s="2">
        <f t="shared" si="31"/>
        <v>56.899732899087496</v>
      </c>
      <c r="AW105" s="2">
        <f t="shared" si="31"/>
        <v>57.000271441451048</v>
      </c>
      <c r="AX105" s="2">
        <f t="shared" si="31"/>
        <v>55.000182913914941</v>
      </c>
      <c r="AY105" s="2">
        <f t="shared" si="31"/>
        <v>55.000102973114657</v>
      </c>
      <c r="AZ105" s="2">
        <f t="shared" si="31"/>
        <v>61.000148281245906</v>
      </c>
      <c r="BA105" s="2">
        <f t="shared" si="31"/>
        <v>62.000082721880766</v>
      </c>
      <c r="BB105" s="2">
        <f t="shared" si="31"/>
        <v>58.999955774911996</v>
      </c>
      <c r="BC105" s="2">
        <f t="shared" si="31"/>
        <v>53.000033090120937</v>
      </c>
      <c r="BD105" s="2">
        <f t="shared" si="31"/>
        <v>53.000056680620894</v>
      </c>
      <c r="BE105" s="2">
        <f t="shared" si="31"/>
        <v>54.000163880694856</v>
      </c>
      <c r="BF105" s="2">
        <f t="shared" si="31"/>
        <v>52.000178598537275</v>
      </c>
      <c r="BG105" s="2">
        <f t="shared" si="31"/>
        <v>53.000027075812277</v>
      </c>
      <c r="BH105" s="2">
        <f t="shared" si="31"/>
        <v>50.943836376704795</v>
      </c>
      <c r="BI105" s="2">
        <f t="shared" si="31"/>
        <v>52.914136684666076</v>
      </c>
      <c r="BJ105" s="2">
        <f t="shared" si="31"/>
        <v>33.411082329091116</v>
      </c>
      <c r="BK105" s="2">
        <f t="shared" si="31"/>
        <v>23.076972764363916</v>
      </c>
      <c r="BL105" s="2">
        <f t="shared" si="31"/>
        <v>12.000120423892099</v>
      </c>
      <c r="BM105" s="2">
        <f t="shared" si="31"/>
        <v>16.000194413842266</v>
      </c>
      <c r="BN105" s="2">
        <f t="shared" si="31"/>
        <v>20.000126868669781</v>
      </c>
      <c r="BO105" s="2">
        <f t="shared" si="31"/>
        <v>14.489173813365035</v>
      </c>
      <c r="BQ105" s="32" t="s">
        <v>8</v>
      </c>
      <c r="BR105" s="32" t="s">
        <v>30</v>
      </c>
    </row>
    <row r="106" spans="2:70" x14ac:dyDescent="0.45">
      <c r="B106" t="s">
        <v>403</v>
      </c>
      <c r="C106" t="s">
        <v>32</v>
      </c>
      <c r="D106" t="s">
        <v>31</v>
      </c>
      <c r="E106" t="s">
        <v>10</v>
      </c>
      <c r="F106" s="2">
        <f t="shared" ref="F106:AK106" si="32">IF(F84=0,0,F95/F84)</f>
        <v>2.6409925204212183</v>
      </c>
      <c r="G106" s="2">
        <f t="shared" si="32"/>
        <v>2.8129943294340505</v>
      </c>
      <c r="H106" s="2">
        <f t="shared" si="32"/>
        <v>2.300002437359852</v>
      </c>
      <c r="I106" s="2">
        <f t="shared" si="32"/>
        <v>2.2999975910580073</v>
      </c>
      <c r="J106" s="2">
        <f t="shared" si="32"/>
        <v>2.3500110774684293</v>
      </c>
      <c r="K106" s="2">
        <f t="shared" si="32"/>
        <v>3.600008866525541</v>
      </c>
      <c r="L106" s="2">
        <f t="shared" si="32"/>
        <v>4.400012530543199</v>
      </c>
      <c r="M106" s="2">
        <f t="shared" si="32"/>
        <v>5.6000097208889752</v>
      </c>
      <c r="N106" s="2">
        <f t="shared" si="32"/>
        <v>6.0000248521298287</v>
      </c>
      <c r="O106" s="2">
        <f t="shared" si="32"/>
        <v>6.0000242989745827</v>
      </c>
      <c r="P106" s="2">
        <f t="shared" si="32"/>
        <v>7.0000245338567231</v>
      </c>
      <c r="Q106" s="2">
        <f t="shared" si="32"/>
        <v>7.0000121727063584</v>
      </c>
      <c r="R106" s="2">
        <f t="shared" si="32"/>
        <v>6.9999638950066787</v>
      </c>
      <c r="S106" s="2">
        <f t="shared" si="32"/>
        <v>7.0000119012198754</v>
      </c>
      <c r="T106" s="2">
        <f t="shared" si="32"/>
        <v>6.9999763755345032</v>
      </c>
      <c r="U106" s="2">
        <f t="shared" si="32"/>
        <v>8.0000494248186733</v>
      </c>
      <c r="V106" s="2">
        <f t="shared" si="32"/>
        <v>7.9999630555521355</v>
      </c>
      <c r="W106" s="2">
        <f t="shared" si="32"/>
        <v>7.9999514002794481</v>
      </c>
      <c r="X106" s="2">
        <f t="shared" si="32"/>
        <v>8.0000235155790698</v>
      </c>
      <c r="Y106" s="2">
        <f t="shared" si="32"/>
        <v>8.0000117582042876</v>
      </c>
      <c r="Z106" s="2">
        <f t="shared" si="32"/>
        <v>8.0000233677618358</v>
      </c>
      <c r="AA106" s="2">
        <f t="shared" si="32"/>
        <v>8.600024488796377</v>
      </c>
      <c r="AB106" s="2">
        <f t="shared" si="32"/>
        <v>9.9999630564620414</v>
      </c>
      <c r="AC106" s="2">
        <f t="shared" si="32"/>
        <v>10.999951102635567</v>
      </c>
      <c r="AD106" s="2">
        <f t="shared" si="32"/>
        <v>12</v>
      </c>
      <c r="AE106" s="2">
        <f t="shared" si="32"/>
        <v>12.999987660262343</v>
      </c>
      <c r="AF106" s="2">
        <f t="shared" si="32"/>
        <v>13.999938661596026</v>
      </c>
      <c r="AG106" s="2">
        <f t="shared" si="32"/>
        <v>15.000061025472032</v>
      </c>
      <c r="AH106" s="2">
        <f t="shared" si="32"/>
        <v>16.000036450676163</v>
      </c>
      <c r="AI106" s="2">
        <f t="shared" si="32"/>
        <v>17.500037210686909</v>
      </c>
      <c r="AJ106" s="2">
        <f t="shared" si="32"/>
        <v>17.571963912730592</v>
      </c>
      <c r="AK106" s="2">
        <f t="shared" si="32"/>
        <v>18.774000052159852</v>
      </c>
      <c r="AL106" s="2">
        <f t="shared" ref="AL106:BO106" si="33">IF(AL84=0,0,AL95/AL84)</f>
        <v>20.088035081457306</v>
      </c>
      <c r="AM106" s="2">
        <f t="shared" si="33"/>
        <v>12.532011072052541</v>
      </c>
      <c r="AN106" s="2">
        <f t="shared" si="33"/>
        <v>13.241033369214211</v>
      </c>
      <c r="AO106" s="2">
        <f t="shared" si="33"/>
        <v>12.83997906210549</v>
      </c>
      <c r="AP106" s="2">
        <f t="shared" si="33"/>
        <v>13.862979765801787</v>
      </c>
      <c r="AQ106" s="2">
        <f t="shared" si="33"/>
        <v>14.499985699494907</v>
      </c>
      <c r="AR106" s="2">
        <f t="shared" si="33"/>
        <v>14.999965540016655</v>
      </c>
      <c r="AS106" s="2">
        <f t="shared" si="33"/>
        <v>14.999994256669442</v>
      </c>
      <c r="AT106" s="2">
        <f t="shared" si="33"/>
        <v>15.000011486661116</v>
      </c>
      <c r="AU106" s="2">
        <f t="shared" si="33"/>
        <v>15.099983373371021</v>
      </c>
      <c r="AV106" s="2">
        <f t="shared" si="33"/>
        <v>15.10002580053321</v>
      </c>
      <c r="AW106" s="2">
        <f t="shared" si="33"/>
        <v>15.099966746551388</v>
      </c>
      <c r="AX106" s="2">
        <f t="shared" si="33"/>
        <v>15.099993120133927</v>
      </c>
      <c r="AY106" s="2">
        <f t="shared" si="33"/>
        <v>29.000011011154299</v>
      </c>
      <c r="AZ106" s="2">
        <f t="shared" si="33"/>
        <v>29</v>
      </c>
      <c r="BA106" s="2">
        <f t="shared" si="33"/>
        <v>28.9999500686556</v>
      </c>
      <c r="BB106" s="2">
        <f t="shared" si="33"/>
        <v>26.99995526527691</v>
      </c>
      <c r="BC106" s="2">
        <f t="shared" si="33"/>
        <v>28.00014223016905</v>
      </c>
      <c r="BD106" s="2">
        <f t="shared" si="33"/>
        <v>29.00001035732781</v>
      </c>
      <c r="BE106" s="2">
        <f t="shared" si="33"/>
        <v>30.000052432336073</v>
      </c>
      <c r="BF106" s="2">
        <f t="shared" si="33"/>
        <v>24.999916466058639</v>
      </c>
      <c r="BG106" s="2">
        <f t="shared" si="33"/>
        <v>29.999972842076676</v>
      </c>
      <c r="BH106" s="2">
        <f t="shared" si="33"/>
        <v>29.999972570425438</v>
      </c>
      <c r="BI106" s="2">
        <f t="shared" si="33"/>
        <v>30.000108990835688</v>
      </c>
      <c r="BJ106" s="2">
        <f t="shared" si="33"/>
        <v>19.999917985729518</v>
      </c>
      <c r="BK106" s="2">
        <f t="shared" si="33"/>
        <v>19.999990887137194</v>
      </c>
      <c r="BL106" s="2">
        <f t="shared" si="33"/>
        <v>34.000144577317883</v>
      </c>
      <c r="BM106" s="2">
        <f t="shared" si="33"/>
        <v>32.000124979170145</v>
      </c>
      <c r="BN106" s="2">
        <f t="shared" si="33"/>
        <v>33.999712281167696</v>
      </c>
      <c r="BO106" s="2">
        <f t="shared" si="33"/>
        <v>33.333311636182167</v>
      </c>
      <c r="BQ106" s="32" t="s">
        <v>6</v>
      </c>
      <c r="BR106" s="32" t="s">
        <v>30</v>
      </c>
    </row>
    <row r="107" spans="2:70" x14ac:dyDescent="0.45">
      <c r="B107" t="s">
        <v>403</v>
      </c>
      <c r="C107" t="s">
        <v>32</v>
      </c>
      <c r="D107" t="s">
        <v>31</v>
      </c>
      <c r="E107" t="s">
        <v>11</v>
      </c>
      <c r="F107" s="2">
        <f t="shared" ref="F107:AK107" si="34">IF(F85=0,0,F96/F85)</f>
        <v>21.600030300188294</v>
      </c>
      <c r="G107" s="2">
        <f t="shared" si="34"/>
        <v>21.999992940844276</v>
      </c>
      <c r="H107" s="2">
        <f t="shared" si="34"/>
        <v>24.000014657491079</v>
      </c>
      <c r="I107" s="2">
        <f t="shared" si="34"/>
        <v>25.000014588211268</v>
      </c>
      <c r="J107" s="2">
        <f t="shared" si="34"/>
        <v>25.999949311725643</v>
      </c>
      <c r="K107" s="2">
        <f t="shared" si="34"/>
        <v>28.000014848250878</v>
      </c>
      <c r="L107" s="2">
        <f t="shared" si="34"/>
        <v>30.000015175312804</v>
      </c>
      <c r="M107" s="2">
        <f t="shared" si="34"/>
        <v>27.999924719202625</v>
      </c>
      <c r="N107" s="2">
        <f t="shared" si="34"/>
        <v>29.000075999392006</v>
      </c>
      <c r="O107" s="2">
        <f t="shared" si="34"/>
        <v>30.000068939103791</v>
      </c>
      <c r="P107" s="2">
        <f t="shared" si="34"/>
        <v>28.999969634167634</v>
      </c>
      <c r="Q107" s="2">
        <f t="shared" si="34"/>
        <v>29.000091827364557</v>
      </c>
      <c r="R107" s="2">
        <f t="shared" si="34"/>
        <v>27.999955100238719</v>
      </c>
      <c r="S107" s="2">
        <f t="shared" si="34"/>
        <v>27.999908524035309</v>
      </c>
      <c r="T107" s="2">
        <f t="shared" si="34"/>
        <v>27.000060260475905</v>
      </c>
      <c r="U107" s="2">
        <f t="shared" si="34"/>
        <v>27.000038718570199</v>
      </c>
      <c r="V107" s="2">
        <f t="shared" si="34"/>
        <v>24.999977699478169</v>
      </c>
      <c r="W107" s="2">
        <f t="shared" si="34"/>
        <v>24.000074784806721</v>
      </c>
      <c r="X107" s="2">
        <f t="shared" si="34"/>
        <v>22.99996224762538</v>
      </c>
      <c r="Y107" s="2">
        <f t="shared" si="34"/>
        <v>22.000053768809479</v>
      </c>
      <c r="Z107" s="2">
        <f t="shared" si="34"/>
        <v>29.000108907822092</v>
      </c>
      <c r="AA107" s="2">
        <f t="shared" si="34"/>
        <v>37.000042455633867</v>
      </c>
      <c r="AB107" s="2">
        <f t="shared" si="34"/>
        <v>47.00000914695498</v>
      </c>
      <c r="AC107" s="2">
        <f t="shared" si="34"/>
        <v>51.999835204072291</v>
      </c>
      <c r="AD107" s="2">
        <f t="shared" si="34"/>
        <v>53.999794758888342</v>
      </c>
      <c r="AE107" s="2">
        <f t="shared" si="34"/>
        <v>57.000261605092575</v>
      </c>
      <c r="AF107" s="2">
        <f t="shared" si="34"/>
        <v>58.999760949032336</v>
      </c>
      <c r="AG107" s="2">
        <f t="shared" si="34"/>
        <v>62</v>
      </c>
      <c r="AH107" s="2">
        <f t="shared" si="34"/>
        <v>54.999696503040589</v>
      </c>
      <c r="AI107" s="2">
        <f t="shared" si="34"/>
        <v>54.499926600117441</v>
      </c>
      <c r="AJ107" s="2">
        <f t="shared" si="34"/>
        <v>45.999907963461496</v>
      </c>
      <c r="AK107" s="2">
        <f t="shared" si="34"/>
        <v>65.000204675212757</v>
      </c>
      <c r="AL107" s="2">
        <f t="shared" ref="AL107:BO107" si="35">IF(AL85=0,0,AL96/AL85)</f>
        <v>66.999859178730347</v>
      </c>
      <c r="AM107" s="2">
        <f t="shared" si="35"/>
        <v>65.000019773396872</v>
      </c>
      <c r="AN107" s="2">
        <f t="shared" si="35"/>
        <v>69.000154394632688</v>
      </c>
      <c r="AO107" s="2">
        <f t="shared" si="35"/>
        <v>68.999606636602465</v>
      </c>
      <c r="AP107" s="2">
        <f t="shared" si="35"/>
        <v>69.000056197929098</v>
      </c>
      <c r="AQ107" s="2">
        <f t="shared" si="35"/>
        <v>71.000141005936342</v>
      </c>
      <c r="AR107" s="2">
        <f t="shared" si="35"/>
        <v>71.000055759231643</v>
      </c>
      <c r="AS107" s="2">
        <f t="shared" si="35"/>
        <v>73.000486557121818</v>
      </c>
      <c r="AT107" s="2">
        <f t="shared" si="35"/>
        <v>74.999787916545159</v>
      </c>
      <c r="AU107" s="2">
        <f t="shared" si="35"/>
        <v>82.700070911209039</v>
      </c>
      <c r="AV107" s="2">
        <f t="shared" si="35"/>
        <v>82.699638343586955</v>
      </c>
      <c r="AW107" s="2">
        <f t="shared" si="35"/>
        <v>79.999950049326301</v>
      </c>
      <c r="AX107" s="2">
        <f t="shared" si="35"/>
        <v>83.000097838981503</v>
      </c>
      <c r="AY107" s="2">
        <f t="shared" si="35"/>
        <v>84.999700480429382</v>
      </c>
      <c r="AZ107" s="2">
        <f t="shared" si="35"/>
        <v>85.999535476493918</v>
      </c>
      <c r="BA107" s="2">
        <f t="shared" si="35"/>
        <v>86.000461888294097</v>
      </c>
      <c r="BB107" s="2">
        <f t="shared" si="35"/>
        <v>84.99966641743832</v>
      </c>
      <c r="BC107" s="2">
        <f t="shared" si="35"/>
        <v>75.122186029677891</v>
      </c>
      <c r="BD107" s="2">
        <f t="shared" si="35"/>
        <v>73.636942203020098</v>
      </c>
      <c r="BE107" s="2">
        <f t="shared" si="35"/>
        <v>74.529377959878673</v>
      </c>
      <c r="BF107" s="2">
        <f t="shared" si="35"/>
        <v>75.935945207799634</v>
      </c>
      <c r="BG107" s="2">
        <f t="shared" si="35"/>
        <v>75.000304184104806</v>
      </c>
      <c r="BH107" s="2">
        <f t="shared" si="35"/>
        <v>74.304768970345449</v>
      </c>
      <c r="BI107" s="2">
        <f t="shared" si="35"/>
        <v>75.624762320376547</v>
      </c>
      <c r="BJ107" s="2">
        <f t="shared" si="35"/>
        <v>60.22504875440363</v>
      </c>
      <c r="BK107" s="2">
        <f t="shared" si="35"/>
        <v>50.564171867217489</v>
      </c>
      <c r="BL107" s="2">
        <f t="shared" si="35"/>
        <v>42.000623385875855</v>
      </c>
      <c r="BM107" s="2">
        <f t="shared" si="35"/>
        <v>53.999937830276657</v>
      </c>
      <c r="BN107" s="2">
        <f t="shared" si="35"/>
        <v>53.999254843517143</v>
      </c>
      <c r="BO107" s="2">
        <f t="shared" si="35"/>
        <v>48.036253244753404</v>
      </c>
      <c r="BQ107" s="32" t="s">
        <v>8</v>
      </c>
      <c r="BR107" s="32" t="s">
        <v>30</v>
      </c>
    </row>
    <row r="108" spans="2:70" x14ac:dyDescent="0.45">
      <c r="B108" t="s">
        <v>403</v>
      </c>
      <c r="C108" t="s">
        <v>32</v>
      </c>
      <c r="D108" t="s">
        <v>31</v>
      </c>
      <c r="E108" t="s">
        <v>12</v>
      </c>
      <c r="F108" s="2">
        <f t="shared" ref="F108:AK108" si="36">IF(F86=0,0,F97/F86)</f>
        <v>1.4489983006886682</v>
      </c>
      <c r="G108" s="2">
        <f t="shared" si="36"/>
        <v>1.5510039019378532</v>
      </c>
      <c r="H108" s="2">
        <f t="shared" si="36"/>
        <v>1.4000021736295267</v>
      </c>
      <c r="I108" s="2">
        <f t="shared" si="36"/>
        <v>1.5000055620446076</v>
      </c>
      <c r="J108" s="2">
        <f t="shared" si="36"/>
        <v>1.600004478731623</v>
      </c>
      <c r="K108" s="2">
        <f t="shared" si="36"/>
        <v>1.6500073001718347</v>
      </c>
      <c r="L108" s="2">
        <f t="shared" si="36"/>
        <v>1.7500054686645519</v>
      </c>
      <c r="M108" s="2">
        <f t="shared" si="36"/>
        <v>2</v>
      </c>
      <c r="N108" s="2">
        <f t="shared" si="36"/>
        <v>2.3500105645941529</v>
      </c>
      <c r="O108" s="2">
        <f t="shared" si="36"/>
        <v>2.6999854665787208</v>
      </c>
      <c r="P108" s="2">
        <f t="shared" si="36"/>
        <v>2.8999930838923853</v>
      </c>
      <c r="Q108" s="2">
        <f t="shared" si="36"/>
        <v>2.9999885338194994</v>
      </c>
      <c r="R108" s="2">
        <f t="shared" si="36"/>
        <v>3.199995289240626</v>
      </c>
      <c r="S108" s="2">
        <f t="shared" si="36"/>
        <v>3.2499913493811921</v>
      </c>
      <c r="T108" s="2">
        <f t="shared" si="36"/>
        <v>3.2999898228037048</v>
      </c>
      <c r="U108" s="2">
        <f t="shared" si="36"/>
        <v>3.400011570726063</v>
      </c>
      <c r="V108" s="2">
        <f t="shared" si="36"/>
        <v>3.499982610107006</v>
      </c>
      <c r="W108" s="2">
        <f t="shared" si="36"/>
        <v>3.6999988510105357</v>
      </c>
      <c r="X108" s="2">
        <f t="shared" si="36"/>
        <v>3.7999794029133431</v>
      </c>
      <c r="Y108" s="2">
        <f t="shared" si="36"/>
        <v>3.8999977202261538</v>
      </c>
      <c r="Z108" s="2">
        <f t="shared" si="36"/>
        <v>8.6500328002352553</v>
      </c>
      <c r="AA108" s="2">
        <f t="shared" si="36"/>
        <v>12.499955181642399</v>
      </c>
      <c r="AB108" s="2">
        <f t="shared" si="36"/>
        <v>15.999960251738985</v>
      </c>
      <c r="AC108" s="2">
        <f t="shared" si="36"/>
        <v>18.000123832193619</v>
      </c>
      <c r="AD108" s="2">
        <f t="shared" si="36"/>
        <v>19.999900627466566</v>
      </c>
      <c r="AE108" s="2">
        <f t="shared" si="36"/>
        <v>22.500147097761172</v>
      </c>
      <c r="AF108" s="2">
        <f t="shared" si="36"/>
        <v>28.000016366612108</v>
      </c>
      <c r="AG108" s="2">
        <f t="shared" si="36"/>
        <v>36.407159511175429</v>
      </c>
      <c r="AH108" s="2">
        <f t="shared" si="36"/>
        <v>47.7001489774728</v>
      </c>
      <c r="AI108" s="2">
        <f t="shared" si="36"/>
        <v>52.500408311405494</v>
      </c>
      <c r="AJ108" s="2">
        <f t="shared" si="36"/>
        <v>60.000439093157084</v>
      </c>
      <c r="AK108" s="2">
        <f t="shared" si="36"/>
        <v>68.99946127286529</v>
      </c>
      <c r="AL108" s="2">
        <f t="shared" ref="AL108:BO108" si="37">IF(AL86=0,0,AL97/AL86)</f>
        <v>78.000124217430184</v>
      </c>
      <c r="AM108" s="2">
        <f t="shared" si="37"/>
        <v>84.216635198251026</v>
      </c>
      <c r="AN108" s="2">
        <f t="shared" si="37"/>
        <v>88.888060813832155</v>
      </c>
      <c r="AO108" s="2">
        <f t="shared" si="37"/>
        <v>89.999105656721241</v>
      </c>
      <c r="AP108" s="2">
        <f t="shared" si="37"/>
        <v>90.999105678938733</v>
      </c>
      <c r="AQ108" s="2">
        <f t="shared" si="37"/>
        <v>92.498969020942539</v>
      </c>
      <c r="AR108" s="2">
        <f t="shared" si="37"/>
        <v>92.99982609559774</v>
      </c>
      <c r="AS108" s="2">
        <f t="shared" si="37"/>
        <v>92.999105656721255</v>
      </c>
      <c r="AT108" s="2">
        <f t="shared" si="37"/>
        <v>92.999105678938733</v>
      </c>
      <c r="AU108" s="2">
        <f t="shared" si="37"/>
        <v>92.999155342458948</v>
      </c>
      <c r="AV108" s="2">
        <f t="shared" si="37"/>
        <v>92.99972672844261</v>
      </c>
      <c r="AW108" s="2">
        <f t="shared" si="37"/>
        <v>93.000745286065651</v>
      </c>
      <c r="AX108" s="2">
        <f t="shared" si="37"/>
        <v>93.000173900081975</v>
      </c>
      <c r="AY108" s="2">
        <f t="shared" si="37"/>
        <v>98.999576876289211</v>
      </c>
      <c r="AZ108" s="2">
        <f t="shared" si="37"/>
        <v>98.999267399267396</v>
      </c>
      <c r="BA108" s="2">
        <f t="shared" si="37"/>
        <v>99.001223257508713</v>
      </c>
      <c r="BB108" s="2">
        <f t="shared" si="37"/>
        <v>97.00037653437758</v>
      </c>
      <c r="BC108" s="2">
        <f t="shared" si="37"/>
        <v>98.000912987243538</v>
      </c>
      <c r="BD108" s="2">
        <f t="shared" si="37"/>
        <v>98.999716713881028</v>
      </c>
      <c r="BE108" s="2">
        <f t="shared" si="37"/>
        <v>100.00043315412643</v>
      </c>
      <c r="BF108" s="2">
        <f t="shared" si="37"/>
        <v>97.999391357273282</v>
      </c>
      <c r="BG108" s="2">
        <f t="shared" si="37"/>
        <v>94.999540096337711</v>
      </c>
      <c r="BH108" s="2">
        <f t="shared" si="37"/>
        <v>92.000852636066512</v>
      </c>
      <c r="BI108" s="2">
        <f t="shared" si="37"/>
        <v>94.000674097792341</v>
      </c>
      <c r="BJ108" s="2">
        <f t="shared" si="37"/>
        <v>62.999394824707849</v>
      </c>
      <c r="BK108" s="2">
        <f t="shared" si="37"/>
        <v>59.999616703221818</v>
      </c>
      <c r="BL108" s="2">
        <f t="shared" si="37"/>
        <v>72.333036310982394</v>
      </c>
      <c r="BM108" s="2">
        <f t="shared" si="37"/>
        <v>65.110869798946339</v>
      </c>
      <c r="BN108" s="2">
        <f t="shared" si="37"/>
        <v>65.815422032094844</v>
      </c>
      <c r="BO108" s="2">
        <f t="shared" si="37"/>
        <v>67.75268652804472</v>
      </c>
      <c r="BQ108" s="32" t="s">
        <v>6</v>
      </c>
      <c r="BR108" s="32" t="s">
        <v>30</v>
      </c>
    </row>
    <row r="109" spans="2:70" x14ac:dyDescent="0.45">
      <c r="B109" t="s">
        <v>403</v>
      </c>
      <c r="C109" t="s">
        <v>32</v>
      </c>
      <c r="D109" t="s">
        <v>31</v>
      </c>
      <c r="E109" t="s">
        <v>13</v>
      </c>
      <c r="F109" s="2">
        <f t="shared" ref="F109:AK109" si="38">IF(F87=0,0,F98/F87)</f>
        <v>0</v>
      </c>
      <c r="G109" s="2">
        <f t="shared" si="38"/>
        <v>0</v>
      </c>
      <c r="H109" s="2">
        <f t="shared" si="38"/>
        <v>0</v>
      </c>
      <c r="I109" s="2">
        <f t="shared" si="38"/>
        <v>0</v>
      </c>
      <c r="J109" s="2">
        <f t="shared" si="38"/>
        <v>0</v>
      </c>
      <c r="K109" s="2">
        <f t="shared" si="38"/>
        <v>0</v>
      </c>
      <c r="L109" s="2">
        <f t="shared" si="38"/>
        <v>0</v>
      </c>
      <c r="M109" s="2">
        <f t="shared" si="38"/>
        <v>0</v>
      </c>
      <c r="N109" s="2">
        <f t="shared" si="38"/>
        <v>0</v>
      </c>
      <c r="O109" s="2">
        <f t="shared" si="38"/>
        <v>0</v>
      </c>
      <c r="P109" s="2">
        <f t="shared" si="38"/>
        <v>0</v>
      </c>
      <c r="Q109" s="2">
        <f t="shared" si="38"/>
        <v>0</v>
      </c>
      <c r="R109" s="2">
        <f t="shared" si="38"/>
        <v>0</v>
      </c>
      <c r="S109" s="2">
        <f t="shared" si="38"/>
        <v>0</v>
      </c>
      <c r="T109" s="2">
        <f t="shared" si="38"/>
        <v>0</v>
      </c>
      <c r="U109" s="2">
        <f t="shared" si="38"/>
        <v>0</v>
      </c>
      <c r="V109" s="2">
        <f t="shared" si="38"/>
        <v>0</v>
      </c>
      <c r="W109" s="2">
        <f t="shared" si="38"/>
        <v>0</v>
      </c>
      <c r="X109" s="2">
        <f t="shared" si="38"/>
        <v>0</v>
      </c>
      <c r="Y109" s="2">
        <f t="shared" si="38"/>
        <v>0</v>
      </c>
      <c r="Z109" s="2">
        <f t="shared" si="38"/>
        <v>0</v>
      </c>
      <c r="AA109" s="2">
        <f t="shared" si="38"/>
        <v>0</v>
      </c>
      <c r="AB109" s="2">
        <f t="shared" si="38"/>
        <v>0</v>
      </c>
      <c r="AC109" s="2">
        <f t="shared" si="38"/>
        <v>0</v>
      </c>
      <c r="AD109" s="2">
        <f t="shared" si="38"/>
        <v>0</v>
      </c>
      <c r="AE109" s="2">
        <f t="shared" si="38"/>
        <v>0</v>
      </c>
      <c r="AF109" s="2">
        <f t="shared" si="38"/>
        <v>0</v>
      </c>
      <c r="AG109" s="2">
        <f t="shared" si="38"/>
        <v>0</v>
      </c>
      <c r="AH109" s="2">
        <f t="shared" si="38"/>
        <v>0</v>
      </c>
      <c r="AI109" s="2">
        <f t="shared" si="38"/>
        <v>0</v>
      </c>
      <c r="AJ109" s="2">
        <f t="shared" si="38"/>
        <v>0</v>
      </c>
      <c r="AK109" s="2">
        <f t="shared" si="38"/>
        <v>0</v>
      </c>
      <c r="AL109" s="2">
        <f t="shared" ref="AL109:BO109" si="39">IF(AL87=0,0,AL98/AL87)</f>
        <v>0</v>
      </c>
      <c r="AM109" s="2">
        <f t="shared" si="39"/>
        <v>0</v>
      </c>
      <c r="AN109" s="2">
        <f t="shared" si="39"/>
        <v>0</v>
      </c>
      <c r="AO109" s="2">
        <f t="shared" si="39"/>
        <v>0</v>
      </c>
      <c r="AP109" s="2">
        <f t="shared" si="39"/>
        <v>0</v>
      </c>
      <c r="AQ109" s="2">
        <f t="shared" si="39"/>
        <v>0</v>
      </c>
      <c r="AR109" s="2">
        <f t="shared" si="39"/>
        <v>0</v>
      </c>
      <c r="AS109" s="2">
        <f t="shared" si="39"/>
        <v>0</v>
      </c>
      <c r="AT109" s="2">
        <f t="shared" si="39"/>
        <v>0</v>
      </c>
      <c r="AU109" s="2">
        <f t="shared" si="39"/>
        <v>0</v>
      </c>
      <c r="AV109" s="2">
        <f t="shared" si="39"/>
        <v>0</v>
      </c>
      <c r="AW109" s="2">
        <f t="shared" si="39"/>
        <v>0</v>
      </c>
      <c r="AX109" s="2">
        <f t="shared" si="39"/>
        <v>0</v>
      </c>
      <c r="AY109" s="2">
        <f t="shared" si="39"/>
        <v>0</v>
      </c>
      <c r="AZ109" s="2">
        <f t="shared" si="39"/>
        <v>0</v>
      </c>
      <c r="BA109" s="2">
        <f t="shared" si="39"/>
        <v>0</v>
      </c>
      <c r="BB109" s="2">
        <f t="shared" si="39"/>
        <v>0</v>
      </c>
      <c r="BC109" s="2">
        <f t="shared" si="39"/>
        <v>0</v>
      </c>
      <c r="BD109" s="2">
        <f t="shared" si="39"/>
        <v>0</v>
      </c>
      <c r="BE109" s="2">
        <f t="shared" si="39"/>
        <v>0</v>
      </c>
      <c r="BF109" s="2">
        <f t="shared" si="39"/>
        <v>0</v>
      </c>
      <c r="BG109" s="2">
        <f t="shared" si="39"/>
        <v>0</v>
      </c>
      <c r="BH109" s="2">
        <f t="shared" si="39"/>
        <v>0</v>
      </c>
      <c r="BI109" s="2">
        <f t="shared" si="39"/>
        <v>0</v>
      </c>
      <c r="BJ109" s="2">
        <f t="shared" si="39"/>
        <v>0</v>
      </c>
      <c r="BK109" s="2">
        <f t="shared" si="39"/>
        <v>0</v>
      </c>
      <c r="BL109" s="2">
        <f t="shared" si="39"/>
        <v>0</v>
      </c>
      <c r="BM109" s="2">
        <f t="shared" si="39"/>
        <v>0</v>
      </c>
      <c r="BN109" s="2">
        <f t="shared" si="39"/>
        <v>0</v>
      </c>
      <c r="BO109" s="2">
        <f t="shared" si="39"/>
        <v>0</v>
      </c>
      <c r="BQ109" s="32" t="s">
        <v>6</v>
      </c>
      <c r="BR109" s="32" t="s">
        <v>30</v>
      </c>
    </row>
    <row r="110" spans="2:70" x14ac:dyDescent="0.45">
      <c r="B110" t="s">
        <v>403</v>
      </c>
      <c r="C110" t="s">
        <v>32</v>
      </c>
      <c r="D110" t="s">
        <v>31</v>
      </c>
      <c r="E110" t="s">
        <v>15</v>
      </c>
      <c r="F110" s="2">
        <f t="shared" ref="F110:AK110" si="40">IF(F88=0,0,F99/F88)</f>
        <v>46.001057455058152</v>
      </c>
      <c r="G110" s="2">
        <f t="shared" si="40"/>
        <v>46.000486009859053</v>
      </c>
      <c r="H110" s="2">
        <f t="shared" si="40"/>
        <v>45.999930848489043</v>
      </c>
      <c r="I110" s="2">
        <f t="shared" si="40"/>
        <v>44.999646992375027</v>
      </c>
      <c r="J110" s="2">
        <f t="shared" si="40"/>
        <v>46.000932434370966</v>
      </c>
      <c r="K110" s="2">
        <f t="shared" si="40"/>
        <v>46.999340755933197</v>
      </c>
      <c r="L110" s="2">
        <f t="shared" si="40"/>
        <v>47.998662306777653</v>
      </c>
      <c r="M110" s="2">
        <f t="shared" si="40"/>
        <v>48.500968616815186</v>
      </c>
      <c r="N110" s="2">
        <f t="shared" si="40"/>
        <v>50.000000000000007</v>
      </c>
      <c r="O110" s="2">
        <f t="shared" si="40"/>
        <v>53.001599999999996</v>
      </c>
      <c r="P110" s="2">
        <f t="shared" si="40"/>
        <v>54.997949979499786</v>
      </c>
      <c r="Q110" s="2">
        <f t="shared" si="40"/>
        <v>58.001889872004128</v>
      </c>
      <c r="R110" s="2">
        <f t="shared" si="40"/>
        <v>56.002002402883456</v>
      </c>
      <c r="S110" s="2">
        <f t="shared" si="40"/>
        <v>60.000882690440456</v>
      </c>
      <c r="T110" s="2">
        <f t="shared" si="40"/>
        <v>62.998249331981945</v>
      </c>
      <c r="U110" s="2">
        <f t="shared" si="40"/>
        <v>67.00020431096128</v>
      </c>
      <c r="V110" s="2">
        <f t="shared" si="40"/>
        <v>71.237912087912079</v>
      </c>
      <c r="W110" s="2">
        <f t="shared" si="40"/>
        <v>72.484436898698377</v>
      </c>
      <c r="X110" s="2">
        <f t="shared" si="40"/>
        <v>69.855674384799102</v>
      </c>
      <c r="Y110" s="2">
        <f t="shared" si="40"/>
        <v>84.756770970286595</v>
      </c>
      <c r="Z110" s="2">
        <f t="shared" si="40"/>
        <v>101.00682892663281</v>
      </c>
      <c r="AA110" s="2">
        <f t="shared" si="40"/>
        <v>121.99957136733818</v>
      </c>
      <c r="AB110" s="2">
        <f t="shared" si="40"/>
        <v>165.01194386383997</v>
      </c>
      <c r="AC110" s="2">
        <f t="shared" si="40"/>
        <v>190.99268841394826</v>
      </c>
      <c r="AD110" s="2">
        <f t="shared" si="40"/>
        <v>172.04255895906749</v>
      </c>
      <c r="AE110" s="2">
        <f t="shared" si="40"/>
        <v>180.09154714678058</v>
      </c>
      <c r="AF110" s="2">
        <f t="shared" si="40"/>
        <v>207.267292912041</v>
      </c>
      <c r="AG110" s="2">
        <f t="shared" si="40"/>
        <v>178.83543833580981</v>
      </c>
      <c r="AH110" s="2">
        <f t="shared" si="40"/>
        <v>184.98836307214896</v>
      </c>
      <c r="AI110" s="2">
        <f t="shared" si="40"/>
        <v>195.0248344370861</v>
      </c>
      <c r="AJ110" s="2">
        <f t="shared" si="40"/>
        <v>225.00673098496748</v>
      </c>
      <c r="AK110" s="2">
        <f t="shared" si="40"/>
        <v>237.97868430724</v>
      </c>
      <c r="AL110" s="2">
        <f t="shared" ref="AL110:BO110" si="41">IF(AL88=0,0,AL99/AL88)</f>
        <v>250</v>
      </c>
      <c r="AM110" s="2">
        <f t="shared" si="41"/>
        <v>275.01845522898151</v>
      </c>
      <c r="AN110" s="2">
        <f t="shared" si="41"/>
        <v>316.99067631505704</v>
      </c>
      <c r="AO110" s="2">
        <f t="shared" si="41"/>
        <v>326.61253776435046</v>
      </c>
      <c r="AP110" s="2">
        <f t="shared" si="41"/>
        <v>440.65173745173746</v>
      </c>
      <c r="AQ110" s="2">
        <f t="shared" si="41"/>
        <v>431.22069278475266</v>
      </c>
      <c r="AR110" s="2">
        <f t="shared" si="41"/>
        <v>484.72899055196427</v>
      </c>
      <c r="AS110" s="2">
        <f t="shared" si="41"/>
        <v>513.3124128312412</v>
      </c>
      <c r="AT110" s="2">
        <f t="shared" si="41"/>
        <v>539.01649632418867</v>
      </c>
      <c r="AU110" s="2">
        <f t="shared" si="41"/>
        <v>659.66957470010902</v>
      </c>
      <c r="AV110" s="2">
        <f t="shared" si="41"/>
        <v>600.69230769230774</v>
      </c>
      <c r="AW110" s="2">
        <f t="shared" si="41"/>
        <v>557.02488687782807</v>
      </c>
      <c r="AX110" s="2">
        <f t="shared" si="41"/>
        <v>569.30686406460302</v>
      </c>
      <c r="AY110" s="2">
        <f t="shared" si="41"/>
        <v>616.06984314886063</v>
      </c>
      <c r="AZ110" s="2">
        <f t="shared" si="41"/>
        <v>704.75377800937997</v>
      </c>
      <c r="BA110" s="2">
        <f t="shared" si="41"/>
        <v>628.87176470588247</v>
      </c>
      <c r="BB110" s="2">
        <f t="shared" si="41"/>
        <v>671.12007593735166</v>
      </c>
      <c r="BC110" s="2">
        <f t="shared" si="41"/>
        <v>743.93781094527355</v>
      </c>
      <c r="BD110" s="2">
        <f t="shared" si="41"/>
        <v>796.02866389274163</v>
      </c>
      <c r="BE110" s="2">
        <f t="shared" si="41"/>
        <v>822.23419540229884</v>
      </c>
      <c r="BF110" s="2">
        <f t="shared" si="41"/>
        <v>952.78121664887931</v>
      </c>
      <c r="BG110" s="2">
        <f t="shared" si="41"/>
        <v>1035.0776212085025</v>
      </c>
      <c r="BH110" s="2">
        <f t="shared" si="41"/>
        <v>1027.5713648528099</v>
      </c>
      <c r="BI110" s="2">
        <f t="shared" si="41"/>
        <v>1007.061866781634</v>
      </c>
      <c r="BJ110" s="2">
        <f t="shared" si="41"/>
        <v>1303.0575053995678</v>
      </c>
      <c r="BK110" s="2">
        <f t="shared" si="41"/>
        <v>1324.2141170296511</v>
      </c>
      <c r="BL110" s="2">
        <f t="shared" si="41"/>
        <v>1542.145922746781</v>
      </c>
      <c r="BM110" s="2">
        <f t="shared" si="41"/>
        <v>2033.7540173053151</v>
      </c>
      <c r="BN110" s="2">
        <f t="shared" si="41"/>
        <v>2402.7771797631863</v>
      </c>
      <c r="BO110" s="2">
        <f t="shared" si="41"/>
        <v>2523.5274542429283</v>
      </c>
      <c r="BQ110" s="32" t="s">
        <v>14</v>
      </c>
      <c r="BR110" s="32" t="s">
        <v>30</v>
      </c>
    </row>
    <row r="111" spans="2:70" x14ac:dyDescent="0.45">
      <c r="B111" t="s">
        <v>403</v>
      </c>
      <c r="C111" t="s">
        <v>32</v>
      </c>
      <c r="D111" t="s">
        <v>31</v>
      </c>
      <c r="E111" t="s">
        <v>17</v>
      </c>
      <c r="F111" s="2">
        <f t="shared" ref="F111:AK111" si="42">IF(F89=0,0,F100/F89)</f>
        <v>34.998889012331965</v>
      </c>
      <c r="G111" s="2">
        <f t="shared" si="42"/>
        <v>36.602003223578173</v>
      </c>
      <c r="H111" s="2">
        <f t="shared" si="42"/>
        <v>39.519333729922664</v>
      </c>
      <c r="I111" s="2">
        <f t="shared" si="42"/>
        <v>43.798336330935257</v>
      </c>
      <c r="J111" s="2">
        <f t="shared" si="42"/>
        <v>43.701603228269164</v>
      </c>
      <c r="K111" s="2">
        <f t="shared" si="42"/>
        <v>49.797522629823725</v>
      </c>
      <c r="L111" s="2">
        <f t="shared" si="42"/>
        <v>54.600762873490147</v>
      </c>
      <c r="M111" s="2">
        <f t="shared" si="42"/>
        <v>57.999389871873099</v>
      </c>
      <c r="N111" s="2">
        <f t="shared" si="42"/>
        <v>52.078671328671334</v>
      </c>
      <c r="O111" s="2">
        <f t="shared" si="42"/>
        <v>55.083002526163838</v>
      </c>
      <c r="P111" s="2">
        <f t="shared" si="42"/>
        <v>57.801171047713964</v>
      </c>
      <c r="Q111" s="2">
        <f t="shared" si="42"/>
        <v>59.922465960665662</v>
      </c>
      <c r="R111" s="2">
        <f t="shared" si="42"/>
        <v>64.240319865319861</v>
      </c>
      <c r="S111" s="2">
        <f t="shared" si="42"/>
        <v>63.433173923986921</v>
      </c>
      <c r="T111" s="2">
        <f t="shared" si="42"/>
        <v>71.500416204217544</v>
      </c>
      <c r="U111" s="2">
        <f t="shared" si="42"/>
        <v>72.450967986840439</v>
      </c>
      <c r="V111" s="2">
        <f t="shared" si="42"/>
        <v>78.819635600996193</v>
      </c>
      <c r="W111" s="2">
        <f t="shared" si="42"/>
        <v>82.497380141472362</v>
      </c>
      <c r="X111" s="2">
        <f t="shared" si="42"/>
        <v>80.004656732304412</v>
      </c>
      <c r="Y111" s="2">
        <f t="shared" si="42"/>
        <v>69.69940728196444</v>
      </c>
      <c r="Z111" s="2">
        <f t="shared" si="42"/>
        <v>84.603895393369072</v>
      </c>
      <c r="AA111" s="2">
        <f t="shared" si="42"/>
        <v>100.99874055415616</v>
      </c>
      <c r="AB111" s="2">
        <f t="shared" si="42"/>
        <v>110.95597936907761</v>
      </c>
      <c r="AC111" s="2">
        <f t="shared" si="42"/>
        <v>122.48859424009125</v>
      </c>
      <c r="AD111" s="2">
        <f t="shared" si="42"/>
        <v>117.6783713111692</v>
      </c>
      <c r="AE111" s="2">
        <f t="shared" si="42"/>
        <v>146.28476163450625</v>
      </c>
      <c r="AF111" s="2">
        <f t="shared" si="42"/>
        <v>153.08426680244401</v>
      </c>
      <c r="AG111" s="2">
        <f t="shared" si="42"/>
        <v>176.23658222413053</v>
      </c>
      <c r="AH111" s="2">
        <f t="shared" si="42"/>
        <v>152.00711872586874</v>
      </c>
      <c r="AI111" s="2">
        <f t="shared" si="42"/>
        <v>141.4437006145742</v>
      </c>
      <c r="AJ111" s="2">
        <f t="shared" si="42"/>
        <v>138.00768529373451</v>
      </c>
      <c r="AK111" s="2">
        <f t="shared" si="42"/>
        <v>127.4416796267496</v>
      </c>
      <c r="AL111" s="2">
        <f t="shared" ref="AL111:BO111" si="43">IF(AL89=0,0,AL100/AL89)</f>
        <v>139.99807073954986</v>
      </c>
      <c r="AM111" s="2">
        <f t="shared" si="43"/>
        <v>154.27555248618785</v>
      </c>
      <c r="AN111" s="2">
        <f t="shared" si="43"/>
        <v>162.1224664573223</v>
      </c>
      <c r="AO111" s="2">
        <f t="shared" si="43"/>
        <v>161.76811343593289</v>
      </c>
      <c r="AP111" s="2">
        <f t="shared" si="43"/>
        <v>168.40141557128413</v>
      </c>
      <c r="AQ111" s="2">
        <f t="shared" si="43"/>
        <v>168.13081337819119</v>
      </c>
      <c r="AR111" s="2">
        <f t="shared" si="43"/>
        <v>153.28010704727922</v>
      </c>
      <c r="AS111" s="2">
        <f t="shared" si="43"/>
        <v>176.67296974522293</v>
      </c>
      <c r="AT111" s="2">
        <f t="shared" si="43"/>
        <v>199.63100436681222</v>
      </c>
      <c r="AU111" s="2">
        <f t="shared" si="43"/>
        <v>287.95703839122484</v>
      </c>
      <c r="AV111" s="2">
        <f t="shared" si="43"/>
        <v>277.52759084791387</v>
      </c>
      <c r="AW111" s="2">
        <f t="shared" si="43"/>
        <v>244.98874634256134</v>
      </c>
      <c r="AX111" s="2">
        <f t="shared" si="43"/>
        <v>234.9924438687392</v>
      </c>
      <c r="AY111" s="2">
        <f t="shared" si="43"/>
        <v>240.01635322976287</v>
      </c>
      <c r="AZ111" s="2">
        <f t="shared" si="43"/>
        <v>278.9951413427562</v>
      </c>
      <c r="BA111" s="2">
        <f t="shared" si="43"/>
        <v>355.4601529731064</v>
      </c>
      <c r="BB111" s="2">
        <f t="shared" si="43"/>
        <v>249.32564472208875</v>
      </c>
      <c r="BC111" s="2">
        <f t="shared" si="43"/>
        <v>291.21357529227009</v>
      </c>
      <c r="BD111" s="2">
        <f t="shared" si="43"/>
        <v>305.52796285079751</v>
      </c>
      <c r="BE111" s="2">
        <f t="shared" si="43"/>
        <v>472.36856981345392</v>
      </c>
      <c r="BF111" s="2">
        <f t="shared" si="43"/>
        <v>470.91311803372395</v>
      </c>
      <c r="BG111" s="2">
        <f t="shared" si="43"/>
        <v>481.39745916515432</v>
      </c>
      <c r="BH111" s="2">
        <f t="shared" si="43"/>
        <v>355.7594291539246</v>
      </c>
      <c r="BI111" s="2">
        <f t="shared" si="43"/>
        <v>329.2469322575223</v>
      </c>
      <c r="BJ111" s="2">
        <f t="shared" si="43"/>
        <v>405.96285140562247</v>
      </c>
      <c r="BK111" s="2">
        <f t="shared" si="43"/>
        <v>403.76782486443062</v>
      </c>
      <c r="BL111" s="2">
        <f t="shared" si="43"/>
        <v>540.14895138226882</v>
      </c>
      <c r="BM111" s="2">
        <f t="shared" si="43"/>
        <v>602.23857748469152</v>
      </c>
      <c r="BN111" s="2">
        <f t="shared" si="43"/>
        <v>654.40712900096992</v>
      </c>
      <c r="BO111" s="2">
        <f t="shared" si="43"/>
        <v>614.15262028807854</v>
      </c>
      <c r="BQ111" s="32" t="s">
        <v>16</v>
      </c>
      <c r="BR111" s="32" t="s">
        <v>30</v>
      </c>
    </row>
    <row r="112" spans="2:70" x14ac:dyDescent="0.45">
      <c r="B112" t="s">
        <v>403</v>
      </c>
      <c r="C112" t="s">
        <v>25</v>
      </c>
      <c r="D112" t="s">
        <v>26</v>
      </c>
      <c r="E112" t="s">
        <v>33</v>
      </c>
      <c r="AI112" s="2">
        <v>40635.825499999999</v>
      </c>
      <c r="AJ112" s="2">
        <v>42708.9764</v>
      </c>
      <c r="AK112" s="2">
        <v>43778.976499999997</v>
      </c>
      <c r="AL112" s="2">
        <v>45352.584600000002</v>
      </c>
      <c r="AM112" s="2">
        <v>46007.7788</v>
      </c>
      <c r="AN112" s="2">
        <v>48616.071900000003</v>
      </c>
      <c r="AO112" s="2">
        <v>52005.970300000001</v>
      </c>
      <c r="AP112" s="2">
        <v>54941.093500000003</v>
      </c>
      <c r="AQ112" s="2">
        <v>55883.206700000002</v>
      </c>
      <c r="AR112" s="2">
        <v>59662.9928</v>
      </c>
      <c r="AS112" s="2">
        <v>61797.671799999996</v>
      </c>
      <c r="AT112" s="2">
        <v>63742.7068</v>
      </c>
      <c r="AU112" s="2">
        <v>67786.3655</v>
      </c>
      <c r="AV112" s="2">
        <v>69791.797399999996</v>
      </c>
      <c r="AW112" s="2">
        <v>73736.865999999995</v>
      </c>
      <c r="AX112" s="2">
        <v>78840.862599999993</v>
      </c>
      <c r="AY112" s="2">
        <v>81468.228799999997</v>
      </c>
      <c r="AZ112" s="2">
        <v>84379.412700000001</v>
      </c>
      <c r="BA112" s="2">
        <v>83517.589000000007</v>
      </c>
      <c r="BB112" s="2">
        <v>83977.987699999998</v>
      </c>
      <c r="BC112" s="2">
        <v>86275.806500000006</v>
      </c>
      <c r="BD112" s="2">
        <v>90965.799599999998</v>
      </c>
      <c r="BE112" s="2">
        <v>91897.4611</v>
      </c>
      <c r="BF112" s="2">
        <v>93016.464500000002</v>
      </c>
      <c r="BG112" s="2">
        <v>94971.419699999999</v>
      </c>
      <c r="BH112" s="2">
        <v>91166.063599999994</v>
      </c>
      <c r="BI112" s="2">
        <v>93048.635699999999</v>
      </c>
      <c r="BJ112" s="2">
        <v>94675.7641</v>
      </c>
      <c r="BK112" s="2">
        <v>93718.530400000003</v>
      </c>
      <c r="BL112" s="2">
        <v>89508.285900000003</v>
      </c>
      <c r="BM112" s="2">
        <v>87578.684999999998</v>
      </c>
      <c r="BN112" s="2">
        <v>88632.773400000005</v>
      </c>
      <c r="BO112" s="2">
        <v>90369.541200000007</v>
      </c>
      <c r="BQ112" s="32" t="s">
        <v>421</v>
      </c>
      <c r="BR112" s="32" t="s">
        <v>29</v>
      </c>
    </row>
    <row r="113" spans="2:70" x14ac:dyDescent="0.45">
      <c r="B113" t="s">
        <v>403</v>
      </c>
      <c r="C113" t="s">
        <v>25</v>
      </c>
      <c r="D113" t="s">
        <v>26</v>
      </c>
      <c r="E113" t="s">
        <v>34</v>
      </c>
      <c r="AI113" s="2">
        <v>23479.883999999998</v>
      </c>
      <c r="AJ113" s="2">
        <v>24936.691900000002</v>
      </c>
      <c r="AK113" s="2">
        <v>25480.4853</v>
      </c>
      <c r="AL113" s="2">
        <v>26557.8982</v>
      </c>
      <c r="AM113" s="2">
        <v>25984.382399999999</v>
      </c>
      <c r="AN113" s="2">
        <v>27732.982899999999</v>
      </c>
      <c r="AO113" s="2">
        <v>28603.125400000001</v>
      </c>
      <c r="AP113" s="2">
        <v>29357.630700000002</v>
      </c>
      <c r="AQ113" s="2">
        <v>29269.115699999998</v>
      </c>
      <c r="AR113" s="2">
        <v>31011.788100000002</v>
      </c>
      <c r="AS113" s="2">
        <v>32245.8884</v>
      </c>
      <c r="AT113" s="2">
        <v>32243.1512</v>
      </c>
      <c r="AU113" s="2">
        <v>34345.172500000001</v>
      </c>
      <c r="AV113" s="2">
        <v>34985.7978</v>
      </c>
      <c r="AW113" s="2">
        <v>36646.569300000003</v>
      </c>
      <c r="AX113" s="2">
        <v>39825.458899999998</v>
      </c>
      <c r="AY113" s="2">
        <v>40496.816099999996</v>
      </c>
      <c r="AZ113" s="2">
        <v>41426.579299999998</v>
      </c>
      <c r="BA113" s="2">
        <v>42652.5815</v>
      </c>
      <c r="BB113" s="2">
        <v>41261.593000000001</v>
      </c>
      <c r="BC113" s="2">
        <v>39521.178999999996</v>
      </c>
      <c r="BD113" s="2">
        <v>42032.917000000001</v>
      </c>
      <c r="BE113" s="2">
        <v>42599.866199999997</v>
      </c>
      <c r="BF113" s="2">
        <v>37372.571000000004</v>
      </c>
      <c r="BG113" s="2">
        <v>37660.474300000002</v>
      </c>
      <c r="BH113" s="2">
        <v>37630.8194</v>
      </c>
      <c r="BI113" s="2">
        <v>38187.107100000001</v>
      </c>
      <c r="BJ113" s="2">
        <v>37113.716099999998</v>
      </c>
      <c r="BK113" s="2">
        <v>35014.947099999998</v>
      </c>
      <c r="BL113" s="2">
        <v>29353.697199999999</v>
      </c>
      <c r="BM113" s="2">
        <v>29121.835299999999</v>
      </c>
      <c r="BN113" s="2">
        <v>29484.4712</v>
      </c>
      <c r="BO113" s="2">
        <v>31221.239000000001</v>
      </c>
      <c r="BQ113" s="32" t="s">
        <v>421</v>
      </c>
      <c r="BR113" s="32" t="s">
        <v>29</v>
      </c>
    </row>
    <row r="114" spans="2:70" x14ac:dyDescent="0.45">
      <c r="B114" t="s">
        <v>403</v>
      </c>
      <c r="C114" t="s">
        <v>25</v>
      </c>
      <c r="D114" t="s">
        <v>26</v>
      </c>
      <c r="E114" t="s">
        <v>35</v>
      </c>
      <c r="AI114" s="2">
        <v>-409.15660000000003</v>
      </c>
      <c r="AJ114" s="2">
        <v>-409.15660000000003</v>
      </c>
      <c r="AK114" s="2">
        <v>-409.15660000000003</v>
      </c>
      <c r="AL114" s="2">
        <v>-409.15660000000003</v>
      </c>
      <c r="AM114" s="2">
        <v>-409.15660000000003</v>
      </c>
      <c r="AN114" s="2">
        <v>-409.15660000000003</v>
      </c>
      <c r="AO114" s="2">
        <v>-408.99439999999998</v>
      </c>
      <c r="AP114" s="2">
        <v>-409.00279999999998</v>
      </c>
      <c r="AQ114" s="2">
        <v>-408.99439999999998</v>
      </c>
      <c r="AR114" s="2">
        <v>-408.99439999999998</v>
      </c>
      <c r="AS114" s="2">
        <v>-409.21390000000002</v>
      </c>
      <c r="AT114" s="2">
        <v>-170.86009999999999</v>
      </c>
      <c r="AU114" s="2">
        <v>-170.86009999999999</v>
      </c>
      <c r="AV114" s="2">
        <v>-170.86009999999999</v>
      </c>
      <c r="AW114" s="2">
        <v>-170.86009999999999</v>
      </c>
      <c r="AX114" s="2">
        <v>-170.86009999999999</v>
      </c>
      <c r="AY114" s="2">
        <v>-170.86009999999999</v>
      </c>
      <c r="AZ114" s="2">
        <v>-170.86009999999999</v>
      </c>
      <c r="BA114" s="2">
        <v>-170.86009999999999</v>
      </c>
      <c r="BB114" s="2">
        <v>-170.86009999999999</v>
      </c>
      <c r="BC114" s="2">
        <v>-170.86009999999999</v>
      </c>
      <c r="BD114" s="2">
        <v>915.15120000000002</v>
      </c>
      <c r="BE114" s="2">
        <v>915.15120000000002</v>
      </c>
      <c r="BF114" s="2">
        <v>915.15120000000002</v>
      </c>
      <c r="BG114" s="2">
        <v>915.15120000000002</v>
      </c>
      <c r="BH114" s="2">
        <v>915.15120000000002</v>
      </c>
      <c r="BI114" s="2">
        <v>182.8177</v>
      </c>
      <c r="BJ114" s="2">
        <v>182.8177</v>
      </c>
      <c r="BK114" s="2">
        <v>182.8177</v>
      </c>
      <c r="BL114" s="2">
        <v>182.8177</v>
      </c>
      <c r="BM114" s="2">
        <v>182.8177</v>
      </c>
      <c r="BN114" s="2">
        <v>182.8177</v>
      </c>
      <c r="BO114" s="2">
        <v>182.8177</v>
      </c>
      <c r="BQ114" s="32" t="s">
        <v>421</v>
      </c>
      <c r="BR114" s="32" t="s">
        <v>29</v>
      </c>
    </row>
    <row r="115" spans="2:70" x14ac:dyDescent="0.45">
      <c r="B115" t="s">
        <v>403</v>
      </c>
      <c r="C115" t="s">
        <v>25</v>
      </c>
      <c r="D115" t="s">
        <v>26</v>
      </c>
      <c r="E115" t="s">
        <v>36</v>
      </c>
      <c r="AI115" s="2">
        <v>140202.32709999999</v>
      </c>
      <c r="AJ115" s="2">
        <v>151202.76370000001</v>
      </c>
      <c r="AK115" s="2">
        <v>151543.26420000001</v>
      </c>
      <c r="AL115" s="2">
        <v>165375.74249999999</v>
      </c>
      <c r="AM115" s="2">
        <v>157734.5766</v>
      </c>
      <c r="AN115" s="2">
        <v>171546.80309999999</v>
      </c>
      <c r="AO115" s="2">
        <v>172666.05840000001</v>
      </c>
      <c r="AP115" s="2">
        <v>186401.81890000001</v>
      </c>
      <c r="AQ115" s="2">
        <v>198992.3046</v>
      </c>
      <c r="AR115" s="2">
        <v>206623.38130000001</v>
      </c>
      <c r="AS115" s="2">
        <v>223942.52160000001</v>
      </c>
      <c r="AT115" s="2">
        <v>210922.61929999999</v>
      </c>
      <c r="AU115" s="2">
        <v>216365.27069999999</v>
      </c>
      <c r="AV115" s="2">
        <v>239894.5227</v>
      </c>
      <c r="AW115" s="2">
        <v>246105.26860000001</v>
      </c>
      <c r="AX115" s="2">
        <v>269309.48869999999</v>
      </c>
      <c r="AY115" s="2">
        <v>283333.5526</v>
      </c>
      <c r="AZ115" s="2">
        <v>294144.68449999997</v>
      </c>
      <c r="BA115" s="2">
        <v>305813.23859999998</v>
      </c>
      <c r="BB115" s="2">
        <v>313605.43540000002</v>
      </c>
      <c r="BC115" s="2">
        <v>310584.429</v>
      </c>
      <c r="BD115" s="2">
        <v>327808.07990000001</v>
      </c>
      <c r="BE115" s="2">
        <v>322619.45179999998</v>
      </c>
      <c r="BF115" s="2">
        <v>321509.7536</v>
      </c>
      <c r="BG115" s="2">
        <v>335496.68650000001</v>
      </c>
      <c r="BH115" s="2">
        <v>330520.80009999999</v>
      </c>
      <c r="BI115" s="2">
        <v>349702.39980000001</v>
      </c>
      <c r="BJ115" s="2">
        <v>376858.78739999997</v>
      </c>
      <c r="BK115" s="2">
        <v>364351.0356</v>
      </c>
      <c r="BL115" s="2">
        <v>375483.7806</v>
      </c>
      <c r="BM115" s="2">
        <v>345841.98979999998</v>
      </c>
      <c r="BN115" s="2">
        <v>386796.15990000003</v>
      </c>
      <c r="BO115" s="2">
        <v>403451.7585</v>
      </c>
      <c r="BQ115" s="32" t="s">
        <v>421</v>
      </c>
      <c r="BR115" s="32" t="s">
        <v>29</v>
      </c>
    </row>
    <row r="116" spans="2:70" x14ac:dyDescent="0.45">
      <c r="B116" t="s">
        <v>403</v>
      </c>
      <c r="C116" t="s">
        <v>25</v>
      </c>
      <c r="D116" t="s">
        <v>26</v>
      </c>
      <c r="E116" t="s">
        <v>37</v>
      </c>
      <c r="AI116" s="2">
        <v>140611.48370000001</v>
      </c>
      <c r="AJ116" s="2">
        <v>151611.9203</v>
      </c>
      <c r="AK116" s="2">
        <v>151952.42079999999</v>
      </c>
      <c r="AL116" s="2">
        <v>165784.89910000001</v>
      </c>
      <c r="AM116" s="2">
        <v>158143.73319999999</v>
      </c>
      <c r="AN116" s="2">
        <v>171955.95970000001</v>
      </c>
      <c r="AO116" s="2">
        <v>173075.0528</v>
      </c>
      <c r="AP116" s="2">
        <v>186810.8217</v>
      </c>
      <c r="AQ116" s="2">
        <v>199401.299</v>
      </c>
      <c r="AR116" s="2">
        <v>207032.3757</v>
      </c>
      <c r="AS116" s="2">
        <v>224351.73550000001</v>
      </c>
      <c r="AT116" s="2">
        <v>211093.47940000001</v>
      </c>
      <c r="AU116" s="2">
        <v>216536.13080000001</v>
      </c>
      <c r="AV116" s="2">
        <v>240065.38279999999</v>
      </c>
      <c r="AW116" s="2">
        <v>246276.1287</v>
      </c>
      <c r="AX116" s="2">
        <v>269480.34879999998</v>
      </c>
      <c r="AY116" s="2">
        <v>283504.41269999999</v>
      </c>
      <c r="AZ116" s="2">
        <v>294315.54460000002</v>
      </c>
      <c r="BA116" s="2">
        <v>305984.09869999997</v>
      </c>
      <c r="BB116" s="2">
        <v>313776.29550000001</v>
      </c>
      <c r="BC116" s="2">
        <v>310755.28909999999</v>
      </c>
      <c r="BD116" s="2">
        <v>326892.92869999999</v>
      </c>
      <c r="BE116" s="2">
        <v>321704.30060000002</v>
      </c>
      <c r="BF116" s="2">
        <v>320594.60239999997</v>
      </c>
      <c r="BG116" s="2">
        <v>334581.53529999999</v>
      </c>
      <c r="BH116" s="2">
        <v>329605.64889999997</v>
      </c>
      <c r="BI116" s="2">
        <v>349519.5821</v>
      </c>
      <c r="BJ116" s="2">
        <v>376675.96970000002</v>
      </c>
      <c r="BK116" s="2">
        <v>364168.21789999999</v>
      </c>
      <c r="BL116" s="2">
        <v>375300.96289999998</v>
      </c>
      <c r="BM116" s="2">
        <v>345659.17210000003</v>
      </c>
      <c r="BN116" s="2">
        <v>386613.34220000001</v>
      </c>
      <c r="BO116" s="2">
        <v>403268.94079999998</v>
      </c>
      <c r="BQ116" s="32" t="s">
        <v>421</v>
      </c>
      <c r="BR116" s="32" t="s">
        <v>29</v>
      </c>
    </row>
    <row r="117" spans="2:70" x14ac:dyDescent="0.45">
      <c r="B117" t="s">
        <v>407</v>
      </c>
      <c r="C117" t="s">
        <v>19</v>
      </c>
      <c r="D117" t="s">
        <v>21</v>
      </c>
      <c r="E117" t="s">
        <v>1</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0.1082</v>
      </c>
      <c r="AM117">
        <v>0.1341</v>
      </c>
      <c r="AN117">
        <v>0.1211</v>
      </c>
      <c r="AO117">
        <v>0.11990000000000001</v>
      </c>
      <c r="AP117">
        <v>0.1082</v>
      </c>
      <c r="AQ117">
        <v>0.12790000000000001</v>
      </c>
      <c r="AR117">
        <v>0.1249</v>
      </c>
      <c r="AS117">
        <v>0.12839999999999999</v>
      </c>
      <c r="AT117">
        <v>0.1139</v>
      </c>
      <c r="AU117">
        <v>0.1222</v>
      </c>
      <c r="AV117">
        <v>0.1047</v>
      </c>
      <c r="AW117">
        <v>0.1178</v>
      </c>
      <c r="AX117">
        <v>0.1084</v>
      </c>
      <c r="AY117">
        <v>0.1013</v>
      </c>
      <c r="AZ117">
        <v>0.11210000000000001</v>
      </c>
      <c r="BA117">
        <v>0.11</v>
      </c>
      <c r="BB117">
        <v>0.1055</v>
      </c>
      <c r="BC117">
        <v>0.106</v>
      </c>
      <c r="BD117">
        <v>0.10199999999999999</v>
      </c>
      <c r="BE117">
        <v>0.1157</v>
      </c>
      <c r="BF117">
        <v>9.8699999999999996E-2</v>
      </c>
      <c r="BG117">
        <v>0.1042</v>
      </c>
      <c r="BH117">
        <v>0.1028</v>
      </c>
      <c r="BI117">
        <v>0.1142</v>
      </c>
      <c r="BJ117">
        <v>0.1119</v>
      </c>
      <c r="BK117">
        <v>9.5299999999999996E-2</v>
      </c>
      <c r="BL117">
        <v>0.1043</v>
      </c>
      <c r="BM117">
        <v>0.1159</v>
      </c>
      <c r="BN117">
        <v>0.1181</v>
      </c>
      <c r="BO117">
        <v>0.1129</v>
      </c>
      <c r="BQ117" s="32" t="s">
        <v>0</v>
      </c>
      <c r="BR117" s="32" t="s">
        <v>29</v>
      </c>
    </row>
    <row r="118" spans="2:70" x14ac:dyDescent="0.45">
      <c r="B118" t="s">
        <v>407</v>
      </c>
      <c r="C118" t="s">
        <v>19</v>
      </c>
      <c r="D118" t="s">
        <v>21</v>
      </c>
      <c r="E118" t="s">
        <v>3</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2.3927</v>
      </c>
      <c r="AM118">
        <v>2.6147999999999998</v>
      </c>
      <c r="AN118">
        <v>2.5331000000000001</v>
      </c>
      <c r="AO118">
        <v>3.1095000000000002</v>
      </c>
      <c r="AP118">
        <v>2.6036999999999999</v>
      </c>
      <c r="AQ118">
        <v>2.7557999999999998</v>
      </c>
      <c r="AR118">
        <v>2.7345999999999999</v>
      </c>
      <c r="AS118">
        <v>2.6977000000000002</v>
      </c>
      <c r="AT118">
        <v>2.5522</v>
      </c>
      <c r="AU118">
        <v>2.6861999999999999</v>
      </c>
      <c r="AV118">
        <v>2.4007000000000001</v>
      </c>
      <c r="AW118">
        <v>2.9049999999999998</v>
      </c>
      <c r="AX118">
        <v>2.9958999999999998</v>
      </c>
      <c r="AY118">
        <v>3.1002000000000001</v>
      </c>
      <c r="AZ118">
        <v>22.618400000000001</v>
      </c>
      <c r="BA118">
        <v>16.0136</v>
      </c>
      <c r="BB118">
        <v>1.8762000000000001</v>
      </c>
      <c r="BC118">
        <v>1.4686999999999999</v>
      </c>
      <c r="BD118">
        <v>1.5286</v>
      </c>
      <c r="BE118">
        <v>1.5666</v>
      </c>
      <c r="BF118">
        <v>1.617</v>
      </c>
      <c r="BG118">
        <v>1.5691999999999999</v>
      </c>
      <c r="BH118">
        <v>1.4529000000000001</v>
      </c>
      <c r="BI118">
        <v>1.6705000000000001</v>
      </c>
      <c r="BJ118">
        <v>1.6463000000000001</v>
      </c>
      <c r="BK118">
        <v>1.5762</v>
      </c>
      <c r="BL118">
        <v>1.5364</v>
      </c>
      <c r="BM118">
        <v>1.5548999999999999</v>
      </c>
      <c r="BN118">
        <v>1.4432</v>
      </c>
      <c r="BO118">
        <v>1.3579000000000001</v>
      </c>
      <c r="BQ118" s="32" t="s">
        <v>2</v>
      </c>
      <c r="BR118" s="32" t="s">
        <v>29</v>
      </c>
    </row>
    <row r="119" spans="2:70" x14ac:dyDescent="0.45">
      <c r="B119" t="s">
        <v>407</v>
      </c>
      <c r="C119" t="s">
        <v>19</v>
      </c>
      <c r="D119" t="s">
        <v>21</v>
      </c>
      <c r="E119" t="s">
        <v>5</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128.57429999999999</v>
      </c>
      <c r="AM119">
        <v>125.6121</v>
      </c>
      <c r="AN119">
        <v>131.8596</v>
      </c>
      <c r="AO119">
        <v>121.3476</v>
      </c>
      <c r="AP119">
        <v>125.33499999999999</v>
      </c>
      <c r="AQ119">
        <v>134.23390000000001</v>
      </c>
      <c r="AR119">
        <v>125.27589999999999</v>
      </c>
      <c r="AS119">
        <v>116.8233</v>
      </c>
      <c r="AT119">
        <v>120.0505</v>
      </c>
      <c r="AU119">
        <v>123.8785</v>
      </c>
      <c r="AV119">
        <v>123.56440000000001</v>
      </c>
      <c r="AW119">
        <v>123.6139</v>
      </c>
      <c r="AX119">
        <v>127.197</v>
      </c>
      <c r="AY119">
        <v>123.6883</v>
      </c>
      <c r="AZ119">
        <v>139.66919999999999</v>
      </c>
      <c r="BA119">
        <v>130.2199</v>
      </c>
      <c r="BB119">
        <v>138.90629999999999</v>
      </c>
      <c r="BC119">
        <v>121.5329</v>
      </c>
      <c r="BD119">
        <v>121.1324</v>
      </c>
      <c r="BE119">
        <v>152.97630000000001</v>
      </c>
      <c r="BF119">
        <v>154.43450000000001</v>
      </c>
      <c r="BG119">
        <v>142.96090000000001</v>
      </c>
      <c r="BH119">
        <v>143.32849999999999</v>
      </c>
      <c r="BI119">
        <v>146.8263</v>
      </c>
      <c r="BJ119">
        <v>146.34899999999999</v>
      </c>
      <c r="BK119">
        <v>158.94220000000001</v>
      </c>
      <c r="BL119">
        <v>161.1883</v>
      </c>
      <c r="BM119">
        <v>168.19499999999999</v>
      </c>
      <c r="BN119">
        <v>165.39340000000001</v>
      </c>
      <c r="BO119">
        <v>167.69329999999999</v>
      </c>
      <c r="BQ119" s="32" t="s">
        <v>4</v>
      </c>
      <c r="BR119" s="32" t="s">
        <v>29</v>
      </c>
    </row>
    <row r="120" spans="2:70" x14ac:dyDescent="0.45">
      <c r="B120" t="s">
        <v>407</v>
      </c>
      <c r="C120" t="s">
        <v>19</v>
      </c>
      <c r="D120" t="s">
        <v>21</v>
      </c>
      <c r="E120" t="s">
        <v>7</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8.7994000000000003</v>
      </c>
      <c r="AM120">
        <v>10.1891</v>
      </c>
      <c r="AN120">
        <v>8.26</v>
      </c>
      <c r="AO120">
        <v>7.6825000000000001</v>
      </c>
      <c r="AP120">
        <v>7.9618000000000002</v>
      </c>
      <c r="AQ120">
        <v>8.4161999999999999</v>
      </c>
      <c r="AR120">
        <v>8.4971999999999994</v>
      </c>
      <c r="AS120">
        <v>8.3749000000000002</v>
      </c>
      <c r="AT120">
        <v>8.5099</v>
      </c>
      <c r="AU120">
        <v>2.8759000000000001</v>
      </c>
      <c r="AV120">
        <v>2.8010000000000002</v>
      </c>
      <c r="AW120">
        <v>2.8574000000000002</v>
      </c>
      <c r="AX120">
        <v>2.5299999999999998</v>
      </c>
      <c r="AY120">
        <v>3.3130999999999999</v>
      </c>
      <c r="AZ120">
        <v>3.4034</v>
      </c>
      <c r="BA120">
        <v>4.0970000000000004</v>
      </c>
      <c r="BB120">
        <v>5.6868999999999996</v>
      </c>
      <c r="BC120">
        <v>4.5693999999999999</v>
      </c>
      <c r="BD120">
        <v>5.5170000000000003</v>
      </c>
      <c r="BE120">
        <v>4.8891</v>
      </c>
      <c r="BF120">
        <v>5.4583000000000004</v>
      </c>
      <c r="BG120">
        <v>5.9196999999999997</v>
      </c>
      <c r="BH120">
        <v>6.1466000000000003</v>
      </c>
      <c r="BI120">
        <v>6.5570000000000004</v>
      </c>
      <c r="BJ120">
        <v>6.2291999999999996</v>
      </c>
      <c r="BK120">
        <v>4.3990999999999998</v>
      </c>
      <c r="BL120">
        <v>3.9018999999999999</v>
      </c>
      <c r="BM120">
        <v>2.7964000000000002</v>
      </c>
      <c r="BN120">
        <v>3.9809000000000001</v>
      </c>
      <c r="BO120">
        <v>3.7877000000000001</v>
      </c>
      <c r="BQ120" s="32" t="s">
        <v>6</v>
      </c>
      <c r="BR120" s="32" t="s">
        <v>29</v>
      </c>
    </row>
    <row r="121" spans="2:70" x14ac:dyDescent="0.45">
      <c r="B121" t="s">
        <v>407</v>
      </c>
      <c r="C121" t="s">
        <v>19</v>
      </c>
      <c r="D121" t="s">
        <v>21</v>
      </c>
      <c r="E121" t="s">
        <v>9</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70.012</v>
      </c>
      <c r="AM121">
        <v>70.156999999999996</v>
      </c>
      <c r="AN121">
        <v>70.260599999999997</v>
      </c>
      <c r="AO121">
        <v>70.009299999999996</v>
      </c>
      <c r="AP121">
        <v>69.478200000000001</v>
      </c>
      <c r="AQ121">
        <v>78.151200000000003</v>
      </c>
      <c r="AR121">
        <v>73.650599999999997</v>
      </c>
      <c r="AS121">
        <v>70.272900000000007</v>
      </c>
      <c r="AT121">
        <v>71.1464</v>
      </c>
      <c r="AU121">
        <v>70.352000000000004</v>
      </c>
      <c r="AV121">
        <v>70.3292</v>
      </c>
      <c r="AW121">
        <v>70.345799999999997</v>
      </c>
      <c r="AX121">
        <v>70.350200000000001</v>
      </c>
      <c r="AY121">
        <v>70.589799999999997</v>
      </c>
      <c r="AZ121">
        <v>70.358599999999996</v>
      </c>
      <c r="BA121">
        <v>71.061199999999999</v>
      </c>
      <c r="BB121">
        <v>70.663600000000002</v>
      </c>
      <c r="BC121">
        <v>72.409000000000006</v>
      </c>
      <c r="BD121">
        <v>69.434700000000007</v>
      </c>
      <c r="BE121">
        <v>70.326099999999997</v>
      </c>
      <c r="BF121">
        <v>80.028599999999997</v>
      </c>
      <c r="BG121">
        <v>77.481800000000007</v>
      </c>
      <c r="BH121">
        <v>73.828699999999998</v>
      </c>
      <c r="BI121">
        <v>74.365399999999994</v>
      </c>
      <c r="BJ121">
        <v>74.863</v>
      </c>
      <c r="BK121">
        <v>75.191800000000001</v>
      </c>
      <c r="BL121">
        <v>75.533000000000001</v>
      </c>
      <c r="BM121">
        <v>75.720100000000002</v>
      </c>
      <c r="BN121">
        <v>75.804599999999994</v>
      </c>
      <c r="BO121">
        <v>76.031499999999994</v>
      </c>
      <c r="BQ121" s="32" t="s">
        <v>8</v>
      </c>
      <c r="BR121" s="32" t="s">
        <v>29</v>
      </c>
    </row>
    <row r="122" spans="2:70" x14ac:dyDescent="0.45">
      <c r="B122" t="s">
        <v>407</v>
      </c>
      <c r="C122" t="s">
        <v>19</v>
      </c>
      <c r="D122" t="s">
        <v>21</v>
      </c>
      <c r="E122" t="s">
        <v>10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4.3893000000000004</v>
      </c>
      <c r="AM122">
        <v>4.3893000000000004</v>
      </c>
      <c r="AN122">
        <v>4.3053999999999997</v>
      </c>
      <c r="AO122">
        <v>4.3941999999999997</v>
      </c>
      <c r="AP122">
        <v>4.3178999999999998</v>
      </c>
      <c r="AQ122">
        <v>4.5442</v>
      </c>
      <c r="AR122">
        <v>4.4469000000000003</v>
      </c>
      <c r="AS122">
        <v>4.3529</v>
      </c>
      <c r="AT122">
        <v>4.1455000000000002</v>
      </c>
      <c r="AU122">
        <v>4.5877999999999997</v>
      </c>
      <c r="AV122">
        <v>4.6966999999999999</v>
      </c>
      <c r="AW122">
        <v>4.9500999999999999</v>
      </c>
      <c r="AX122">
        <v>5.0716000000000001</v>
      </c>
      <c r="AY122">
        <v>5.2469999999999999</v>
      </c>
      <c r="AZ122">
        <v>5.4339000000000004</v>
      </c>
      <c r="BA122">
        <v>5.2643000000000004</v>
      </c>
      <c r="BB122">
        <v>5.2716000000000003</v>
      </c>
      <c r="BC122">
        <v>5.3086000000000002</v>
      </c>
      <c r="BD122">
        <v>5.5631000000000004</v>
      </c>
      <c r="BE122">
        <v>5.6250999999999998</v>
      </c>
      <c r="BF122">
        <v>5.6609999999999996</v>
      </c>
      <c r="BG122">
        <v>5.5606999999999998</v>
      </c>
      <c r="BH122">
        <v>5.5819000000000001</v>
      </c>
      <c r="BI122">
        <v>5.5993000000000004</v>
      </c>
      <c r="BJ122">
        <v>5.6943999999999999</v>
      </c>
      <c r="BK122">
        <v>5.9082999999999997</v>
      </c>
      <c r="BL122">
        <v>6.2130999999999998</v>
      </c>
      <c r="BM122">
        <v>6.2588999999999997</v>
      </c>
      <c r="BN122">
        <v>6.0934999999999997</v>
      </c>
      <c r="BO122">
        <v>6.1837</v>
      </c>
      <c r="BQ122" s="32" t="s">
        <v>6</v>
      </c>
      <c r="BR122" s="32" t="s">
        <v>29</v>
      </c>
    </row>
    <row r="123" spans="2:70" x14ac:dyDescent="0.45">
      <c r="B123" t="s">
        <v>407</v>
      </c>
      <c r="C123" t="s">
        <v>19</v>
      </c>
      <c r="D123" t="s">
        <v>21</v>
      </c>
      <c r="E123" t="s">
        <v>11</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54.897399999999998</v>
      </c>
      <c r="AM123">
        <v>54.891399999999997</v>
      </c>
      <c r="AN123">
        <v>54.890500000000003</v>
      </c>
      <c r="AO123">
        <v>60.579599999999999</v>
      </c>
      <c r="AP123">
        <v>63.59</v>
      </c>
      <c r="AQ123">
        <v>68.685699999999997</v>
      </c>
      <c r="AR123">
        <v>61.334200000000003</v>
      </c>
      <c r="AS123">
        <v>55.093400000000003</v>
      </c>
      <c r="AT123">
        <v>54.884</v>
      </c>
      <c r="AU123">
        <v>54.364100000000001</v>
      </c>
      <c r="AV123">
        <v>54.8919</v>
      </c>
      <c r="AW123">
        <v>54.689</v>
      </c>
      <c r="AX123">
        <v>56.04</v>
      </c>
      <c r="AY123">
        <v>54.858499999999999</v>
      </c>
      <c r="AZ123">
        <v>56.276200000000003</v>
      </c>
      <c r="BA123">
        <v>59.063400000000001</v>
      </c>
      <c r="BB123">
        <v>56.102800000000002</v>
      </c>
      <c r="BC123">
        <v>54.315800000000003</v>
      </c>
      <c r="BD123">
        <v>52.024099999999997</v>
      </c>
      <c r="BE123">
        <v>54.269199999999998</v>
      </c>
      <c r="BF123">
        <v>57.532299999999999</v>
      </c>
      <c r="BG123">
        <v>57.629600000000003</v>
      </c>
      <c r="BH123">
        <v>56.771599999999999</v>
      </c>
      <c r="BI123">
        <v>57.470799999999997</v>
      </c>
      <c r="BJ123">
        <v>60.052100000000003</v>
      </c>
      <c r="BK123">
        <v>61.696199999999997</v>
      </c>
      <c r="BL123">
        <v>61.987200000000001</v>
      </c>
      <c r="BM123">
        <v>62.076999999999998</v>
      </c>
      <c r="BN123">
        <v>61.9161</v>
      </c>
      <c r="BO123">
        <v>61.782699999999998</v>
      </c>
      <c r="BQ123" s="32" t="s">
        <v>8</v>
      </c>
      <c r="BR123" s="32" t="s">
        <v>29</v>
      </c>
    </row>
    <row r="124" spans="2:70" x14ac:dyDescent="0.45">
      <c r="B124" t="s">
        <v>407</v>
      </c>
      <c r="C124" t="s">
        <v>19</v>
      </c>
      <c r="D124" t="s">
        <v>21</v>
      </c>
      <c r="E124" t="s">
        <v>12</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7.88</v>
      </c>
      <c r="AM124">
        <v>7.883</v>
      </c>
      <c r="AN124">
        <v>7.8882000000000003</v>
      </c>
      <c r="AO124">
        <v>7.8930999999999996</v>
      </c>
      <c r="AP124">
        <v>7.8940999999999999</v>
      </c>
      <c r="AQ124">
        <v>7.8952</v>
      </c>
      <c r="AR124">
        <v>8.1082000000000001</v>
      </c>
      <c r="AS124">
        <v>7.8948999999999998</v>
      </c>
      <c r="AT124">
        <v>7.9904999999999999</v>
      </c>
      <c r="AU124">
        <v>8.5150000000000006</v>
      </c>
      <c r="AV124">
        <v>8.6265999999999998</v>
      </c>
      <c r="AW124">
        <v>8.8771000000000004</v>
      </c>
      <c r="AX124">
        <v>9.0822000000000003</v>
      </c>
      <c r="AY124">
        <v>9.4869000000000003</v>
      </c>
      <c r="AZ124">
        <v>9.7932000000000006</v>
      </c>
      <c r="BA124">
        <v>9.6103000000000005</v>
      </c>
      <c r="BB124">
        <v>9.7141000000000002</v>
      </c>
      <c r="BC124">
        <v>9.7295999999999996</v>
      </c>
      <c r="BD124">
        <v>9.6677999999999997</v>
      </c>
      <c r="BE124">
        <v>9.7269000000000005</v>
      </c>
      <c r="BF124">
        <v>9.7850999999999999</v>
      </c>
      <c r="BG124">
        <v>9.8817000000000004</v>
      </c>
      <c r="BH124">
        <v>9.8480000000000008</v>
      </c>
      <c r="BI124">
        <v>9.9839000000000002</v>
      </c>
      <c r="BJ124">
        <v>10.0458</v>
      </c>
      <c r="BK124">
        <v>10.1914</v>
      </c>
      <c r="BL124">
        <v>10.645099999999999</v>
      </c>
      <c r="BM124">
        <v>10.8254</v>
      </c>
      <c r="BN124">
        <v>10.5266</v>
      </c>
      <c r="BO124">
        <v>10.3325</v>
      </c>
      <c r="BQ124" s="32" t="s">
        <v>6</v>
      </c>
      <c r="BR124" s="32" t="s">
        <v>29</v>
      </c>
    </row>
    <row r="125" spans="2:70" x14ac:dyDescent="0.45">
      <c r="B125" t="s">
        <v>407</v>
      </c>
      <c r="C125" t="s">
        <v>19</v>
      </c>
      <c r="D125" t="s">
        <v>21</v>
      </c>
      <c r="E125" t="s">
        <v>13</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3.5263</v>
      </c>
      <c r="AM125">
        <v>3.1400999999999999</v>
      </c>
      <c r="AN125">
        <v>2.1802000000000001</v>
      </c>
      <c r="AO125">
        <v>1.8885000000000001</v>
      </c>
      <c r="AP125">
        <v>1.6672</v>
      </c>
      <c r="AQ125">
        <v>1.4945999999999999</v>
      </c>
      <c r="AR125">
        <v>1.4097999999999999</v>
      </c>
      <c r="AS125">
        <v>1.4006000000000001</v>
      </c>
      <c r="AT125">
        <v>1.3338000000000001</v>
      </c>
      <c r="AU125">
        <v>1.3743000000000001</v>
      </c>
      <c r="AV125">
        <v>1.3728</v>
      </c>
      <c r="AW125">
        <v>1.3357000000000001</v>
      </c>
      <c r="AX125">
        <v>1.3566</v>
      </c>
      <c r="AY125">
        <v>1.3313999999999999</v>
      </c>
      <c r="AZ125">
        <v>1.3652</v>
      </c>
      <c r="BA125">
        <v>0.96389999999999998</v>
      </c>
      <c r="BB125">
        <v>1.349</v>
      </c>
      <c r="BC125">
        <v>1.2685</v>
      </c>
      <c r="BD125">
        <v>1.7210000000000001</v>
      </c>
      <c r="BE125">
        <v>1.4301999999999999</v>
      </c>
      <c r="BF125">
        <v>1.7643</v>
      </c>
      <c r="BG125">
        <v>1.7674000000000001</v>
      </c>
      <c r="BH125">
        <v>1.768</v>
      </c>
      <c r="BI125">
        <v>1.823</v>
      </c>
      <c r="BJ125">
        <v>1.2976000000000001</v>
      </c>
      <c r="BK125">
        <v>1.4424999999999999</v>
      </c>
      <c r="BL125">
        <v>1.9077</v>
      </c>
      <c r="BM125">
        <v>1.5636000000000001</v>
      </c>
      <c r="BN125">
        <v>1.796</v>
      </c>
      <c r="BO125">
        <v>1.6576</v>
      </c>
      <c r="BQ125" s="32" t="s">
        <v>6</v>
      </c>
      <c r="BR125" s="32" t="s">
        <v>29</v>
      </c>
    </row>
    <row r="126" spans="2:70" x14ac:dyDescent="0.45">
      <c r="B126" t="s">
        <v>407</v>
      </c>
      <c r="C126" t="s">
        <v>19</v>
      </c>
      <c r="D126" t="s">
        <v>21</v>
      </c>
      <c r="E126" t="s">
        <v>15</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2.3113000000000001</v>
      </c>
      <c r="AM126">
        <v>2.3104</v>
      </c>
      <c r="AN126">
        <v>2.3065000000000002</v>
      </c>
      <c r="AO126">
        <v>2.3054999999999999</v>
      </c>
      <c r="AP126">
        <v>2.5983000000000001</v>
      </c>
      <c r="AQ126">
        <v>2.8609</v>
      </c>
      <c r="AR126">
        <v>2.5310999999999999</v>
      </c>
      <c r="AS126">
        <v>2.3370000000000002</v>
      </c>
      <c r="AT126">
        <v>2.339</v>
      </c>
      <c r="AU126">
        <v>2.3656999999999999</v>
      </c>
      <c r="AV126">
        <v>2.3561000000000001</v>
      </c>
      <c r="AW126">
        <v>2.3184</v>
      </c>
      <c r="AX126">
        <v>2.2751999999999999</v>
      </c>
      <c r="AY126">
        <v>2.2688999999999999</v>
      </c>
      <c r="AZ126">
        <v>2.6690999999999998</v>
      </c>
      <c r="BA126">
        <v>2.4117000000000002</v>
      </c>
      <c r="BB126">
        <v>2.6356000000000002</v>
      </c>
      <c r="BC126">
        <v>2.7256999999999998</v>
      </c>
      <c r="BD126">
        <v>2.6522000000000001</v>
      </c>
      <c r="BE126">
        <v>2.7214</v>
      </c>
      <c r="BF126">
        <v>2.7212999999999998</v>
      </c>
      <c r="BG126">
        <v>2.7635000000000001</v>
      </c>
      <c r="BH126">
        <v>2.7025999999999999</v>
      </c>
      <c r="BI126">
        <v>2.7025000000000001</v>
      </c>
      <c r="BJ126">
        <v>2.6785999999999999</v>
      </c>
      <c r="BK126">
        <v>2.7250000000000001</v>
      </c>
      <c r="BL126">
        <v>2.6913</v>
      </c>
      <c r="BM126">
        <v>2.7372000000000001</v>
      </c>
      <c r="BN126">
        <v>2.5270999999999999</v>
      </c>
      <c r="BO126">
        <v>2.5644</v>
      </c>
      <c r="BQ126" s="32" t="s">
        <v>14</v>
      </c>
      <c r="BR126" s="32" t="s">
        <v>29</v>
      </c>
    </row>
    <row r="127" spans="2:70" x14ac:dyDescent="0.45">
      <c r="B127" t="s">
        <v>407</v>
      </c>
      <c r="C127" t="s">
        <v>19</v>
      </c>
      <c r="D127" t="s">
        <v>21</v>
      </c>
      <c r="E127" t="s">
        <v>17</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1.3182</v>
      </c>
      <c r="AM127">
        <v>1.3181</v>
      </c>
      <c r="AN127">
        <v>1.1659999999999999</v>
      </c>
      <c r="AO127">
        <v>1.3172999999999999</v>
      </c>
      <c r="AP127">
        <v>1.3230999999999999</v>
      </c>
      <c r="AQ127">
        <v>1.3172999999999999</v>
      </c>
      <c r="AR127">
        <v>1.3174999999999999</v>
      </c>
      <c r="AS127">
        <v>1.3226</v>
      </c>
      <c r="AT127">
        <v>1.3131999999999999</v>
      </c>
      <c r="AU127">
        <v>1.3133999999999999</v>
      </c>
      <c r="AV127">
        <v>1.3130999999999999</v>
      </c>
      <c r="AW127">
        <v>1.3144</v>
      </c>
      <c r="AX127">
        <v>1.3181</v>
      </c>
      <c r="AY127">
        <v>1.3131999999999999</v>
      </c>
      <c r="AZ127">
        <v>1.3111999999999999</v>
      </c>
      <c r="BA127">
        <v>1.3091999999999999</v>
      </c>
      <c r="BB127">
        <v>1.3072999999999999</v>
      </c>
      <c r="BC127">
        <v>1.3214999999999999</v>
      </c>
      <c r="BD127">
        <v>1.3307</v>
      </c>
      <c r="BE127">
        <v>1.3319000000000001</v>
      </c>
      <c r="BF127">
        <v>1.3059000000000001</v>
      </c>
      <c r="BG127">
        <v>1.2371000000000001</v>
      </c>
      <c r="BH127">
        <v>1.167</v>
      </c>
      <c r="BI127">
        <v>1.1768000000000001</v>
      </c>
      <c r="BJ127">
        <v>1.1451</v>
      </c>
      <c r="BK127">
        <v>1.2370000000000001</v>
      </c>
      <c r="BL127">
        <v>1.0513999999999999</v>
      </c>
      <c r="BM127">
        <v>1.2339</v>
      </c>
      <c r="BN127">
        <v>1.1724000000000001</v>
      </c>
      <c r="BO127">
        <v>1.1507000000000001</v>
      </c>
      <c r="BQ127" s="32" t="s">
        <v>16</v>
      </c>
      <c r="BR127" s="32" t="s">
        <v>29</v>
      </c>
    </row>
    <row r="128" spans="2:70" x14ac:dyDescent="0.45">
      <c r="B128" t="s">
        <v>407</v>
      </c>
      <c r="C128" t="s">
        <v>25</v>
      </c>
      <c r="D128" t="s">
        <v>26</v>
      </c>
      <c r="E128" t="s">
        <v>1</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s="2">
        <v>426.13580000000002</v>
      </c>
      <c r="AM128" s="2">
        <v>534.97329999999999</v>
      </c>
      <c r="AN128" s="2">
        <v>653.43209999999999</v>
      </c>
      <c r="AO128" s="2">
        <v>909.27549999999997</v>
      </c>
      <c r="AP128" s="2">
        <v>804.55799999999999</v>
      </c>
      <c r="AQ128" s="2">
        <v>750.46019999999999</v>
      </c>
      <c r="AR128" s="2">
        <v>839.05409999999995</v>
      </c>
      <c r="AS128" s="2">
        <v>805.7423</v>
      </c>
      <c r="AT128" s="2">
        <v>892.22799999999995</v>
      </c>
      <c r="AU128" s="2">
        <v>897.41920000000005</v>
      </c>
      <c r="AV128" s="2">
        <v>793.26189999999997</v>
      </c>
      <c r="AW128" s="2">
        <v>943.94039999999995</v>
      </c>
      <c r="AX128" s="2">
        <v>1046.7911999999999</v>
      </c>
      <c r="AY128" s="2">
        <v>1050.3032000000001</v>
      </c>
      <c r="AZ128" s="2">
        <v>1215.4956</v>
      </c>
      <c r="BA128" s="2">
        <v>1259.0213000000001</v>
      </c>
      <c r="BB128" s="2">
        <v>1389.8849</v>
      </c>
      <c r="BC128" s="2">
        <v>1569.8638000000001</v>
      </c>
      <c r="BD128" s="2">
        <v>1600.3942</v>
      </c>
      <c r="BE128" s="2">
        <v>1901.9564</v>
      </c>
      <c r="BF128" s="2">
        <v>1760.4812999999999</v>
      </c>
      <c r="BG128" s="2">
        <v>2014.0171</v>
      </c>
      <c r="BH128" s="2">
        <v>2135.1822000000002</v>
      </c>
      <c r="BI128" s="2">
        <v>2447.6224999999999</v>
      </c>
      <c r="BJ128" s="2">
        <v>2609.5866999999998</v>
      </c>
      <c r="BK128" s="2">
        <v>2171.223</v>
      </c>
      <c r="BL128" s="2">
        <v>2479.5160000000001</v>
      </c>
      <c r="BM128" s="2">
        <v>2790.0266999999999</v>
      </c>
      <c r="BN128" s="2">
        <v>2872.3670999999999</v>
      </c>
      <c r="BO128" s="2">
        <v>2821.9796000000001</v>
      </c>
      <c r="BQ128" s="32" t="s">
        <v>0</v>
      </c>
      <c r="BR128" s="32" t="s">
        <v>29</v>
      </c>
    </row>
    <row r="129" spans="2:70" x14ac:dyDescent="0.45">
      <c r="B129" t="s">
        <v>407</v>
      </c>
      <c r="C129" t="s">
        <v>25</v>
      </c>
      <c r="D129" t="s">
        <v>26</v>
      </c>
      <c r="E129" t="s">
        <v>3</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s="2">
        <v>23.927299999999999</v>
      </c>
      <c r="AM129" s="2">
        <v>23.731200000000001</v>
      </c>
      <c r="AN129" s="2">
        <v>27.863600000000002</v>
      </c>
      <c r="AO129" s="2">
        <v>30.366099999999999</v>
      </c>
      <c r="AP129" s="2">
        <v>31.2441</v>
      </c>
      <c r="AQ129" s="2">
        <v>35.825600000000001</v>
      </c>
      <c r="AR129" s="2">
        <v>38.283799999999999</v>
      </c>
      <c r="AS129" s="2">
        <v>40.464799999999997</v>
      </c>
      <c r="AT129" s="2">
        <v>39.334600000000002</v>
      </c>
      <c r="AU129" s="2">
        <v>41.400100000000002</v>
      </c>
      <c r="AV129" s="2">
        <v>31.209599999999998</v>
      </c>
      <c r="AW129" s="2">
        <v>34.8598</v>
      </c>
      <c r="AX129" s="2">
        <v>33.686199999999999</v>
      </c>
      <c r="AY129" s="2">
        <v>34.859200000000001</v>
      </c>
      <c r="AZ129" s="2">
        <v>15.395200000000001</v>
      </c>
      <c r="BA129" s="2">
        <v>17.916</v>
      </c>
      <c r="BB129" s="2">
        <v>193.49080000000001</v>
      </c>
      <c r="BC129" s="2">
        <v>132.7859</v>
      </c>
      <c r="BD129" s="2">
        <v>135.45959999999999</v>
      </c>
      <c r="BE129" s="2">
        <v>189.6215</v>
      </c>
      <c r="BF129" s="2">
        <v>149.34739999999999</v>
      </c>
      <c r="BG129" s="2">
        <v>206.85130000000001</v>
      </c>
      <c r="BH129" s="2">
        <v>203.09110000000001</v>
      </c>
      <c r="BI129" s="2">
        <v>227.18389999999999</v>
      </c>
      <c r="BJ129" s="2">
        <v>248.62180000000001</v>
      </c>
      <c r="BK129" s="2">
        <v>270.87060000000002</v>
      </c>
      <c r="BL129" s="2">
        <v>262.16460000000001</v>
      </c>
      <c r="BM129" s="2">
        <v>294.88189999999997</v>
      </c>
      <c r="BN129" s="2">
        <v>288.6481</v>
      </c>
      <c r="BO129" s="2">
        <v>282.44749999999999</v>
      </c>
      <c r="BQ129" s="32" t="s">
        <v>2</v>
      </c>
      <c r="BR129" s="32" t="s">
        <v>29</v>
      </c>
    </row>
    <row r="130" spans="2:70" x14ac:dyDescent="0.45">
      <c r="B130" t="s">
        <v>407</v>
      </c>
      <c r="C130" t="s">
        <v>25</v>
      </c>
      <c r="D130" t="s">
        <v>26</v>
      </c>
      <c r="E130" t="s">
        <v>5</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s="2">
        <v>30658.290499999999</v>
      </c>
      <c r="AM130" s="2">
        <v>29870.8125</v>
      </c>
      <c r="AN130" s="2">
        <v>30987.016</v>
      </c>
      <c r="AO130" s="2">
        <v>32399.818500000001</v>
      </c>
      <c r="AP130" s="2">
        <v>33840.459000000003</v>
      </c>
      <c r="AQ130" s="2">
        <v>36780.093500000003</v>
      </c>
      <c r="AR130" s="2">
        <v>36330.012999999999</v>
      </c>
      <c r="AS130" s="2">
        <v>34346.056499999999</v>
      </c>
      <c r="AT130" s="2">
        <v>36435.325499999999</v>
      </c>
      <c r="AU130" s="2">
        <v>43667.181499999999</v>
      </c>
      <c r="AV130" s="2">
        <v>41795.660499999998</v>
      </c>
      <c r="AW130" s="2">
        <v>41534.267500000002</v>
      </c>
      <c r="AX130" s="2">
        <v>44552.031999999999</v>
      </c>
      <c r="AY130" s="2">
        <v>46259.430999999997</v>
      </c>
      <c r="AZ130" s="2">
        <v>50699.926500000001</v>
      </c>
      <c r="BA130" s="2">
        <v>49483.5645</v>
      </c>
      <c r="BB130" s="2">
        <v>49311.729500000001</v>
      </c>
      <c r="BC130" s="2">
        <v>51043.820500000002</v>
      </c>
      <c r="BD130" s="2">
        <v>49664.283000000003</v>
      </c>
      <c r="BE130" s="2">
        <v>51728.930500000002</v>
      </c>
      <c r="BF130" s="2">
        <v>52623.552499999998</v>
      </c>
      <c r="BG130" s="2">
        <v>54174.2215</v>
      </c>
      <c r="BH130" s="2">
        <v>55583.464</v>
      </c>
      <c r="BI130" s="2">
        <v>56958.0625</v>
      </c>
      <c r="BJ130" s="2">
        <v>57960.296499999997</v>
      </c>
      <c r="BK130" s="2">
        <v>63576.56</v>
      </c>
      <c r="BL130" s="2">
        <v>67654.289999999994</v>
      </c>
      <c r="BM130" s="2">
        <v>74984.747499999998</v>
      </c>
      <c r="BN130" s="2">
        <v>68606.781499999997</v>
      </c>
      <c r="BO130" s="2">
        <v>70409.125499999995</v>
      </c>
      <c r="BQ130" s="32" t="s">
        <v>4</v>
      </c>
      <c r="BR130" s="32" t="s">
        <v>29</v>
      </c>
    </row>
    <row r="131" spans="2:70" x14ac:dyDescent="0.45">
      <c r="B131" t="s">
        <v>407</v>
      </c>
      <c r="C131" t="s">
        <v>25</v>
      </c>
      <c r="D131" t="s">
        <v>26</v>
      </c>
      <c r="E131" t="s">
        <v>7</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s="2">
        <v>6599.5749999999998</v>
      </c>
      <c r="AM131" s="2">
        <v>7743.7434999999996</v>
      </c>
      <c r="AN131" s="2">
        <v>6773.2285000000002</v>
      </c>
      <c r="AO131" s="2">
        <v>7120.5619999999999</v>
      </c>
      <c r="AP131" s="2">
        <v>7467.9219999999996</v>
      </c>
      <c r="AQ131" s="2">
        <v>7988.9089999999997</v>
      </c>
      <c r="AR131" s="2">
        <v>8162.5889999999999</v>
      </c>
      <c r="AS131" s="2">
        <v>7537.3940000000002</v>
      </c>
      <c r="AT131" s="2">
        <v>8509.9490000000005</v>
      </c>
      <c r="AU131" s="2">
        <v>7129.2460000000001</v>
      </c>
      <c r="AV131" s="2">
        <v>7002.4754999999996</v>
      </c>
      <c r="AW131" s="2">
        <v>6946.8819999999996</v>
      </c>
      <c r="AX131" s="2">
        <v>5411.6514999999999</v>
      </c>
      <c r="AY131" s="2">
        <v>7679.7745000000004</v>
      </c>
      <c r="AZ131" s="2">
        <v>8949.3435000000009</v>
      </c>
      <c r="BA131" s="2">
        <v>13199.097</v>
      </c>
      <c r="BB131" s="2">
        <v>16720.7225</v>
      </c>
      <c r="BC131" s="2">
        <v>18542.620500000001</v>
      </c>
      <c r="BD131" s="2">
        <v>18370.6695</v>
      </c>
      <c r="BE131" s="2">
        <v>18602.8995</v>
      </c>
      <c r="BF131" s="2">
        <v>19103.952000000001</v>
      </c>
      <c r="BG131" s="2">
        <v>19767.34</v>
      </c>
      <c r="BH131" s="2">
        <v>19670.983499999998</v>
      </c>
      <c r="BI131" s="2">
        <v>20550.98</v>
      </c>
      <c r="BJ131" s="2">
        <v>20667.0455</v>
      </c>
      <c r="BK131" s="2">
        <v>14448.5645</v>
      </c>
      <c r="BL131" s="2">
        <v>15199.235000000001</v>
      </c>
      <c r="BM131" s="2">
        <v>13123.3835</v>
      </c>
      <c r="BN131" s="2">
        <v>15390.290499999999</v>
      </c>
      <c r="BO131" s="2">
        <v>15724.6595</v>
      </c>
      <c r="BQ131" s="32" t="s">
        <v>6</v>
      </c>
      <c r="BR131" s="32" t="s">
        <v>29</v>
      </c>
    </row>
    <row r="132" spans="2:70" x14ac:dyDescent="0.45">
      <c r="B132" t="s">
        <v>407</v>
      </c>
      <c r="C132" t="s">
        <v>25</v>
      </c>
      <c r="D132" t="s">
        <v>26</v>
      </c>
      <c r="E132" t="s">
        <v>9</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s="2">
        <v>1739.0986</v>
      </c>
      <c r="AM132" s="2">
        <v>1739.0521000000001</v>
      </c>
      <c r="AN132" s="2">
        <v>1734.9460999999999</v>
      </c>
      <c r="AO132" s="2">
        <v>1749.5315000000001</v>
      </c>
      <c r="AP132" s="2">
        <v>1755.7843</v>
      </c>
      <c r="AQ132" s="2">
        <v>2188.2341000000001</v>
      </c>
      <c r="AR132" s="2">
        <v>1995.9319</v>
      </c>
      <c r="AS132" s="2">
        <v>1796.1747</v>
      </c>
      <c r="AT132" s="2">
        <v>2036.6370999999999</v>
      </c>
      <c r="AU132" s="2">
        <v>2302.2703000000001</v>
      </c>
      <c r="AV132" s="2">
        <v>2510.7534999999998</v>
      </c>
      <c r="AW132" s="2">
        <v>3107.8753000000002</v>
      </c>
      <c r="AX132" s="2">
        <v>3424.6484</v>
      </c>
      <c r="AY132" s="2">
        <v>3882.4375</v>
      </c>
      <c r="AZ132" s="2">
        <v>4545.1638000000003</v>
      </c>
      <c r="BA132" s="2">
        <v>4590.5506999999998</v>
      </c>
      <c r="BB132" s="2">
        <v>4624.9327999999996</v>
      </c>
      <c r="BC132" s="2">
        <v>4800.7141000000001</v>
      </c>
      <c r="BD132" s="2">
        <v>4721.5565999999999</v>
      </c>
      <c r="BE132" s="2">
        <v>5028.3162000000002</v>
      </c>
      <c r="BF132" s="2">
        <v>5922.1134000000002</v>
      </c>
      <c r="BG132" s="2">
        <v>6148.1025</v>
      </c>
      <c r="BH132" s="2">
        <v>6274.2408999999998</v>
      </c>
      <c r="BI132" s="2">
        <v>6379.7446</v>
      </c>
      <c r="BJ132" s="2">
        <v>6922.9539999999997</v>
      </c>
      <c r="BK132" s="2">
        <v>8252.2500999999993</v>
      </c>
      <c r="BL132" s="2">
        <v>10720.5245</v>
      </c>
      <c r="BM132" s="2">
        <v>11140.426799999999</v>
      </c>
      <c r="BN132" s="2">
        <v>9695.8039000000008</v>
      </c>
      <c r="BO132" s="2">
        <v>10467.621999999999</v>
      </c>
      <c r="BQ132" s="32" t="s">
        <v>8</v>
      </c>
      <c r="BR132" s="32" t="s">
        <v>29</v>
      </c>
    </row>
    <row r="133" spans="2:70" x14ac:dyDescent="0.45">
      <c r="B133" t="s">
        <v>407</v>
      </c>
      <c r="C133" t="s">
        <v>25</v>
      </c>
      <c r="D133" t="s">
        <v>26</v>
      </c>
      <c r="E133" t="s">
        <v>10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s="2">
        <v>93.480900000000005</v>
      </c>
      <c r="AM133" s="2">
        <v>93.5274</v>
      </c>
      <c r="AN133" s="2">
        <v>86.692400000000006</v>
      </c>
      <c r="AO133" s="2">
        <v>94.042000000000002</v>
      </c>
      <c r="AP133" s="2">
        <v>87.789199999999994</v>
      </c>
      <c r="AQ133" s="2">
        <v>107.5419</v>
      </c>
      <c r="AR133" s="2">
        <v>98.761600000000001</v>
      </c>
      <c r="AS133" s="2">
        <v>90.793300000000002</v>
      </c>
      <c r="AT133" s="2">
        <v>74.870400000000004</v>
      </c>
      <c r="AU133" s="2">
        <v>111.9312</v>
      </c>
      <c r="AV133" s="2">
        <v>122.904</v>
      </c>
      <c r="AW133" s="2">
        <v>151.43620000000001</v>
      </c>
      <c r="AX133" s="2">
        <v>166.79859999999999</v>
      </c>
      <c r="AY133" s="2">
        <v>190.9425</v>
      </c>
      <c r="AZ133" s="2">
        <v>219.47319999999999</v>
      </c>
      <c r="BA133" s="2">
        <v>193.66229999999999</v>
      </c>
      <c r="BB133" s="2">
        <v>194.83920000000001</v>
      </c>
      <c r="BC133" s="2">
        <v>200.42140000000001</v>
      </c>
      <c r="BD133" s="2">
        <v>241.42089999999999</v>
      </c>
      <c r="BE133" s="2">
        <v>252.3948</v>
      </c>
      <c r="BF133" s="2">
        <v>258.97809999999998</v>
      </c>
      <c r="BG133" s="2">
        <v>241.40100000000001</v>
      </c>
      <c r="BH133" s="2">
        <v>245.20160000000001</v>
      </c>
      <c r="BI133" s="2">
        <v>248.38939999999999</v>
      </c>
      <c r="BJ133" s="2">
        <v>262.25049999999999</v>
      </c>
      <c r="BK133" s="2">
        <v>299.26940000000002</v>
      </c>
      <c r="BL133" s="2">
        <v>363.22800000000001</v>
      </c>
      <c r="BM133" s="2">
        <v>373.88920000000002</v>
      </c>
      <c r="BN133" s="2">
        <v>337.64659999999998</v>
      </c>
      <c r="BO133" s="2">
        <v>357.48750000000001</v>
      </c>
      <c r="BQ133" s="32" t="s">
        <v>6</v>
      </c>
      <c r="BR133" s="32" t="s">
        <v>29</v>
      </c>
    </row>
    <row r="134" spans="2:70" x14ac:dyDescent="0.45">
      <c r="B134" t="s">
        <v>407</v>
      </c>
      <c r="C134" t="s">
        <v>25</v>
      </c>
      <c r="D134" t="s">
        <v>26</v>
      </c>
      <c r="E134" t="s">
        <v>11</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s="2">
        <v>1965.3263999999999</v>
      </c>
      <c r="AM134" s="2">
        <v>1968.9557</v>
      </c>
      <c r="AN134" s="2">
        <v>1974.4114999999999</v>
      </c>
      <c r="AO134" s="2">
        <v>2185.1062000000002</v>
      </c>
      <c r="AP134" s="2">
        <v>2295.5998</v>
      </c>
      <c r="AQ134" s="2">
        <v>2482.3009999999999</v>
      </c>
      <c r="AR134" s="2">
        <v>2220.2968999999998</v>
      </c>
      <c r="AS134" s="2">
        <v>1983.3638000000001</v>
      </c>
      <c r="AT134" s="2">
        <v>2071.8694999999998</v>
      </c>
      <c r="AU134" s="2">
        <v>2594.2543000000001</v>
      </c>
      <c r="AV134" s="2">
        <v>2918.3271</v>
      </c>
      <c r="AW134" s="2">
        <v>3303.71</v>
      </c>
      <c r="AX134" s="2">
        <v>3810.7206999999999</v>
      </c>
      <c r="AY134" s="2">
        <v>4333.8236999999999</v>
      </c>
      <c r="AZ134" s="2">
        <v>4783.4802</v>
      </c>
      <c r="BA134" s="2">
        <v>4813.6697000000004</v>
      </c>
      <c r="BB134" s="2">
        <v>4768.7367000000004</v>
      </c>
      <c r="BC134" s="2">
        <v>4671.1554999999998</v>
      </c>
      <c r="BD134" s="2">
        <v>4422.0517</v>
      </c>
      <c r="BE134" s="2">
        <v>4667.1499999999996</v>
      </c>
      <c r="BF134" s="2">
        <v>5031.2028</v>
      </c>
      <c r="BG134" s="2">
        <v>5413.7028</v>
      </c>
      <c r="BH134" s="2">
        <v>5330.7730000000001</v>
      </c>
      <c r="BI134" s="2">
        <v>5669.9245000000001</v>
      </c>
      <c r="BJ134" s="2">
        <v>5785.6148999999996</v>
      </c>
      <c r="BK134" s="2">
        <v>6108.2834000000003</v>
      </c>
      <c r="BL134" s="2">
        <v>7404.7494999999999</v>
      </c>
      <c r="BM134" s="2">
        <v>7975.2195000000002</v>
      </c>
      <c r="BN134" s="2">
        <v>7048.8950999999997</v>
      </c>
      <c r="BO134" s="2">
        <v>6493.3482999999997</v>
      </c>
      <c r="BQ134" s="32" t="s">
        <v>8</v>
      </c>
      <c r="BR134" s="32" t="s">
        <v>29</v>
      </c>
    </row>
    <row r="135" spans="2:70" x14ac:dyDescent="0.45">
      <c r="B135" t="s">
        <v>407</v>
      </c>
      <c r="C135" t="s">
        <v>25</v>
      </c>
      <c r="D135" t="s">
        <v>26</v>
      </c>
      <c r="E135" t="s">
        <v>12</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s="2">
        <v>218.36959999999999</v>
      </c>
      <c r="AM135" s="2">
        <v>218.77289999999999</v>
      </c>
      <c r="AN135" s="2">
        <v>219.37909999999999</v>
      </c>
      <c r="AO135" s="2">
        <v>219.97980000000001</v>
      </c>
      <c r="AP135" s="2">
        <v>220.18119999999999</v>
      </c>
      <c r="AQ135" s="2">
        <v>220.38550000000001</v>
      </c>
      <c r="AR135" s="2">
        <v>242.1806</v>
      </c>
      <c r="AS135" s="2">
        <v>220.5822</v>
      </c>
      <c r="AT135" s="2">
        <v>230.24799999999999</v>
      </c>
      <c r="AU135" s="2">
        <v>288.21069999999997</v>
      </c>
      <c r="AV135" s="2">
        <v>301.89589999999998</v>
      </c>
      <c r="AW135" s="2">
        <v>334.1</v>
      </c>
      <c r="AX135" s="2">
        <v>362.2758</v>
      </c>
      <c r="AY135" s="2">
        <v>422.65480000000002</v>
      </c>
      <c r="AZ135" s="2">
        <v>472.96879999999999</v>
      </c>
      <c r="BA135" s="2">
        <v>442.77929999999998</v>
      </c>
      <c r="BB135" s="2">
        <v>460.08980000000003</v>
      </c>
      <c r="BC135" s="2">
        <v>462.90899999999999</v>
      </c>
      <c r="BD135" s="2">
        <v>452.84429999999998</v>
      </c>
      <c r="BE135" s="2">
        <v>462.90699999999998</v>
      </c>
      <c r="BF135" s="2">
        <v>472.97219999999999</v>
      </c>
      <c r="BG135" s="2">
        <v>489.86470000000003</v>
      </c>
      <c r="BH135" s="2">
        <v>484.23849999999999</v>
      </c>
      <c r="BI135" s="2">
        <v>508.46199999999999</v>
      </c>
      <c r="BJ135" s="2">
        <v>514.4076</v>
      </c>
      <c r="BK135" s="2">
        <v>537.52809999999999</v>
      </c>
      <c r="BL135" s="2">
        <v>624.55449999999996</v>
      </c>
      <c r="BM135" s="2">
        <v>662.01599999999996</v>
      </c>
      <c r="BN135" s="2">
        <v>601.8184</v>
      </c>
      <c r="BO135" s="2">
        <v>564.98170000000005</v>
      </c>
      <c r="BQ135" s="32" t="s">
        <v>6</v>
      </c>
      <c r="BR135" s="32" t="s">
        <v>29</v>
      </c>
    </row>
    <row r="136" spans="2:70" x14ac:dyDescent="0.45">
      <c r="B136" t="s">
        <v>407</v>
      </c>
      <c r="C136" t="s">
        <v>25</v>
      </c>
      <c r="D136" t="s">
        <v>26</v>
      </c>
      <c r="E136" t="s">
        <v>13</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s="2">
        <v>75.816000000000003</v>
      </c>
      <c r="AM136" s="2">
        <v>80.071700000000007</v>
      </c>
      <c r="AN136" s="2">
        <v>85.028599999999997</v>
      </c>
      <c r="AO136" s="2">
        <v>89.701899999999995</v>
      </c>
      <c r="AP136" s="2">
        <v>99.198099999999997</v>
      </c>
      <c r="AQ136" s="2">
        <v>103.8762</v>
      </c>
      <c r="AR136" s="2">
        <v>108.55249999999999</v>
      </c>
      <c r="AS136" s="2">
        <v>108.54900000000001</v>
      </c>
      <c r="AT136" s="2">
        <v>113.374</v>
      </c>
      <c r="AU136" s="2">
        <v>155.8843</v>
      </c>
      <c r="AV136" s="2">
        <v>219.65479999999999</v>
      </c>
      <c r="AW136" s="2">
        <v>290.51490000000001</v>
      </c>
      <c r="AX136" s="2">
        <v>148.7989</v>
      </c>
      <c r="AY136" s="2">
        <v>127.5391</v>
      </c>
      <c r="AZ136" s="2">
        <v>155.88409999999999</v>
      </c>
      <c r="BA136" s="2">
        <v>240.91300000000001</v>
      </c>
      <c r="BB136" s="2">
        <v>202.77330000000001</v>
      </c>
      <c r="BC136" s="2">
        <v>333.38159999999999</v>
      </c>
      <c r="BD136" s="2">
        <v>303.58580000000001</v>
      </c>
      <c r="BE136" s="2">
        <v>236.15809999999999</v>
      </c>
      <c r="BF136" s="2">
        <v>280.10410000000002</v>
      </c>
      <c r="BG136" s="2">
        <v>293.68189999999998</v>
      </c>
      <c r="BH136" s="2">
        <v>449.22500000000002</v>
      </c>
      <c r="BI136" s="2">
        <v>327.51760000000002</v>
      </c>
      <c r="BJ136" s="2">
        <v>425.137</v>
      </c>
      <c r="BK136" s="2">
        <v>407.03769999999997</v>
      </c>
      <c r="BL136" s="2">
        <v>347.25799999999998</v>
      </c>
      <c r="BM136" s="2">
        <v>380.6191</v>
      </c>
      <c r="BN136" s="2">
        <v>396.73849999999999</v>
      </c>
      <c r="BO136" s="2">
        <v>365.40219999999999</v>
      </c>
      <c r="BQ136" s="32" t="s">
        <v>6</v>
      </c>
      <c r="BR136" s="32" t="s">
        <v>29</v>
      </c>
    </row>
    <row r="137" spans="2:70" x14ac:dyDescent="0.45">
      <c r="B137" t="s">
        <v>407</v>
      </c>
      <c r="C137" t="s">
        <v>25</v>
      </c>
      <c r="D137" t="s">
        <v>26</v>
      </c>
      <c r="E137" t="s">
        <v>15</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s="2">
        <v>83.206999999999994</v>
      </c>
      <c r="AM137" s="2">
        <v>83.1755</v>
      </c>
      <c r="AN137" s="2">
        <v>82.965000000000003</v>
      </c>
      <c r="AO137" s="2">
        <v>83.391000000000005</v>
      </c>
      <c r="AP137" s="2">
        <v>94.317499999999995</v>
      </c>
      <c r="AQ137" s="2">
        <v>105.738</v>
      </c>
      <c r="AR137" s="2">
        <v>94.257000000000005</v>
      </c>
      <c r="AS137" s="2">
        <v>87.873000000000005</v>
      </c>
      <c r="AT137" s="2">
        <v>116.5775</v>
      </c>
      <c r="AU137" s="2">
        <v>127.901</v>
      </c>
      <c r="AV137" s="2">
        <v>118.1795</v>
      </c>
      <c r="AW137" s="2">
        <v>109.1865</v>
      </c>
      <c r="AX137" s="2">
        <v>96.831999999999994</v>
      </c>
      <c r="AY137" s="2">
        <v>102.55549999999999</v>
      </c>
      <c r="AZ137" s="2">
        <v>123.419</v>
      </c>
      <c r="BA137" s="2">
        <v>117.18</v>
      </c>
      <c r="BB137" s="2">
        <v>132.833</v>
      </c>
      <c r="BC137" s="2">
        <v>161.36099999999999</v>
      </c>
      <c r="BD137" s="2">
        <v>143.00700000000001</v>
      </c>
      <c r="BE137" s="2">
        <v>164.5915</v>
      </c>
      <c r="BF137" s="2">
        <v>168.28700000000001</v>
      </c>
      <c r="BG137" s="2">
        <v>190.1525</v>
      </c>
      <c r="BH137" s="2">
        <v>198.02500000000001</v>
      </c>
      <c r="BI137" s="2">
        <v>194.39</v>
      </c>
      <c r="BJ137" s="2">
        <v>180.494</v>
      </c>
      <c r="BK137" s="2">
        <v>193.72450000000001</v>
      </c>
      <c r="BL137" s="2">
        <v>156.971</v>
      </c>
      <c r="BM137" s="2">
        <v>185.06800000000001</v>
      </c>
      <c r="BN137" s="2">
        <v>123.4455</v>
      </c>
      <c r="BO137" s="2">
        <v>126.5675</v>
      </c>
      <c r="BQ137" s="32" t="s">
        <v>14</v>
      </c>
      <c r="BR137" s="32" t="s">
        <v>29</v>
      </c>
    </row>
    <row r="138" spans="2:70" x14ac:dyDescent="0.45">
      <c r="B138" t="s">
        <v>407</v>
      </c>
      <c r="C138" t="s">
        <v>25</v>
      </c>
      <c r="D138" t="s">
        <v>26</v>
      </c>
      <c r="E138" t="s">
        <v>17</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s="2">
        <v>37.423499999999997</v>
      </c>
      <c r="AM138" s="2">
        <v>37.481499999999997</v>
      </c>
      <c r="AN138" s="2">
        <v>37.481499999999997</v>
      </c>
      <c r="AO138" s="2">
        <v>37.686999999999998</v>
      </c>
      <c r="AP138" s="2">
        <v>36.991</v>
      </c>
      <c r="AQ138" s="2">
        <v>37.686999999999998</v>
      </c>
      <c r="AR138" s="2">
        <v>37.976999999999997</v>
      </c>
      <c r="AS138" s="2">
        <v>37.802999999999997</v>
      </c>
      <c r="AT138" s="2">
        <v>49.591999999999999</v>
      </c>
      <c r="AU138" s="2">
        <v>51.537500000000001</v>
      </c>
      <c r="AV138" s="2">
        <v>48.664000000000001</v>
      </c>
      <c r="AW138" s="2">
        <v>48.137</v>
      </c>
      <c r="AX138" s="2">
        <v>46.133499999999998</v>
      </c>
      <c r="AY138" s="2">
        <v>49.244</v>
      </c>
      <c r="AZ138" s="2">
        <v>49.823999999999998</v>
      </c>
      <c r="BA138" s="2">
        <v>50.404000000000003</v>
      </c>
      <c r="BB138" s="2">
        <v>50.984000000000002</v>
      </c>
      <c r="BC138" s="2">
        <v>51.537500000000001</v>
      </c>
      <c r="BD138" s="2">
        <v>52.697499999999998</v>
      </c>
      <c r="BE138" s="2">
        <v>53.277500000000003</v>
      </c>
      <c r="BF138" s="2">
        <v>53.540999999999997</v>
      </c>
      <c r="BG138" s="2">
        <v>53.831000000000003</v>
      </c>
      <c r="BH138" s="2">
        <v>63.44</v>
      </c>
      <c r="BI138" s="2">
        <v>62.86</v>
      </c>
      <c r="BJ138" s="2">
        <v>62.978499999999997</v>
      </c>
      <c r="BK138" s="2">
        <v>63.381999999999998</v>
      </c>
      <c r="BL138" s="2">
        <v>55.950499999999998</v>
      </c>
      <c r="BM138" s="2">
        <v>61.786999999999999</v>
      </c>
      <c r="BN138" s="2">
        <v>60.39</v>
      </c>
      <c r="BO138" s="2">
        <v>59.375</v>
      </c>
      <c r="BQ138" s="32" t="s">
        <v>16</v>
      </c>
      <c r="BR138" s="32" t="s">
        <v>29</v>
      </c>
    </row>
    <row r="139" spans="2:70" x14ac:dyDescent="0.45">
      <c r="B139" t="s">
        <v>407</v>
      </c>
      <c r="C139" t="s">
        <v>32</v>
      </c>
      <c r="D139" t="s">
        <v>31</v>
      </c>
      <c r="E139" t="s">
        <v>1</v>
      </c>
      <c r="F139" s="2">
        <f t="shared" ref="F139:BO139" si="44">IF(F117=0,0,F128/F117)</f>
        <v>0</v>
      </c>
      <c r="G139" s="2">
        <f t="shared" si="44"/>
        <v>0</v>
      </c>
      <c r="H139" s="2">
        <f t="shared" si="44"/>
        <v>0</v>
      </c>
      <c r="I139" s="2">
        <f t="shared" si="44"/>
        <v>0</v>
      </c>
      <c r="J139" s="2">
        <f t="shared" si="44"/>
        <v>0</v>
      </c>
      <c r="K139" s="2">
        <f t="shared" si="44"/>
        <v>0</v>
      </c>
      <c r="L139" s="2">
        <f t="shared" si="44"/>
        <v>0</v>
      </c>
      <c r="M139" s="2">
        <f t="shared" si="44"/>
        <v>0</v>
      </c>
      <c r="N139" s="2">
        <f t="shared" si="44"/>
        <v>0</v>
      </c>
      <c r="O139" s="2">
        <f t="shared" si="44"/>
        <v>0</v>
      </c>
      <c r="P139" s="2">
        <f t="shared" si="44"/>
        <v>0</v>
      </c>
      <c r="Q139" s="2">
        <f t="shared" si="44"/>
        <v>0</v>
      </c>
      <c r="R139" s="2">
        <f t="shared" si="44"/>
        <v>0</v>
      </c>
      <c r="S139" s="2">
        <f t="shared" si="44"/>
        <v>0</v>
      </c>
      <c r="T139" s="2">
        <f t="shared" si="44"/>
        <v>0</v>
      </c>
      <c r="U139" s="2">
        <f t="shared" si="44"/>
        <v>0</v>
      </c>
      <c r="V139" s="2">
        <f t="shared" si="44"/>
        <v>0</v>
      </c>
      <c r="W139" s="2">
        <f t="shared" si="44"/>
        <v>0</v>
      </c>
      <c r="X139" s="2">
        <f t="shared" si="44"/>
        <v>0</v>
      </c>
      <c r="Y139" s="2">
        <f t="shared" si="44"/>
        <v>0</v>
      </c>
      <c r="Z139" s="2">
        <f t="shared" si="44"/>
        <v>0</v>
      </c>
      <c r="AA139" s="2">
        <f t="shared" si="44"/>
        <v>0</v>
      </c>
      <c r="AB139" s="2">
        <f t="shared" si="44"/>
        <v>0</v>
      </c>
      <c r="AC139" s="2">
        <f t="shared" si="44"/>
        <v>0</v>
      </c>
      <c r="AD139" s="2">
        <f t="shared" si="44"/>
        <v>0</v>
      </c>
      <c r="AE139" s="2">
        <f t="shared" si="44"/>
        <v>0</v>
      </c>
      <c r="AF139" s="2">
        <f t="shared" si="44"/>
        <v>0</v>
      </c>
      <c r="AG139" s="2">
        <f t="shared" si="44"/>
        <v>0</v>
      </c>
      <c r="AH139" s="2">
        <f t="shared" si="44"/>
        <v>0</v>
      </c>
      <c r="AI139" s="2">
        <f t="shared" si="44"/>
        <v>0</v>
      </c>
      <c r="AJ139" s="2">
        <f t="shared" si="44"/>
        <v>0</v>
      </c>
      <c r="AK139" s="2">
        <f t="shared" si="44"/>
        <v>0</v>
      </c>
      <c r="AL139" s="2">
        <f t="shared" si="44"/>
        <v>3938.4085027726433</v>
      </c>
      <c r="AM139" s="2">
        <f t="shared" si="44"/>
        <v>3989.3609246830724</v>
      </c>
      <c r="AN139" s="2">
        <f t="shared" si="44"/>
        <v>5395.8059454995873</v>
      </c>
      <c r="AO139" s="2">
        <f t="shared" si="44"/>
        <v>7583.6155129274384</v>
      </c>
      <c r="AP139" s="2">
        <f t="shared" si="44"/>
        <v>7435.8410351201474</v>
      </c>
      <c r="AQ139" s="2">
        <f t="shared" si="44"/>
        <v>5867.5543393275993</v>
      </c>
      <c r="AR139" s="2">
        <f t="shared" si="44"/>
        <v>6717.8070456365085</v>
      </c>
      <c r="AS139" s="2">
        <f t="shared" si="44"/>
        <v>6275.2515576323995</v>
      </c>
      <c r="AT139" s="2">
        <f t="shared" si="44"/>
        <v>7833.432835820895</v>
      </c>
      <c r="AU139" s="2">
        <f t="shared" si="44"/>
        <v>7343.8559738134209</v>
      </c>
      <c r="AV139" s="2">
        <f t="shared" si="44"/>
        <v>7576.5224450811838</v>
      </c>
      <c r="AW139" s="2">
        <f t="shared" si="44"/>
        <v>8013.0764006791169</v>
      </c>
      <c r="AX139" s="2">
        <f t="shared" si="44"/>
        <v>9656.7453874538733</v>
      </c>
      <c r="AY139" s="2">
        <f t="shared" si="44"/>
        <v>10368.244817374136</v>
      </c>
      <c r="AZ139" s="2">
        <f t="shared" si="44"/>
        <v>10842.958073148973</v>
      </c>
      <c r="BA139" s="2">
        <f t="shared" si="44"/>
        <v>11445.648181818182</v>
      </c>
      <c r="BB139" s="2">
        <f t="shared" si="44"/>
        <v>13174.264454976304</v>
      </c>
      <c r="BC139" s="2">
        <f t="shared" si="44"/>
        <v>14810.035849056605</v>
      </c>
      <c r="BD139" s="2">
        <f t="shared" si="44"/>
        <v>15690.139215686275</v>
      </c>
      <c r="BE139" s="2">
        <f t="shared" si="44"/>
        <v>16438.689714779604</v>
      </c>
      <c r="BF139" s="2">
        <f t="shared" si="44"/>
        <v>17836.689969604864</v>
      </c>
      <c r="BG139" s="2">
        <f t="shared" si="44"/>
        <v>19328.379078694819</v>
      </c>
      <c r="BH139" s="2">
        <f t="shared" si="44"/>
        <v>20770.254863813232</v>
      </c>
      <c r="BI139" s="2">
        <f t="shared" si="44"/>
        <v>21432.771453590194</v>
      </c>
      <c r="BJ139" s="2">
        <f t="shared" si="44"/>
        <v>23320.703306523679</v>
      </c>
      <c r="BK139" s="2">
        <f t="shared" si="44"/>
        <v>22783.032528856245</v>
      </c>
      <c r="BL139" s="2">
        <f t="shared" si="44"/>
        <v>23772.924256951101</v>
      </c>
      <c r="BM139" s="2">
        <f t="shared" si="44"/>
        <v>24072.706643658326</v>
      </c>
      <c r="BN139" s="2">
        <f t="shared" si="44"/>
        <v>24321.482641828959</v>
      </c>
      <c r="BO139" s="2">
        <f t="shared" si="44"/>
        <v>24995.390611160321</v>
      </c>
      <c r="BQ139" s="32" t="s">
        <v>0</v>
      </c>
      <c r="BR139" s="32" t="s">
        <v>30</v>
      </c>
    </row>
    <row r="140" spans="2:70" x14ac:dyDescent="0.45">
      <c r="B140" t="s">
        <v>407</v>
      </c>
      <c r="C140" t="s">
        <v>32</v>
      </c>
      <c r="D140" t="s">
        <v>31</v>
      </c>
      <c r="E140" t="s">
        <v>3</v>
      </c>
      <c r="F140" s="2">
        <f t="shared" ref="F140:BO140" si="45">IF(F118=0,0,F129/F118)</f>
        <v>0</v>
      </c>
      <c r="G140" s="2">
        <f t="shared" si="45"/>
        <v>0</v>
      </c>
      <c r="H140" s="2">
        <f t="shared" si="45"/>
        <v>0</v>
      </c>
      <c r="I140" s="2">
        <f t="shared" si="45"/>
        <v>0</v>
      </c>
      <c r="J140" s="2">
        <f t="shared" si="45"/>
        <v>0</v>
      </c>
      <c r="K140" s="2">
        <f t="shared" si="45"/>
        <v>0</v>
      </c>
      <c r="L140" s="2">
        <f t="shared" si="45"/>
        <v>0</v>
      </c>
      <c r="M140" s="2">
        <f t="shared" si="45"/>
        <v>0</v>
      </c>
      <c r="N140" s="2">
        <f t="shared" si="45"/>
        <v>0</v>
      </c>
      <c r="O140" s="2">
        <f t="shared" si="45"/>
        <v>0</v>
      </c>
      <c r="P140" s="2">
        <f t="shared" si="45"/>
        <v>0</v>
      </c>
      <c r="Q140" s="2">
        <f t="shared" si="45"/>
        <v>0</v>
      </c>
      <c r="R140" s="2">
        <f t="shared" si="45"/>
        <v>0</v>
      </c>
      <c r="S140" s="2">
        <f t="shared" si="45"/>
        <v>0</v>
      </c>
      <c r="T140" s="2">
        <f t="shared" si="45"/>
        <v>0</v>
      </c>
      <c r="U140" s="2">
        <f t="shared" si="45"/>
        <v>0</v>
      </c>
      <c r="V140" s="2">
        <f t="shared" si="45"/>
        <v>0</v>
      </c>
      <c r="W140" s="2">
        <f t="shared" si="45"/>
        <v>0</v>
      </c>
      <c r="X140" s="2">
        <f t="shared" si="45"/>
        <v>0</v>
      </c>
      <c r="Y140" s="2">
        <f t="shared" si="45"/>
        <v>0</v>
      </c>
      <c r="Z140" s="2">
        <f t="shared" si="45"/>
        <v>0</v>
      </c>
      <c r="AA140" s="2">
        <f t="shared" si="45"/>
        <v>0</v>
      </c>
      <c r="AB140" s="2">
        <f t="shared" si="45"/>
        <v>0</v>
      </c>
      <c r="AC140" s="2">
        <f t="shared" si="45"/>
        <v>0</v>
      </c>
      <c r="AD140" s="2">
        <f t="shared" si="45"/>
        <v>0</v>
      </c>
      <c r="AE140" s="2">
        <f t="shared" si="45"/>
        <v>0</v>
      </c>
      <c r="AF140" s="2">
        <f t="shared" si="45"/>
        <v>0</v>
      </c>
      <c r="AG140" s="2">
        <f t="shared" si="45"/>
        <v>0</v>
      </c>
      <c r="AH140" s="2">
        <f t="shared" si="45"/>
        <v>0</v>
      </c>
      <c r="AI140" s="2">
        <f t="shared" si="45"/>
        <v>0</v>
      </c>
      <c r="AJ140" s="2">
        <f t="shared" si="45"/>
        <v>0</v>
      </c>
      <c r="AK140" s="2">
        <f t="shared" si="45"/>
        <v>0</v>
      </c>
      <c r="AL140" s="2">
        <f t="shared" si="45"/>
        <v>10.000125381368328</v>
      </c>
      <c r="AM140" s="2">
        <f t="shared" si="45"/>
        <v>9.0757228086278126</v>
      </c>
      <c r="AN140" s="2">
        <f t="shared" si="45"/>
        <v>10.999802613398602</v>
      </c>
      <c r="AO140" s="2">
        <f t="shared" si="45"/>
        <v>9.7655893230422883</v>
      </c>
      <c r="AP140" s="2">
        <f t="shared" si="45"/>
        <v>11.99988477935246</v>
      </c>
      <c r="AQ140" s="2">
        <f t="shared" si="45"/>
        <v>13.000072574207127</v>
      </c>
      <c r="AR140" s="2">
        <f t="shared" si="45"/>
        <v>13.999780589482922</v>
      </c>
      <c r="AS140" s="2">
        <f t="shared" si="45"/>
        <v>14.999740519701966</v>
      </c>
      <c r="AT140" s="2">
        <f t="shared" si="45"/>
        <v>15.412036674241831</v>
      </c>
      <c r="AU140" s="2">
        <f t="shared" si="45"/>
        <v>15.412143548507187</v>
      </c>
      <c r="AV140" s="2">
        <f t="shared" si="45"/>
        <v>13.000208272587161</v>
      </c>
      <c r="AW140" s="2">
        <f t="shared" si="45"/>
        <v>11.999931153184166</v>
      </c>
      <c r="AX140" s="2">
        <f t="shared" si="45"/>
        <v>11.244100270369506</v>
      </c>
      <c r="AY140" s="2">
        <f t="shared" si="45"/>
        <v>11.244177794980969</v>
      </c>
      <c r="AZ140" s="2">
        <f t="shared" si="45"/>
        <v>0.68064938280338128</v>
      </c>
      <c r="BA140" s="2">
        <f t="shared" si="45"/>
        <v>1.1187990208322927</v>
      </c>
      <c r="BB140" s="2">
        <f t="shared" si="45"/>
        <v>103.12909071527555</v>
      </c>
      <c r="BC140" s="2">
        <f t="shared" si="45"/>
        <v>90.410499080819775</v>
      </c>
      <c r="BD140" s="2">
        <f t="shared" si="45"/>
        <v>88.616773518251989</v>
      </c>
      <c r="BE140" s="2">
        <f t="shared" si="45"/>
        <v>121.04015064470829</v>
      </c>
      <c r="BF140" s="2">
        <f t="shared" si="45"/>
        <v>92.360791589363018</v>
      </c>
      <c r="BG140" s="2">
        <f t="shared" si="45"/>
        <v>131.81958959979607</v>
      </c>
      <c r="BH140" s="2">
        <f t="shared" si="45"/>
        <v>139.78326106407874</v>
      </c>
      <c r="BI140" s="2">
        <f t="shared" si="45"/>
        <v>135.99754564501646</v>
      </c>
      <c r="BJ140" s="2">
        <f t="shared" si="45"/>
        <v>151.01852639251655</v>
      </c>
      <c r="BK140" s="2">
        <f t="shared" si="45"/>
        <v>171.85039969547012</v>
      </c>
      <c r="BL140" s="2">
        <f t="shared" si="45"/>
        <v>170.63564175995836</v>
      </c>
      <c r="BM140" s="2">
        <f t="shared" si="45"/>
        <v>189.64685831886294</v>
      </c>
      <c r="BN140" s="2">
        <f t="shared" si="45"/>
        <v>200.00561252771618</v>
      </c>
      <c r="BO140" s="2">
        <f t="shared" si="45"/>
        <v>208.0031666543928</v>
      </c>
      <c r="BQ140" s="32" t="s">
        <v>2</v>
      </c>
      <c r="BR140" s="32" t="s">
        <v>30</v>
      </c>
    </row>
    <row r="141" spans="2:70" x14ac:dyDescent="0.45">
      <c r="B141" t="s">
        <v>407</v>
      </c>
      <c r="C141" t="s">
        <v>32</v>
      </c>
      <c r="D141" t="s">
        <v>31</v>
      </c>
      <c r="E141" t="s">
        <v>5</v>
      </c>
      <c r="F141" s="2">
        <f t="shared" ref="F141:BO141" si="46">IF(F119=0,0,F130/F119)</f>
        <v>0</v>
      </c>
      <c r="G141" s="2">
        <f t="shared" si="46"/>
        <v>0</v>
      </c>
      <c r="H141" s="2">
        <f t="shared" si="46"/>
        <v>0</v>
      </c>
      <c r="I141" s="2">
        <f t="shared" si="46"/>
        <v>0</v>
      </c>
      <c r="J141" s="2">
        <f t="shared" si="46"/>
        <v>0</v>
      </c>
      <c r="K141" s="2">
        <f t="shared" si="46"/>
        <v>0</v>
      </c>
      <c r="L141" s="2">
        <f t="shared" si="46"/>
        <v>0</v>
      </c>
      <c r="M141" s="2">
        <f t="shared" si="46"/>
        <v>0</v>
      </c>
      <c r="N141" s="2">
        <f t="shared" si="46"/>
        <v>0</v>
      </c>
      <c r="O141" s="2">
        <f t="shared" si="46"/>
        <v>0</v>
      </c>
      <c r="P141" s="2">
        <f t="shared" si="46"/>
        <v>0</v>
      </c>
      <c r="Q141" s="2">
        <f t="shared" si="46"/>
        <v>0</v>
      </c>
      <c r="R141" s="2">
        <f t="shared" si="46"/>
        <v>0</v>
      </c>
      <c r="S141" s="2">
        <f t="shared" si="46"/>
        <v>0</v>
      </c>
      <c r="T141" s="2">
        <f t="shared" si="46"/>
        <v>0</v>
      </c>
      <c r="U141" s="2">
        <f t="shared" si="46"/>
        <v>0</v>
      </c>
      <c r="V141" s="2">
        <f t="shared" si="46"/>
        <v>0</v>
      </c>
      <c r="W141" s="2">
        <f t="shared" si="46"/>
        <v>0</v>
      </c>
      <c r="X141" s="2">
        <f t="shared" si="46"/>
        <v>0</v>
      </c>
      <c r="Y141" s="2">
        <f t="shared" si="46"/>
        <v>0</v>
      </c>
      <c r="Z141" s="2">
        <f t="shared" si="46"/>
        <v>0</v>
      </c>
      <c r="AA141" s="2">
        <f t="shared" si="46"/>
        <v>0</v>
      </c>
      <c r="AB141" s="2">
        <f t="shared" si="46"/>
        <v>0</v>
      </c>
      <c r="AC141" s="2">
        <f t="shared" si="46"/>
        <v>0</v>
      </c>
      <c r="AD141" s="2">
        <f t="shared" si="46"/>
        <v>0</v>
      </c>
      <c r="AE141" s="2">
        <f t="shared" si="46"/>
        <v>0</v>
      </c>
      <c r="AF141" s="2">
        <f t="shared" si="46"/>
        <v>0</v>
      </c>
      <c r="AG141" s="2">
        <f t="shared" si="46"/>
        <v>0</v>
      </c>
      <c r="AH141" s="2">
        <f t="shared" si="46"/>
        <v>0</v>
      </c>
      <c r="AI141" s="2">
        <f t="shared" si="46"/>
        <v>0</v>
      </c>
      <c r="AJ141" s="2">
        <f t="shared" si="46"/>
        <v>0</v>
      </c>
      <c r="AK141" s="2">
        <f t="shared" si="46"/>
        <v>0</v>
      </c>
      <c r="AL141" s="2">
        <f t="shared" si="46"/>
        <v>238.44804521587906</v>
      </c>
      <c r="AM141" s="2">
        <f t="shared" si="46"/>
        <v>237.80203101452807</v>
      </c>
      <c r="AN141" s="2">
        <f t="shared" si="46"/>
        <v>235.00007583824006</v>
      </c>
      <c r="AO141" s="2">
        <f t="shared" si="46"/>
        <v>267.00007663934019</v>
      </c>
      <c r="AP141" s="2">
        <f t="shared" si="46"/>
        <v>270.0000718075558</v>
      </c>
      <c r="AQ141" s="2">
        <f t="shared" si="46"/>
        <v>274.00003650344661</v>
      </c>
      <c r="AR141" s="2">
        <f t="shared" si="46"/>
        <v>290.00001596476261</v>
      </c>
      <c r="AS141" s="2">
        <f t="shared" si="46"/>
        <v>294.00005392759834</v>
      </c>
      <c r="AT141" s="2">
        <f t="shared" si="46"/>
        <v>303.49998958771516</v>
      </c>
      <c r="AU141" s="2">
        <f t="shared" si="46"/>
        <v>352.5000827423645</v>
      </c>
      <c r="AV141" s="2">
        <f t="shared" si="46"/>
        <v>338.25001780448088</v>
      </c>
      <c r="AW141" s="2">
        <f t="shared" si="46"/>
        <v>335.99997653985514</v>
      </c>
      <c r="AX141" s="2">
        <f t="shared" si="46"/>
        <v>350.26008475042647</v>
      </c>
      <c r="AY141" s="2">
        <f t="shared" si="46"/>
        <v>374.00005497690563</v>
      </c>
      <c r="AZ141" s="2">
        <f t="shared" si="46"/>
        <v>363.00004940244526</v>
      </c>
      <c r="BA141" s="2">
        <f t="shared" si="46"/>
        <v>380.00001919829458</v>
      </c>
      <c r="BB141" s="2">
        <f t="shared" si="46"/>
        <v>354.99994960631739</v>
      </c>
      <c r="BC141" s="2">
        <f t="shared" si="46"/>
        <v>420.00002057056156</v>
      </c>
      <c r="BD141" s="2">
        <f t="shared" si="46"/>
        <v>409.99999174457042</v>
      </c>
      <c r="BE141" s="2">
        <f t="shared" si="46"/>
        <v>338.14996505994719</v>
      </c>
      <c r="BF141" s="2">
        <f t="shared" si="46"/>
        <v>340.74997814607485</v>
      </c>
      <c r="BG141" s="2">
        <f t="shared" si="46"/>
        <v>378.94432323803221</v>
      </c>
      <c r="BH141" s="2">
        <f t="shared" si="46"/>
        <v>387.80468643710083</v>
      </c>
      <c r="BI141" s="2">
        <f t="shared" si="46"/>
        <v>387.92820155517097</v>
      </c>
      <c r="BJ141" s="2">
        <f t="shared" si="46"/>
        <v>396.04162993939144</v>
      </c>
      <c r="BK141" s="2">
        <f t="shared" si="46"/>
        <v>399.99798668950092</v>
      </c>
      <c r="BL141" s="2">
        <f t="shared" si="46"/>
        <v>419.72208901018246</v>
      </c>
      <c r="BM141" s="2">
        <f t="shared" si="46"/>
        <v>445.82031273224533</v>
      </c>
      <c r="BN141" s="2">
        <f t="shared" si="46"/>
        <v>414.80966894688657</v>
      </c>
      <c r="BO141" s="2">
        <f t="shared" si="46"/>
        <v>419.86844733808681</v>
      </c>
      <c r="BQ141" s="32" t="s">
        <v>4</v>
      </c>
      <c r="BR141" s="32" t="s">
        <v>30</v>
      </c>
    </row>
    <row r="142" spans="2:70" x14ac:dyDescent="0.45">
      <c r="B142" t="s">
        <v>407</v>
      </c>
      <c r="C142" t="s">
        <v>32</v>
      </c>
      <c r="D142" t="s">
        <v>31</v>
      </c>
      <c r="E142" t="s">
        <v>7</v>
      </c>
      <c r="F142" s="2">
        <f t="shared" ref="F142:BO142" si="47">IF(F120=0,0,F131/F120)</f>
        <v>0</v>
      </c>
      <c r="G142" s="2">
        <f t="shared" si="47"/>
        <v>0</v>
      </c>
      <c r="H142" s="2">
        <f t="shared" si="47"/>
        <v>0</v>
      </c>
      <c r="I142" s="2">
        <f t="shared" si="47"/>
        <v>0</v>
      </c>
      <c r="J142" s="2">
        <f t="shared" si="47"/>
        <v>0</v>
      </c>
      <c r="K142" s="2">
        <f t="shared" si="47"/>
        <v>0</v>
      </c>
      <c r="L142" s="2">
        <f t="shared" si="47"/>
        <v>0</v>
      </c>
      <c r="M142" s="2">
        <f t="shared" si="47"/>
        <v>0</v>
      </c>
      <c r="N142" s="2">
        <f t="shared" si="47"/>
        <v>0</v>
      </c>
      <c r="O142" s="2">
        <f t="shared" si="47"/>
        <v>0</v>
      </c>
      <c r="P142" s="2">
        <f t="shared" si="47"/>
        <v>0</v>
      </c>
      <c r="Q142" s="2">
        <f t="shared" si="47"/>
        <v>0</v>
      </c>
      <c r="R142" s="2">
        <f t="shared" si="47"/>
        <v>0</v>
      </c>
      <c r="S142" s="2">
        <f t="shared" si="47"/>
        <v>0</v>
      </c>
      <c r="T142" s="2">
        <f t="shared" si="47"/>
        <v>0</v>
      </c>
      <c r="U142" s="2">
        <f t="shared" si="47"/>
        <v>0</v>
      </c>
      <c r="V142" s="2">
        <f t="shared" si="47"/>
        <v>0</v>
      </c>
      <c r="W142" s="2">
        <f t="shared" si="47"/>
        <v>0</v>
      </c>
      <c r="X142" s="2">
        <f t="shared" si="47"/>
        <v>0</v>
      </c>
      <c r="Y142" s="2">
        <f t="shared" si="47"/>
        <v>0</v>
      </c>
      <c r="Z142" s="2">
        <f t="shared" si="47"/>
        <v>0</v>
      </c>
      <c r="AA142" s="2">
        <f t="shared" si="47"/>
        <v>0</v>
      </c>
      <c r="AB142" s="2">
        <f t="shared" si="47"/>
        <v>0</v>
      </c>
      <c r="AC142" s="2">
        <f t="shared" si="47"/>
        <v>0</v>
      </c>
      <c r="AD142" s="2">
        <f t="shared" si="47"/>
        <v>0</v>
      </c>
      <c r="AE142" s="2">
        <f t="shared" si="47"/>
        <v>0</v>
      </c>
      <c r="AF142" s="2">
        <f t="shared" si="47"/>
        <v>0</v>
      </c>
      <c r="AG142" s="2">
        <f t="shared" si="47"/>
        <v>0</v>
      </c>
      <c r="AH142" s="2">
        <f t="shared" si="47"/>
        <v>0</v>
      </c>
      <c r="AI142" s="2">
        <f t="shared" si="47"/>
        <v>0</v>
      </c>
      <c r="AJ142" s="2">
        <f t="shared" si="47"/>
        <v>0</v>
      </c>
      <c r="AK142" s="2">
        <f t="shared" si="47"/>
        <v>0</v>
      </c>
      <c r="AL142" s="2">
        <f t="shared" si="47"/>
        <v>750.00284110280245</v>
      </c>
      <c r="AM142" s="2">
        <f t="shared" si="47"/>
        <v>760.00269896261693</v>
      </c>
      <c r="AN142" s="2">
        <f t="shared" si="47"/>
        <v>820.00345036319618</v>
      </c>
      <c r="AO142" s="2">
        <f t="shared" si="47"/>
        <v>926.85479986983398</v>
      </c>
      <c r="AP142" s="2">
        <f t="shared" si="47"/>
        <v>937.96905222437124</v>
      </c>
      <c r="AQ142" s="2">
        <f t="shared" si="47"/>
        <v>949.22993750148521</v>
      </c>
      <c r="AR142" s="2">
        <f t="shared" si="47"/>
        <v>960.62102810337524</v>
      </c>
      <c r="AS142" s="2">
        <f t="shared" si="47"/>
        <v>899.99808952942726</v>
      </c>
      <c r="AT142" s="2">
        <f t="shared" si="47"/>
        <v>1000.0057579995065</v>
      </c>
      <c r="AU142" s="2">
        <f t="shared" si="47"/>
        <v>2478.9617163322787</v>
      </c>
      <c r="AV142" s="2">
        <f t="shared" si="47"/>
        <v>2499.9912531238842</v>
      </c>
      <c r="AW142" s="2">
        <f t="shared" si="47"/>
        <v>2431.1898929096378</v>
      </c>
      <c r="AX142" s="2">
        <f t="shared" si="47"/>
        <v>2138.9926877470357</v>
      </c>
      <c r="AY142" s="2">
        <f t="shared" si="47"/>
        <v>2318.0026259394526</v>
      </c>
      <c r="AZ142" s="2">
        <f t="shared" si="47"/>
        <v>2629.5303226185583</v>
      </c>
      <c r="BA142" s="2">
        <f t="shared" si="47"/>
        <v>3221.649255552843</v>
      </c>
      <c r="BB142" s="2">
        <f t="shared" si="47"/>
        <v>2940.2174295310274</v>
      </c>
      <c r="BC142" s="2">
        <f t="shared" si="47"/>
        <v>4057.9989714185672</v>
      </c>
      <c r="BD142" s="2">
        <f t="shared" si="47"/>
        <v>3329.8295269168025</v>
      </c>
      <c r="BE142" s="2">
        <f t="shared" si="47"/>
        <v>3804.9742283855921</v>
      </c>
      <c r="BF142" s="2">
        <f t="shared" si="47"/>
        <v>3499.9820456918819</v>
      </c>
      <c r="BG142" s="2">
        <f t="shared" si="47"/>
        <v>3339.2469212966876</v>
      </c>
      <c r="BH142" s="2">
        <f t="shared" si="47"/>
        <v>3200.3031757394328</v>
      </c>
      <c r="BI142" s="2">
        <f t="shared" si="47"/>
        <v>3134.2046667683389</v>
      </c>
      <c r="BJ142" s="2">
        <f t="shared" si="47"/>
        <v>3317.768814615039</v>
      </c>
      <c r="BK142" s="2">
        <f t="shared" si="47"/>
        <v>3284.4364756427453</v>
      </c>
      <c r="BL142" s="2">
        <f t="shared" si="47"/>
        <v>3895.3420128655271</v>
      </c>
      <c r="BM142" s="2">
        <f t="shared" si="47"/>
        <v>4692.9564797596904</v>
      </c>
      <c r="BN142" s="2">
        <f t="shared" si="47"/>
        <v>3866.0329322515008</v>
      </c>
      <c r="BO142" s="2">
        <f t="shared" si="47"/>
        <v>4151.5060590859885</v>
      </c>
      <c r="BQ142" s="32" t="s">
        <v>6</v>
      </c>
      <c r="BR142" s="32" t="s">
        <v>30</v>
      </c>
    </row>
    <row r="143" spans="2:70" x14ac:dyDescent="0.45">
      <c r="B143" t="s">
        <v>407</v>
      </c>
      <c r="C143" t="s">
        <v>32</v>
      </c>
      <c r="D143" t="s">
        <v>31</v>
      </c>
      <c r="E143" t="s">
        <v>9</v>
      </c>
      <c r="F143" s="2">
        <f t="shared" ref="F143:BO143" si="48">IF(F121=0,0,F132/F121)</f>
        <v>0</v>
      </c>
      <c r="G143" s="2">
        <f t="shared" si="48"/>
        <v>0</v>
      </c>
      <c r="H143" s="2">
        <f t="shared" si="48"/>
        <v>0</v>
      </c>
      <c r="I143" s="2">
        <f t="shared" si="48"/>
        <v>0</v>
      </c>
      <c r="J143" s="2">
        <f t="shared" si="48"/>
        <v>0</v>
      </c>
      <c r="K143" s="2">
        <f t="shared" si="48"/>
        <v>0</v>
      </c>
      <c r="L143" s="2">
        <f t="shared" si="48"/>
        <v>0</v>
      </c>
      <c r="M143" s="2">
        <f t="shared" si="48"/>
        <v>0</v>
      </c>
      <c r="N143" s="2">
        <f t="shared" si="48"/>
        <v>0</v>
      </c>
      <c r="O143" s="2">
        <f t="shared" si="48"/>
        <v>0</v>
      </c>
      <c r="P143" s="2">
        <f t="shared" si="48"/>
        <v>0</v>
      </c>
      <c r="Q143" s="2">
        <f t="shared" si="48"/>
        <v>0</v>
      </c>
      <c r="R143" s="2">
        <f t="shared" si="48"/>
        <v>0</v>
      </c>
      <c r="S143" s="2">
        <f t="shared" si="48"/>
        <v>0</v>
      </c>
      <c r="T143" s="2">
        <f t="shared" si="48"/>
        <v>0</v>
      </c>
      <c r="U143" s="2">
        <f t="shared" si="48"/>
        <v>0</v>
      </c>
      <c r="V143" s="2">
        <f t="shared" si="48"/>
        <v>0</v>
      </c>
      <c r="W143" s="2">
        <f t="shared" si="48"/>
        <v>0</v>
      </c>
      <c r="X143" s="2">
        <f t="shared" si="48"/>
        <v>0</v>
      </c>
      <c r="Y143" s="2">
        <f t="shared" si="48"/>
        <v>0</v>
      </c>
      <c r="Z143" s="2">
        <f t="shared" si="48"/>
        <v>0</v>
      </c>
      <c r="AA143" s="2">
        <f t="shared" si="48"/>
        <v>0</v>
      </c>
      <c r="AB143" s="2">
        <f t="shared" si="48"/>
        <v>0</v>
      </c>
      <c r="AC143" s="2">
        <f t="shared" si="48"/>
        <v>0</v>
      </c>
      <c r="AD143" s="2">
        <f t="shared" si="48"/>
        <v>0</v>
      </c>
      <c r="AE143" s="2">
        <f t="shared" si="48"/>
        <v>0</v>
      </c>
      <c r="AF143" s="2">
        <f t="shared" si="48"/>
        <v>0</v>
      </c>
      <c r="AG143" s="2">
        <f t="shared" si="48"/>
        <v>0</v>
      </c>
      <c r="AH143" s="2">
        <f t="shared" si="48"/>
        <v>0</v>
      </c>
      <c r="AI143" s="2">
        <f t="shared" si="48"/>
        <v>0</v>
      </c>
      <c r="AJ143" s="2">
        <f t="shared" si="48"/>
        <v>0</v>
      </c>
      <c r="AK143" s="2">
        <f t="shared" si="48"/>
        <v>0</v>
      </c>
      <c r="AL143" s="2">
        <f t="shared" si="48"/>
        <v>24.840007427298179</v>
      </c>
      <c r="AM143" s="2">
        <f t="shared" si="48"/>
        <v>24.788005473438147</v>
      </c>
      <c r="AN143" s="2">
        <f t="shared" si="48"/>
        <v>24.693015715778117</v>
      </c>
      <c r="AO143" s="2">
        <f t="shared" si="48"/>
        <v>24.989987044578367</v>
      </c>
      <c r="AP143" s="2">
        <f t="shared" si="48"/>
        <v>25.271010187368123</v>
      </c>
      <c r="AQ143" s="2">
        <f t="shared" si="48"/>
        <v>28.000006397854417</v>
      </c>
      <c r="AR143" s="2">
        <f t="shared" si="48"/>
        <v>27.10000868967802</v>
      </c>
      <c r="AS143" s="2">
        <f t="shared" si="48"/>
        <v>25.559991120332302</v>
      </c>
      <c r="AT143" s="2">
        <f t="shared" si="48"/>
        <v>28.626003564481124</v>
      </c>
      <c r="AU143" s="2">
        <f t="shared" si="48"/>
        <v>32.725015635660675</v>
      </c>
      <c r="AV143" s="2">
        <f t="shared" si="48"/>
        <v>35.700015071975791</v>
      </c>
      <c r="AW143" s="2">
        <f t="shared" si="48"/>
        <v>44.179969521989946</v>
      </c>
      <c r="AX143" s="2">
        <f t="shared" si="48"/>
        <v>48.680009438494842</v>
      </c>
      <c r="AY143" s="2">
        <f t="shared" si="48"/>
        <v>54.999978750471037</v>
      </c>
      <c r="AZ143" s="2">
        <f t="shared" si="48"/>
        <v>64.599974985289649</v>
      </c>
      <c r="BA143" s="2">
        <f t="shared" si="48"/>
        <v>64.599960315896723</v>
      </c>
      <c r="BB143" s="2">
        <f t="shared" si="48"/>
        <v>65.450002547280349</v>
      </c>
      <c r="BC143" s="2">
        <f t="shared" si="48"/>
        <v>66.299964092861387</v>
      </c>
      <c r="BD143" s="2">
        <f t="shared" si="48"/>
        <v>67.999956793937315</v>
      </c>
      <c r="BE143" s="2">
        <f t="shared" si="48"/>
        <v>71.500000710973595</v>
      </c>
      <c r="BF143" s="2">
        <f t="shared" si="48"/>
        <v>73.999962513401471</v>
      </c>
      <c r="BG143" s="2">
        <f t="shared" si="48"/>
        <v>79.348989052913069</v>
      </c>
      <c r="BH143" s="2">
        <f t="shared" si="48"/>
        <v>84.983765121152075</v>
      </c>
      <c r="BI143" s="2">
        <f t="shared" si="48"/>
        <v>85.789151944318192</v>
      </c>
      <c r="BJ143" s="2">
        <f t="shared" si="48"/>
        <v>92.474974286363093</v>
      </c>
      <c r="BK143" s="2">
        <f t="shared" si="48"/>
        <v>109.74933569883949</v>
      </c>
      <c r="BL143" s="2">
        <f t="shared" si="48"/>
        <v>141.93166562959235</v>
      </c>
      <c r="BM143" s="2">
        <f t="shared" si="48"/>
        <v>147.12641425460345</v>
      </c>
      <c r="BN143" s="2">
        <f t="shared" si="48"/>
        <v>127.9052181529881</v>
      </c>
      <c r="BO143" s="2">
        <f t="shared" si="48"/>
        <v>137.67480583705438</v>
      </c>
      <c r="BQ143" s="32" t="s">
        <v>8</v>
      </c>
      <c r="BR143" s="32" t="s">
        <v>30</v>
      </c>
    </row>
    <row r="144" spans="2:70" x14ac:dyDescent="0.45">
      <c r="B144" t="s">
        <v>407</v>
      </c>
      <c r="C144" t="s">
        <v>32</v>
      </c>
      <c r="D144" t="s">
        <v>31</v>
      </c>
      <c r="E144" t="s">
        <v>10</v>
      </c>
      <c r="F144" s="2">
        <f t="shared" ref="F144:BO144" si="49">IF(F122=0,0,F133/F122)</f>
        <v>0</v>
      </c>
      <c r="G144" s="2">
        <f t="shared" si="49"/>
        <v>0</v>
      </c>
      <c r="H144" s="2">
        <f t="shared" si="49"/>
        <v>0</v>
      </c>
      <c r="I144" s="2">
        <f t="shared" si="49"/>
        <v>0</v>
      </c>
      <c r="J144" s="2">
        <f t="shared" si="49"/>
        <v>0</v>
      </c>
      <c r="K144" s="2">
        <f t="shared" si="49"/>
        <v>0</v>
      </c>
      <c r="L144" s="2">
        <f t="shared" si="49"/>
        <v>0</v>
      </c>
      <c r="M144" s="2">
        <f t="shared" si="49"/>
        <v>0</v>
      </c>
      <c r="N144" s="2">
        <f t="shared" si="49"/>
        <v>0</v>
      </c>
      <c r="O144" s="2">
        <f t="shared" si="49"/>
        <v>0</v>
      </c>
      <c r="P144" s="2">
        <f t="shared" si="49"/>
        <v>0</v>
      </c>
      <c r="Q144" s="2">
        <f t="shared" si="49"/>
        <v>0</v>
      </c>
      <c r="R144" s="2">
        <f t="shared" si="49"/>
        <v>0</v>
      </c>
      <c r="S144" s="2">
        <f t="shared" si="49"/>
        <v>0</v>
      </c>
      <c r="T144" s="2">
        <f t="shared" si="49"/>
        <v>0</v>
      </c>
      <c r="U144" s="2">
        <f t="shared" si="49"/>
        <v>0</v>
      </c>
      <c r="V144" s="2">
        <f t="shared" si="49"/>
        <v>0</v>
      </c>
      <c r="W144" s="2">
        <f t="shared" si="49"/>
        <v>0</v>
      </c>
      <c r="X144" s="2">
        <f t="shared" si="49"/>
        <v>0</v>
      </c>
      <c r="Y144" s="2">
        <f t="shared" si="49"/>
        <v>0</v>
      </c>
      <c r="Z144" s="2">
        <f t="shared" si="49"/>
        <v>0</v>
      </c>
      <c r="AA144" s="2">
        <f t="shared" si="49"/>
        <v>0</v>
      </c>
      <c r="AB144" s="2">
        <f t="shared" si="49"/>
        <v>0</v>
      </c>
      <c r="AC144" s="2">
        <f t="shared" si="49"/>
        <v>0</v>
      </c>
      <c r="AD144" s="2">
        <f t="shared" si="49"/>
        <v>0</v>
      </c>
      <c r="AE144" s="2">
        <f t="shared" si="49"/>
        <v>0</v>
      </c>
      <c r="AF144" s="2">
        <f t="shared" si="49"/>
        <v>0</v>
      </c>
      <c r="AG144" s="2">
        <f t="shared" si="49"/>
        <v>0</v>
      </c>
      <c r="AH144" s="2">
        <f t="shared" si="49"/>
        <v>0</v>
      </c>
      <c r="AI144" s="2">
        <f t="shared" si="49"/>
        <v>0</v>
      </c>
      <c r="AJ144" s="2">
        <f t="shared" si="49"/>
        <v>0</v>
      </c>
      <c r="AK144" s="2">
        <f t="shared" si="49"/>
        <v>0</v>
      </c>
      <c r="AL144" s="2">
        <f t="shared" si="49"/>
        <v>21.297450618549654</v>
      </c>
      <c r="AM144" s="2">
        <f t="shared" si="49"/>
        <v>21.308044562914358</v>
      </c>
      <c r="AN144" s="2">
        <f t="shared" si="49"/>
        <v>20.135736516932226</v>
      </c>
      <c r="AO144" s="2">
        <f t="shared" si="49"/>
        <v>21.401392744982022</v>
      </c>
      <c r="AP144" s="2">
        <f t="shared" si="49"/>
        <v>20.331457421431715</v>
      </c>
      <c r="AQ144" s="2">
        <f t="shared" si="49"/>
        <v>23.665749746930153</v>
      </c>
      <c r="AR144" s="2">
        <f t="shared" si="49"/>
        <v>22.209089478063369</v>
      </c>
      <c r="AS144" s="2">
        <f t="shared" si="49"/>
        <v>20.85811757678789</v>
      </c>
      <c r="AT144" s="2">
        <f t="shared" si="49"/>
        <v>18.060644071885175</v>
      </c>
      <c r="AU144" s="2">
        <f t="shared" si="49"/>
        <v>24.397576180304288</v>
      </c>
      <c r="AV144" s="2">
        <f t="shared" si="49"/>
        <v>26.168160623416441</v>
      </c>
      <c r="AW144" s="2">
        <f t="shared" si="49"/>
        <v>30.592553685784129</v>
      </c>
      <c r="AX144" s="2">
        <f t="shared" si="49"/>
        <v>32.888753056234719</v>
      </c>
      <c r="AY144" s="2">
        <f t="shared" si="49"/>
        <v>36.390794739851344</v>
      </c>
      <c r="AZ144" s="2">
        <f t="shared" si="49"/>
        <v>40.389628075599475</v>
      </c>
      <c r="BA144" s="2">
        <f t="shared" si="49"/>
        <v>36.78785403567425</v>
      </c>
      <c r="BB144" s="2">
        <f t="shared" si="49"/>
        <v>36.960163897109034</v>
      </c>
      <c r="BC144" s="2">
        <f t="shared" si="49"/>
        <v>37.754097125419129</v>
      </c>
      <c r="BD144" s="2">
        <f t="shared" si="49"/>
        <v>43.396829106073945</v>
      </c>
      <c r="BE144" s="2">
        <f t="shared" si="49"/>
        <v>44.869388988640203</v>
      </c>
      <c r="BF144" s="2">
        <f t="shared" si="49"/>
        <v>45.747765412471296</v>
      </c>
      <c r="BG144" s="2">
        <f t="shared" si="49"/>
        <v>43.4119805060514</v>
      </c>
      <c r="BH144" s="2">
        <f t="shared" si="49"/>
        <v>43.927981511671653</v>
      </c>
      <c r="BI144" s="2">
        <f t="shared" si="49"/>
        <v>44.360795099387417</v>
      </c>
      <c r="BJ144" s="2">
        <f t="shared" si="49"/>
        <v>46.054105788142735</v>
      </c>
      <c r="BK144" s="2">
        <f t="shared" si="49"/>
        <v>50.65237039419123</v>
      </c>
      <c r="BL144" s="2">
        <f t="shared" si="49"/>
        <v>58.461637507846326</v>
      </c>
      <c r="BM144" s="2">
        <f t="shared" si="49"/>
        <v>59.737206218345079</v>
      </c>
      <c r="BN144" s="2">
        <f t="shared" si="49"/>
        <v>55.410946090096004</v>
      </c>
      <c r="BO144" s="2">
        <f t="shared" si="49"/>
        <v>57.811261865873185</v>
      </c>
      <c r="BQ144" s="32" t="s">
        <v>6</v>
      </c>
      <c r="BR144" s="32" t="s">
        <v>30</v>
      </c>
    </row>
    <row r="145" spans="2:70" x14ac:dyDescent="0.45">
      <c r="B145" t="s">
        <v>407</v>
      </c>
      <c r="C145" t="s">
        <v>32</v>
      </c>
      <c r="D145" t="s">
        <v>31</v>
      </c>
      <c r="E145" t="s">
        <v>11</v>
      </c>
      <c r="F145" s="2">
        <f t="shared" ref="F145:BO145" si="50">IF(F123=0,0,F134/F123)</f>
        <v>0</v>
      </c>
      <c r="G145" s="2">
        <f t="shared" si="50"/>
        <v>0</v>
      </c>
      <c r="H145" s="2">
        <f t="shared" si="50"/>
        <v>0</v>
      </c>
      <c r="I145" s="2">
        <f t="shared" si="50"/>
        <v>0</v>
      </c>
      <c r="J145" s="2">
        <f t="shared" si="50"/>
        <v>0</v>
      </c>
      <c r="K145" s="2">
        <f t="shared" si="50"/>
        <v>0</v>
      </c>
      <c r="L145" s="2">
        <f t="shared" si="50"/>
        <v>0</v>
      </c>
      <c r="M145" s="2">
        <f t="shared" si="50"/>
        <v>0</v>
      </c>
      <c r="N145" s="2">
        <f t="shared" si="50"/>
        <v>0</v>
      </c>
      <c r="O145" s="2">
        <f t="shared" si="50"/>
        <v>0</v>
      </c>
      <c r="P145" s="2">
        <f t="shared" si="50"/>
        <v>0</v>
      </c>
      <c r="Q145" s="2">
        <f t="shared" si="50"/>
        <v>0</v>
      </c>
      <c r="R145" s="2">
        <f t="shared" si="50"/>
        <v>0</v>
      </c>
      <c r="S145" s="2">
        <f t="shared" si="50"/>
        <v>0</v>
      </c>
      <c r="T145" s="2">
        <f t="shared" si="50"/>
        <v>0</v>
      </c>
      <c r="U145" s="2">
        <f t="shared" si="50"/>
        <v>0</v>
      </c>
      <c r="V145" s="2">
        <f t="shared" si="50"/>
        <v>0</v>
      </c>
      <c r="W145" s="2">
        <f t="shared" si="50"/>
        <v>0</v>
      </c>
      <c r="X145" s="2">
        <f t="shared" si="50"/>
        <v>0</v>
      </c>
      <c r="Y145" s="2">
        <f t="shared" si="50"/>
        <v>0</v>
      </c>
      <c r="Z145" s="2">
        <f t="shared" si="50"/>
        <v>0</v>
      </c>
      <c r="AA145" s="2">
        <f t="shared" si="50"/>
        <v>0</v>
      </c>
      <c r="AB145" s="2">
        <f t="shared" si="50"/>
        <v>0</v>
      </c>
      <c r="AC145" s="2">
        <f t="shared" si="50"/>
        <v>0</v>
      </c>
      <c r="AD145" s="2">
        <f t="shared" si="50"/>
        <v>0</v>
      </c>
      <c r="AE145" s="2">
        <f t="shared" si="50"/>
        <v>0</v>
      </c>
      <c r="AF145" s="2">
        <f t="shared" si="50"/>
        <v>0</v>
      </c>
      <c r="AG145" s="2">
        <f t="shared" si="50"/>
        <v>0</v>
      </c>
      <c r="AH145" s="2">
        <f t="shared" si="50"/>
        <v>0</v>
      </c>
      <c r="AI145" s="2">
        <f t="shared" si="50"/>
        <v>0</v>
      </c>
      <c r="AJ145" s="2">
        <f t="shared" si="50"/>
        <v>0</v>
      </c>
      <c r="AK145" s="2">
        <f t="shared" si="50"/>
        <v>0</v>
      </c>
      <c r="AL145" s="2">
        <f t="shared" si="50"/>
        <v>35.799990527784558</v>
      </c>
      <c r="AM145" s="2">
        <f t="shared" si="50"/>
        <v>35.870021533427824</v>
      </c>
      <c r="AN145" s="2">
        <f t="shared" si="50"/>
        <v>35.970003916889077</v>
      </c>
      <c r="AO145" s="2">
        <f t="shared" si="50"/>
        <v>36.070000462201797</v>
      </c>
      <c r="AP145" s="2">
        <f t="shared" si="50"/>
        <v>36.100012580594431</v>
      </c>
      <c r="AQ145" s="2">
        <f t="shared" si="50"/>
        <v>36.139997117303892</v>
      </c>
      <c r="AR145" s="2">
        <f t="shared" si="50"/>
        <v>36.199981413306112</v>
      </c>
      <c r="AS145" s="2">
        <f t="shared" si="50"/>
        <v>36.000025411392294</v>
      </c>
      <c r="AT145" s="2">
        <f t="shared" si="50"/>
        <v>37.749972669630488</v>
      </c>
      <c r="AU145" s="2">
        <f t="shared" si="50"/>
        <v>47.719989846240445</v>
      </c>
      <c r="AV145" s="2">
        <f t="shared" si="50"/>
        <v>53.164986090844003</v>
      </c>
      <c r="AW145" s="2">
        <f t="shared" si="50"/>
        <v>60.409040209182834</v>
      </c>
      <c r="AX145" s="2">
        <f t="shared" si="50"/>
        <v>68.000012491077797</v>
      </c>
      <c r="AY145" s="2">
        <f t="shared" si="50"/>
        <v>79.000040103174527</v>
      </c>
      <c r="AZ145" s="2">
        <f t="shared" si="50"/>
        <v>85.000056862403639</v>
      </c>
      <c r="BA145" s="2">
        <f t="shared" si="50"/>
        <v>81.500044020493235</v>
      </c>
      <c r="BB145" s="2">
        <f t="shared" si="50"/>
        <v>84.999976828250993</v>
      </c>
      <c r="BC145" s="2">
        <f t="shared" si="50"/>
        <v>85.999939244197819</v>
      </c>
      <c r="BD145" s="2">
        <f t="shared" si="50"/>
        <v>85.000061509954051</v>
      </c>
      <c r="BE145" s="2">
        <f t="shared" si="50"/>
        <v>85.999977888010136</v>
      </c>
      <c r="BF145" s="2">
        <f t="shared" si="50"/>
        <v>87.450055012575547</v>
      </c>
      <c r="BG145" s="2">
        <f t="shared" si="50"/>
        <v>93.939621305717893</v>
      </c>
      <c r="BH145" s="2">
        <f t="shared" si="50"/>
        <v>93.898586617252292</v>
      </c>
      <c r="BI145" s="2">
        <f t="shared" si="50"/>
        <v>98.657483452466309</v>
      </c>
      <c r="BJ145" s="2">
        <f t="shared" si="50"/>
        <v>96.343256938558341</v>
      </c>
      <c r="BK145" s="2">
        <f t="shared" si="50"/>
        <v>99.005828559943737</v>
      </c>
      <c r="BL145" s="2">
        <f t="shared" si="50"/>
        <v>119.45610545402921</v>
      </c>
      <c r="BM145" s="2">
        <f t="shared" si="50"/>
        <v>128.47301738163893</v>
      </c>
      <c r="BN145" s="2">
        <f t="shared" si="50"/>
        <v>113.84591568267381</v>
      </c>
      <c r="BO145" s="2">
        <f t="shared" si="50"/>
        <v>105.09978197780285</v>
      </c>
      <c r="BQ145" s="32" t="s">
        <v>8</v>
      </c>
      <c r="BR145" s="32" t="s">
        <v>30</v>
      </c>
    </row>
    <row r="146" spans="2:70" x14ac:dyDescent="0.45">
      <c r="B146" t="s">
        <v>407</v>
      </c>
      <c r="C146" t="s">
        <v>32</v>
      </c>
      <c r="D146" t="s">
        <v>31</v>
      </c>
      <c r="E146" t="s">
        <v>12</v>
      </c>
      <c r="F146" s="2">
        <f t="shared" ref="F146:BO146" si="51">IF(F124=0,0,F135/F124)</f>
        <v>0</v>
      </c>
      <c r="G146" s="2">
        <f t="shared" si="51"/>
        <v>0</v>
      </c>
      <c r="H146" s="2">
        <f t="shared" si="51"/>
        <v>0</v>
      </c>
      <c r="I146" s="2">
        <f t="shared" si="51"/>
        <v>0</v>
      </c>
      <c r="J146" s="2">
        <f t="shared" si="51"/>
        <v>0</v>
      </c>
      <c r="K146" s="2">
        <f t="shared" si="51"/>
        <v>0</v>
      </c>
      <c r="L146" s="2">
        <f t="shared" si="51"/>
        <v>0</v>
      </c>
      <c r="M146" s="2">
        <f t="shared" si="51"/>
        <v>0</v>
      </c>
      <c r="N146" s="2">
        <f t="shared" si="51"/>
        <v>0</v>
      </c>
      <c r="O146" s="2">
        <f t="shared" si="51"/>
        <v>0</v>
      </c>
      <c r="P146" s="2">
        <f t="shared" si="51"/>
        <v>0</v>
      </c>
      <c r="Q146" s="2">
        <f t="shared" si="51"/>
        <v>0</v>
      </c>
      <c r="R146" s="2">
        <f t="shared" si="51"/>
        <v>0</v>
      </c>
      <c r="S146" s="2">
        <f t="shared" si="51"/>
        <v>0</v>
      </c>
      <c r="T146" s="2">
        <f t="shared" si="51"/>
        <v>0</v>
      </c>
      <c r="U146" s="2">
        <f t="shared" si="51"/>
        <v>0</v>
      </c>
      <c r="V146" s="2">
        <f t="shared" si="51"/>
        <v>0</v>
      </c>
      <c r="W146" s="2">
        <f t="shared" si="51"/>
        <v>0</v>
      </c>
      <c r="X146" s="2">
        <f t="shared" si="51"/>
        <v>0</v>
      </c>
      <c r="Y146" s="2">
        <f t="shared" si="51"/>
        <v>0</v>
      </c>
      <c r="Z146" s="2">
        <f t="shared" si="51"/>
        <v>0</v>
      </c>
      <c r="AA146" s="2">
        <f t="shared" si="51"/>
        <v>0</v>
      </c>
      <c r="AB146" s="2">
        <f t="shared" si="51"/>
        <v>0</v>
      </c>
      <c r="AC146" s="2">
        <f t="shared" si="51"/>
        <v>0</v>
      </c>
      <c r="AD146" s="2">
        <f t="shared" si="51"/>
        <v>0</v>
      </c>
      <c r="AE146" s="2">
        <f t="shared" si="51"/>
        <v>0</v>
      </c>
      <c r="AF146" s="2">
        <f t="shared" si="51"/>
        <v>0</v>
      </c>
      <c r="AG146" s="2">
        <f t="shared" si="51"/>
        <v>0</v>
      </c>
      <c r="AH146" s="2">
        <f t="shared" si="51"/>
        <v>0</v>
      </c>
      <c r="AI146" s="2">
        <f t="shared" si="51"/>
        <v>0</v>
      </c>
      <c r="AJ146" s="2">
        <f t="shared" si="51"/>
        <v>0</v>
      </c>
      <c r="AK146" s="2">
        <f t="shared" si="51"/>
        <v>0</v>
      </c>
      <c r="AL146" s="2">
        <f t="shared" si="51"/>
        <v>27.711878172588833</v>
      </c>
      <c r="AM146" s="2">
        <f t="shared" si="51"/>
        <v>27.752492705822654</v>
      </c>
      <c r="AN146" s="2">
        <f t="shared" si="51"/>
        <v>27.811046880150094</v>
      </c>
      <c r="AO146" s="2">
        <f t="shared" si="51"/>
        <v>27.869886356437906</v>
      </c>
      <c r="AP146" s="2">
        <f t="shared" si="51"/>
        <v>27.891868610734598</v>
      </c>
      <c r="AQ146" s="2">
        <f t="shared" si="51"/>
        <v>27.913859053602188</v>
      </c>
      <c r="AR146" s="2">
        <f t="shared" si="51"/>
        <v>29.868602155842233</v>
      </c>
      <c r="AS146" s="2">
        <f t="shared" si="51"/>
        <v>27.93983457675208</v>
      </c>
      <c r="AT146" s="2">
        <f t="shared" si="51"/>
        <v>28.815218071459856</v>
      </c>
      <c r="AU146" s="2">
        <f t="shared" si="51"/>
        <v>33.847410452143272</v>
      </c>
      <c r="AV146" s="2">
        <f t="shared" si="51"/>
        <v>34.995931189576424</v>
      </c>
      <c r="AW146" s="2">
        <f t="shared" si="51"/>
        <v>37.636164963783216</v>
      </c>
      <c r="AX146" s="2">
        <f t="shared" si="51"/>
        <v>39.888551232080331</v>
      </c>
      <c r="AY146" s="2">
        <f t="shared" si="51"/>
        <v>44.551413001085706</v>
      </c>
      <c r="AZ146" s="2">
        <f t="shared" si="51"/>
        <v>48.295633705019803</v>
      </c>
      <c r="BA146" s="2">
        <f t="shared" si="51"/>
        <v>46.073410819641424</v>
      </c>
      <c r="BB146" s="2">
        <f t="shared" si="51"/>
        <v>47.363090764970508</v>
      </c>
      <c r="BC146" s="2">
        <f t="shared" si="51"/>
        <v>47.577392698569312</v>
      </c>
      <c r="BD146" s="2">
        <f t="shared" si="51"/>
        <v>46.840470427605041</v>
      </c>
      <c r="BE146" s="2">
        <f t="shared" si="51"/>
        <v>47.590393650597825</v>
      </c>
      <c r="BF146" s="2">
        <f t="shared" si="51"/>
        <v>48.335959775577152</v>
      </c>
      <c r="BG146" s="2">
        <f t="shared" si="51"/>
        <v>49.572917615390068</v>
      </c>
      <c r="BH146" s="2">
        <f t="shared" si="51"/>
        <v>49.171253046303811</v>
      </c>
      <c r="BI146" s="2">
        <f t="shared" si="51"/>
        <v>50.928194392972685</v>
      </c>
      <c r="BJ146" s="2">
        <f t="shared" si="51"/>
        <v>51.206235441677123</v>
      </c>
      <c r="BK146" s="2">
        <f t="shared" si="51"/>
        <v>52.743303177188608</v>
      </c>
      <c r="BL146" s="2">
        <f t="shared" si="51"/>
        <v>58.670609012597346</v>
      </c>
      <c r="BM146" s="2">
        <f t="shared" si="51"/>
        <v>61.153952740776319</v>
      </c>
      <c r="BN146" s="2">
        <f t="shared" si="51"/>
        <v>57.171204377481807</v>
      </c>
      <c r="BO146" s="2">
        <f t="shared" si="51"/>
        <v>54.680058069199134</v>
      </c>
      <c r="BQ146" s="32" t="s">
        <v>6</v>
      </c>
      <c r="BR146" s="32" t="s">
        <v>30</v>
      </c>
    </row>
    <row r="147" spans="2:70" x14ac:dyDescent="0.45">
      <c r="B147" t="s">
        <v>407</v>
      </c>
      <c r="C147" t="s">
        <v>32</v>
      </c>
      <c r="D147" t="s">
        <v>31</v>
      </c>
      <c r="E147" t="s">
        <v>13</v>
      </c>
      <c r="F147" s="2">
        <f t="shared" ref="F147:BO147" si="52">IF(F125=0,0,F136/F125)</f>
        <v>0</v>
      </c>
      <c r="G147" s="2">
        <f t="shared" si="52"/>
        <v>0</v>
      </c>
      <c r="H147" s="2">
        <f t="shared" si="52"/>
        <v>0</v>
      </c>
      <c r="I147" s="2">
        <f t="shared" si="52"/>
        <v>0</v>
      </c>
      <c r="J147" s="2">
        <f t="shared" si="52"/>
        <v>0</v>
      </c>
      <c r="K147" s="2">
        <f t="shared" si="52"/>
        <v>0</v>
      </c>
      <c r="L147" s="2">
        <f t="shared" si="52"/>
        <v>0</v>
      </c>
      <c r="M147" s="2">
        <f t="shared" si="52"/>
        <v>0</v>
      </c>
      <c r="N147" s="2">
        <f t="shared" si="52"/>
        <v>0</v>
      </c>
      <c r="O147" s="2">
        <f t="shared" si="52"/>
        <v>0</v>
      </c>
      <c r="P147" s="2">
        <f t="shared" si="52"/>
        <v>0</v>
      </c>
      <c r="Q147" s="2">
        <f t="shared" si="52"/>
        <v>0</v>
      </c>
      <c r="R147" s="2">
        <f t="shared" si="52"/>
        <v>0</v>
      </c>
      <c r="S147" s="2">
        <f t="shared" si="52"/>
        <v>0</v>
      </c>
      <c r="T147" s="2">
        <f t="shared" si="52"/>
        <v>0</v>
      </c>
      <c r="U147" s="2">
        <f t="shared" si="52"/>
        <v>0</v>
      </c>
      <c r="V147" s="2">
        <f t="shared" si="52"/>
        <v>0</v>
      </c>
      <c r="W147" s="2">
        <f t="shared" si="52"/>
        <v>0</v>
      </c>
      <c r="X147" s="2">
        <f t="shared" si="52"/>
        <v>0</v>
      </c>
      <c r="Y147" s="2">
        <f t="shared" si="52"/>
        <v>0</v>
      </c>
      <c r="Z147" s="2">
        <f t="shared" si="52"/>
        <v>0</v>
      </c>
      <c r="AA147" s="2">
        <f t="shared" si="52"/>
        <v>0</v>
      </c>
      <c r="AB147" s="2">
        <f t="shared" si="52"/>
        <v>0</v>
      </c>
      <c r="AC147" s="2">
        <f t="shared" si="52"/>
        <v>0</v>
      </c>
      <c r="AD147" s="2">
        <f t="shared" si="52"/>
        <v>0</v>
      </c>
      <c r="AE147" s="2">
        <f t="shared" si="52"/>
        <v>0</v>
      </c>
      <c r="AF147" s="2">
        <f t="shared" si="52"/>
        <v>0</v>
      </c>
      <c r="AG147" s="2">
        <f t="shared" si="52"/>
        <v>0</v>
      </c>
      <c r="AH147" s="2">
        <f t="shared" si="52"/>
        <v>0</v>
      </c>
      <c r="AI147" s="2">
        <f t="shared" si="52"/>
        <v>0</v>
      </c>
      <c r="AJ147" s="2">
        <f t="shared" si="52"/>
        <v>0</v>
      </c>
      <c r="AK147" s="2">
        <f t="shared" si="52"/>
        <v>0</v>
      </c>
      <c r="AL147" s="2">
        <f t="shared" si="52"/>
        <v>21.500155970847633</v>
      </c>
      <c r="AM147" s="2">
        <f t="shared" si="52"/>
        <v>25.499729307983824</v>
      </c>
      <c r="AN147" s="2">
        <f t="shared" si="52"/>
        <v>39.000366938812952</v>
      </c>
      <c r="AO147" s="2">
        <f t="shared" si="52"/>
        <v>47.499020386550171</v>
      </c>
      <c r="AP147" s="2">
        <f t="shared" si="52"/>
        <v>59.499820057581573</v>
      </c>
      <c r="AQ147" s="2">
        <f t="shared" si="52"/>
        <v>69.50100361300683</v>
      </c>
      <c r="AR147" s="2">
        <f t="shared" si="52"/>
        <v>76.998510427010928</v>
      </c>
      <c r="AS147" s="2">
        <f t="shared" si="52"/>
        <v>77.501784949307435</v>
      </c>
      <c r="AT147" s="2">
        <f t="shared" si="52"/>
        <v>85.000749737591832</v>
      </c>
      <c r="AU147" s="2">
        <f t="shared" si="52"/>
        <v>113.42814523757548</v>
      </c>
      <c r="AV147" s="2">
        <f t="shared" si="52"/>
        <v>160.00495337995338</v>
      </c>
      <c r="AW147" s="2">
        <f t="shared" si="52"/>
        <v>217.5001123006663</v>
      </c>
      <c r="AX147" s="2">
        <f t="shared" si="52"/>
        <v>109.68516880436385</v>
      </c>
      <c r="AY147" s="2">
        <f t="shared" si="52"/>
        <v>95.793225176505942</v>
      </c>
      <c r="AZ147" s="2">
        <f t="shared" si="52"/>
        <v>114.18407559331966</v>
      </c>
      <c r="BA147" s="2">
        <f t="shared" si="52"/>
        <v>249.93567797489368</v>
      </c>
      <c r="BB147" s="2">
        <f t="shared" si="52"/>
        <v>150.31378799110453</v>
      </c>
      <c r="BC147" s="2">
        <f t="shared" si="52"/>
        <v>262.81560898699252</v>
      </c>
      <c r="BD147" s="2">
        <f t="shared" si="52"/>
        <v>176.40081348053457</v>
      </c>
      <c r="BE147" s="2">
        <f t="shared" si="52"/>
        <v>165.12243042931058</v>
      </c>
      <c r="BF147" s="2">
        <f t="shared" si="52"/>
        <v>158.76217196621892</v>
      </c>
      <c r="BG147" s="2">
        <f t="shared" si="52"/>
        <v>166.16606314360075</v>
      </c>
      <c r="BH147" s="2">
        <f t="shared" si="52"/>
        <v>254.08653846153848</v>
      </c>
      <c r="BI147" s="2">
        <f t="shared" si="52"/>
        <v>179.65858475041142</v>
      </c>
      <c r="BJ147" s="2">
        <f t="shared" si="52"/>
        <v>327.63332305795313</v>
      </c>
      <c r="BK147" s="2">
        <f t="shared" si="52"/>
        <v>282.17518197573656</v>
      </c>
      <c r="BL147" s="2">
        <f t="shared" si="52"/>
        <v>182.02966923520469</v>
      </c>
      <c r="BM147" s="2">
        <f t="shared" si="52"/>
        <v>243.42485290355589</v>
      </c>
      <c r="BN147" s="2">
        <f t="shared" si="52"/>
        <v>220.90116926503339</v>
      </c>
      <c r="BO147" s="2">
        <f t="shared" si="52"/>
        <v>220.44051640926642</v>
      </c>
      <c r="BQ147" s="32" t="s">
        <v>6</v>
      </c>
      <c r="BR147" s="32" t="s">
        <v>30</v>
      </c>
    </row>
    <row r="148" spans="2:70" x14ac:dyDescent="0.45">
      <c r="B148" t="s">
        <v>407</v>
      </c>
      <c r="C148" t="s">
        <v>32</v>
      </c>
      <c r="D148" t="s">
        <v>31</v>
      </c>
      <c r="E148" t="s">
        <v>15</v>
      </c>
      <c r="F148" s="2">
        <f t="shared" ref="F148:BO148" si="53">IF(F126=0,0,F137/F126)</f>
        <v>0</v>
      </c>
      <c r="G148" s="2">
        <f t="shared" si="53"/>
        <v>0</v>
      </c>
      <c r="H148" s="2">
        <f t="shared" si="53"/>
        <v>0</v>
      </c>
      <c r="I148" s="2">
        <f t="shared" si="53"/>
        <v>0</v>
      </c>
      <c r="J148" s="2">
        <f t="shared" si="53"/>
        <v>0</v>
      </c>
      <c r="K148" s="2">
        <f t="shared" si="53"/>
        <v>0</v>
      </c>
      <c r="L148" s="2">
        <f t="shared" si="53"/>
        <v>0</v>
      </c>
      <c r="M148" s="2">
        <f t="shared" si="53"/>
        <v>0</v>
      </c>
      <c r="N148" s="2">
        <f t="shared" si="53"/>
        <v>0</v>
      </c>
      <c r="O148" s="2">
        <f t="shared" si="53"/>
        <v>0</v>
      </c>
      <c r="P148" s="2">
        <f t="shared" si="53"/>
        <v>0</v>
      </c>
      <c r="Q148" s="2">
        <f t="shared" si="53"/>
        <v>0</v>
      </c>
      <c r="R148" s="2">
        <f t="shared" si="53"/>
        <v>0</v>
      </c>
      <c r="S148" s="2">
        <f t="shared" si="53"/>
        <v>0</v>
      </c>
      <c r="T148" s="2">
        <f t="shared" si="53"/>
        <v>0</v>
      </c>
      <c r="U148" s="2">
        <f t="shared" si="53"/>
        <v>0</v>
      </c>
      <c r="V148" s="2">
        <f t="shared" si="53"/>
        <v>0</v>
      </c>
      <c r="W148" s="2">
        <f t="shared" si="53"/>
        <v>0</v>
      </c>
      <c r="X148" s="2">
        <f t="shared" si="53"/>
        <v>0</v>
      </c>
      <c r="Y148" s="2">
        <f t="shared" si="53"/>
        <v>0</v>
      </c>
      <c r="Z148" s="2">
        <f t="shared" si="53"/>
        <v>0</v>
      </c>
      <c r="AA148" s="2">
        <f t="shared" si="53"/>
        <v>0</v>
      </c>
      <c r="AB148" s="2">
        <f t="shared" si="53"/>
        <v>0</v>
      </c>
      <c r="AC148" s="2">
        <f t="shared" si="53"/>
        <v>0</v>
      </c>
      <c r="AD148" s="2">
        <f t="shared" si="53"/>
        <v>0</v>
      </c>
      <c r="AE148" s="2">
        <f t="shared" si="53"/>
        <v>0</v>
      </c>
      <c r="AF148" s="2">
        <f t="shared" si="53"/>
        <v>0</v>
      </c>
      <c r="AG148" s="2">
        <f t="shared" si="53"/>
        <v>0</v>
      </c>
      <c r="AH148" s="2">
        <f t="shared" si="53"/>
        <v>0</v>
      </c>
      <c r="AI148" s="2">
        <f t="shared" si="53"/>
        <v>0</v>
      </c>
      <c r="AJ148" s="2">
        <f t="shared" si="53"/>
        <v>0</v>
      </c>
      <c r="AK148" s="2">
        <f t="shared" si="53"/>
        <v>0</v>
      </c>
      <c r="AL148" s="2">
        <f t="shared" si="53"/>
        <v>36.000086531389258</v>
      </c>
      <c r="AM148" s="2">
        <f t="shared" si="53"/>
        <v>36.00047610803324</v>
      </c>
      <c r="AN148" s="2">
        <f t="shared" si="53"/>
        <v>35.970084543680898</v>
      </c>
      <c r="AO148" s="2">
        <f t="shared" si="53"/>
        <v>36.170461938841903</v>
      </c>
      <c r="AP148" s="2">
        <f t="shared" si="53"/>
        <v>36.299695955047525</v>
      </c>
      <c r="AQ148" s="2">
        <f t="shared" si="53"/>
        <v>36.959697997133766</v>
      </c>
      <c r="AR148" s="2">
        <f t="shared" si="53"/>
        <v>37.239540120896059</v>
      </c>
      <c r="AS148" s="2">
        <f t="shared" si="53"/>
        <v>37.600770218228497</v>
      </c>
      <c r="AT148" s="2">
        <f t="shared" si="53"/>
        <v>49.840743907652843</v>
      </c>
      <c r="AU148" s="2">
        <f t="shared" si="53"/>
        <v>54.06475884516211</v>
      </c>
      <c r="AV148" s="2">
        <f t="shared" si="53"/>
        <v>50.158949110818725</v>
      </c>
      <c r="AW148" s="2">
        <f t="shared" si="53"/>
        <v>47.095626293995856</v>
      </c>
      <c r="AX148" s="2">
        <f t="shared" si="53"/>
        <v>42.559774964838255</v>
      </c>
      <c r="AY148" s="2">
        <f t="shared" si="53"/>
        <v>45.200537705496053</v>
      </c>
      <c r="AZ148" s="2">
        <f t="shared" si="53"/>
        <v>46.2399310629051</v>
      </c>
      <c r="BA148" s="2">
        <f t="shared" si="53"/>
        <v>48.58813285234482</v>
      </c>
      <c r="BB148" s="2">
        <f t="shared" si="53"/>
        <v>50.399529518895122</v>
      </c>
      <c r="BC148" s="2">
        <f t="shared" si="53"/>
        <v>59.199838573577431</v>
      </c>
      <c r="BD148" s="2">
        <f t="shared" si="53"/>
        <v>53.920141769097356</v>
      </c>
      <c r="BE148" s="2">
        <f t="shared" si="53"/>
        <v>60.48045123833321</v>
      </c>
      <c r="BF148" s="2">
        <f t="shared" si="53"/>
        <v>61.840664388343811</v>
      </c>
      <c r="BG148" s="2">
        <f t="shared" si="53"/>
        <v>68.808576081056628</v>
      </c>
      <c r="BH148" s="2">
        <f t="shared" si="53"/>
        <v>73.272034337304817</v>
      </c>
      <c r="BI148" s="2">
        <f t="shared" si="53"/>
        <v>71.929694727104518</v>
      </c>
      <c r="BJ148" s="2">
        <f t="shared" si="53"/>
        <v>67.383707907115664</v>
      </c>
      <c r="BK148" s="2">
        <f t="shared" si="53"/>
        <v>71.091559633027529</v>
      </c>
      <c r="BL148" s="2">
        <f t="shared" si="53"/>
        <v>58.325344628989711</v>
      </c>
      <c r="BM148" s="2">
        <f t="shared" si="53"/>
        <v>67.612158410054079</v>
      </c>
      <c r="BN148" s="2">
        <f t="shared" si="53"/>
        <v>48.848680305488507</v>
      </c>
      <c r="BO148" s="2">
        <f t="shared" si="53"/>
        <v>49.355599750428951</v>
      </c>
      <c r="BQ148" s="32" t="s">
        <v>14</v>
      </c>
      <c r="BR148" s="32" t="s">
        <v>30</v>
      </c>
    </row>
    <row r="149" spans="2:70" x14ac:dyDescent="0.45">
      <c r="B149" t="s">
        <v>407</v>
      </c>
      <c r="C149" t="s">
        <v>32</v>
      </c>
      <c r="D149" t="s">
        <v>31</v>
      </c>
      <c r="E149" t="s">
        <v>17</v>
      </c>
      <c r="F149" s="2">
        <f t="shared" ref="F149:BO149" si="54">IF(F127=0,0,F138/F127)</f>
        <v>0</v>
      </c>
      <c r="G149" s="2">
        <f t="shared" si="54"/>
        <v>0</v>
      </c>
      <c r="H149" s="2">
        <f t="shared" si="54"/>
        <v>0</v>
      </c>
      <c r="I149" s="2">
        <f t="shared" si="54"/>
        <v>0</v>
      </c>
      <c r="J149" s="2">
        <f t="shared" si="54"/>
        <v>0</v>
      </c>
      <c r="K149" s="2">
        <f t="shared" si="54"/>
        <v>0</v>
      </c>
      <c r="L149" s="2">
        <f t="shared" si="54"/>
        <v>0</v>
      </c>
      <c r="M149" s="2">
        <f t="shared" si="54"/>
        <v>0</v>
      </c>
      <c r="N149" s="2">
        <f t="shared" si="54"/>
        <v>0</v>
      </c>
      <c r="O149" s="2">
        <f t="shared" si="54"/>
        <v>0</v>
      </c>
      <c r="P149" s="2">
        <f t="shared" si="54"/>
        <v>0</v>
      </c>
      <c r="Q149" s="2">
        <f t="shared" si="54"/>
        <v>0</v>
      </c>
      <c r="R149" s="2">
        <f t="shared" si="54"/>
        <v>0</v>
      </c>
      <c r="S149" s="2">
        <f t="shared" si="54"/>
        <v>0</v>
      </c>
      <c r="T149" s="2">
        <f t="shared" si="54"/>
        <v>0</v>
      </c>
      <c r="U149" s="2">
        <f t="shared" si="54"/>
        <v>0</v>
      </c>
      <c r="V149" s="2">
        <f t="shared" si="54"/>
        <v>0</v>
      </c>
      <c r="W149" s="2">
        <f t="shared" si="54"/>
        <v>0</v>
      </c>
      <c r="X149" s="2">
        <f t="shared" si="54"/>
        <v>0</v>
      </c>
      <c r="Y149" s="2">
        <f t="shared" si="54"/>
        <v>0</v>
      </c>
      <c r="Z149" s="2">
        <f t="shared" si="54"/>
        <v>0</v>
      </c>
      <c r="AA149" s="2">
        <f t="shared" si="54"/>
        <v>0</v>
      </c>
      <c r="AB149" s="2">
        <f t="shared" si="54"/>
        <v>0</v>
      </c>
      <c r="AC149" s="2">
        <f t="shared" si="54"/>
        <v>0</v>
      </c>
      <c r="AD149" s="2">
        <f t="shared" si="54"/>
        <v>0</v>
      </c>
      <c r="AE149" s="2">
        <f t="shared" si="54"/>
        <v>0</v>
      </c>
      <c r="AF149" s="2">
        <f t="shared" si="54"/>
        <v>0</v>
      </c>
      <c r="AG149" s="2">
        <f t="shared" si="54"/>
        <v>0</v>
      </c>
      <c r="AH149" s="2">
        <f t="shared" si="54"/>
        <v>0</v>
      </c>
      <c r="AI149" s="2">
        <f t="shared" si="54"/>
        <v>0</v>
      </c>
      <c r="AJ149" s="2">
        <f t="shared" si="54"/>
        <v>0</v>
      </c>
      <c r="AK149" s="2">
        <f t="shared" si="54"/>
        <v>0</v>
      </c>
      <c r="AL149" s="2">
        <f t="shared" si="54"/>
        <v>28.389849795175238</v>
      </c>
      <c r="AM149" s="2">
        <f t="shared" si="54"/>
        <v>28.436006372809345</v>
      </c>
      <c r="AN149" s="2">
        <f t="shared" si="54"/>
        <v>32.145368782161235</v>
      </c>
      <c r="AO149" s="2">
        <f t="shared" si="54"/>
        <v>28.609276550520004</v>
      </c>
      <c r="AP149" s="2">
        <f t="shared" si="54"/>
        <v>27.957826316982846</v>
      </c>
      <c r="AQ149" s="2">
        <f t="shared" si="54"/>
        <v>28.609276550520004</v>
      </c>
      <c r="AR149" s="2">
        <f t="shared" si="54"/>
        <v>28.82504743833017</v>
      </c>
      <c r="AS149" s="2">
        <f t="shared" si="54"/>
        <v>28.582337819446543</v>
      </c>
      <c r="AT149" s="2">
        <f t="shared" si="54"/>
        <v>37.764240024367957</v>
      </c>
      <c r="AU149" s="2">
        <f t="shared" si="54"/>
        <v>39.239759403075993</v>
      </c>
      <c r="AV149" s="2">
        <f t="shared" si="54"/>
        <v>37.060391440103572</v>
      </c>
      <c r="AW149" s="2">
        <f t="shared" si="54"/>
        <v>36.622793670115641</v>
      </c>
      <c r="AX149" s="2">
        <f t="shared" si="54"/>
        <v>35</v>
      </c>
      <c r="AY149" s="2">
        <f t="shared" si="54"/>
        <v>37.499238501370698</v>
      </c>
      <c r="AZ149" s="2">
        <f t="shared" si="54"/>
        <v>37.998779743746191</v>
      </c>
      <c r="BA149" s="2">
        <f t="shared" si="54"/>
        <v>38.499847234952647</v>
      </c>
      <c r="BB149" s="2">
        <f t="shared" si="54"/>
        <v>38.999464545245928</v>
      </c>
      <c r="BC149" s="2">
        <f t="shared" si="54"/>
        <v>38.999243284146807</v>
      </c>
      <c r="BD149" s="2">
        <f t="shared" si="54"/>
        <v>39.60133764184264</v>
      </c>
      <c r="BE149" s="2">
        <f t="shared" si="54"/>
        <v>40.001126210676475</v>
      </c>
      <c r="BF149" s="2">
        <f t="shared" si="54"/>
        <v>40.999310820124045</v>
      </c>
      <c r="BG149" s="2">
        <f t="shared" si="54"/>
        <v>43.513863066849893</v>
      </c>
      <c r="BH149" s="2">
        <f t="shared" si="54"/>
        <v>54.361610968294769</v>
      </c>
      <c r="BI149" s="2">
        <f t="shared" si="54"/>
        <v>53.416043507817804</v>
      </c>
      <c r="BJ149" s="2">
        <f t="shared" si="54"/>
        <v>54.998253427648237</v>
      </c>
      <c r="BK149" s="2">
        <f t="shared" si="54"/>
        <v>51.238480194017782</v>
      </c>
      <c r="BL149" s="2">
        <f t="shared" si="54"/>
        <v>53.215236827087693</v>
      </c>
      <c r="BM149" s="2">
        <f t="shared" si="54"/>
        <v>50.074560337142394</v>
      </c>
      <c r="BN149" s="2">
        <f t="shared" si="54"/>
        <v>51.509723643807568</v>
      </c>
      <c r="BO149" s="2">
        <f t="shared" si="54"/>
        <v>51.599026679412532</v>
      </c>
      <c r="BQ149" s="32" t="s">
        <v>16</v>
      </c>
      <c r="BR149" s="32" t="s">
        <v>30</v>
      </c>
    </row>
    <row r="150" spans="2:70" x14ac:dyDescent="0.45">
      <c r="B150" t="s">
        <v>407</v>
      </c>
      <c r="C150" t="s">
        <v>25</v>
      </c>
      <c r="D150" t="s">
        <v>26</v>
      </c>
      <c r="E150" t="s">
        <v>33</v>
      </c>
      <c r="AL150" s="2">
        <v>83404.866999999998</v>
      </c>
      <c r="AM150" s="2">
        <v>84124.418099999995</v>
      </c>
      <c r="AN150" s="2">
        <v>84422.976599999995</v>
      </c>
      <c r="AO150" s="2">
        <v>87012.590200000006</v>
      </c>
      <c r="AP150" s="2">
        <v>89105.112999999998</v>
      </c>
      <c r="AQ150" s="2">
        <v>94704.617599999998</v>
      </c>
      <c r="AR150" s="2">
        <v>94389.089000000007</v>
      </c>
      <c r="AS150" s="2">
        <v>90838.214900000006</v>
      </c>
      <c r="AT150" s="2">
        <v>104194.78479999999</v>
      </c>
      <c r="AU150" s="2">
        <v>113249.92750000001</v>
      </c>
      <c r="AV150" s="2">
        <v>110886.6715</v>
      </c>
      <c r="AW150" s="2">
        <v>112565.1554</v>
      </c>
      <c r="AX150" s="2">
        <v>116289.47749999999</v>
      </c>
      <c r="AY150" s="2">
        <v>120704.1922</v>
      </c>
      <c r="AZ150" s="2">
        <v>130334.2893</v>
      </c>
      <c r="BA150" s="2">
        <v>133824.92120000001</v>
      </c>
      <c r="BB150" s="2">
        <v>137957.8658</v>
      </c>
      <c r="BC150" s="2">
        <v>142796.52840000001</v>
      </c>
      <c r="BD150" s="2">
        <v>142324.90489999999</v>
      </c>
      <c r="BE150" s="2">
        <v>146840.37330000001</v>
      </c>
      <c r="BF150" s="2">
        <v>149696.14850000001</v>
      </c>
      <c r="BG150" s="2">
        <v>153643.4253</v>
      </c>
      <c r="BH150" s="2">
        <v>156040.25580000001</v>
      </c>
      <c r="BI150" s="2">
        <v>159578.86230000001</v>
      </c>
      <c r="BJ150" s="2">
        <v>162113.09359999999</v>
      </c>
      <c r="BK150" s="2">
        <v>163532.90229999999</v>
      </c>
      <c r="BL150" s="2">
        <v>173551.44089999999</v>
      </c>
      <c r="BM150" s="2">
        <v>181020.26240000001</v>
      </c>
      <c r="BN150" s="2">
        <v>174147.0055</v>
      </c>
      <c r="BO150" s="2">
        <v>175549.70490000001</v>
      </c>
      <c r="BQ150" s="32" t="s">
        <v>421</v>
      </c>
      <c r="BR150" s="32" t="s">
        <v>29</v>
      </c>
    </row>
    <row r="151" spans="2:70" x14ac:dyDescent="0.45">
      <c r="B151" t="s">
        <v>407</v>
      </c>
      <c r="C151" t="s">
        <v>25</v>
      </c>
      <c r="D151" t="s">
        <v>26</v>
      </c>
      <c r="E151" t="s">
        <v>34</v>
      </c>
      <c r="AL151" s="2">
        <v>57909.444799999997</v>
      </c>
      <c r="AM151" s="2">
        <v>58535.656799999997</v>
      </c>
      <c r="AN151" s="2">
        <v>58721.433400000002</v>
      </c>
      <c r="AO151" s="2">
        <v>61562.430800000002</v>
      </c>
      <c r="AP151" s="2">
        <v>63344.895400000001</v>
      </c>
      <c r="AQ151" s="2">
        <v>68916.039099999995</v>
      </c>
      <c r="AR151" s="2">
        <v>68255.539099999995</v>
      </c>
      <c r="AS151" s="2">
        <v>64569.353799999997</v>
      </c>
      <c r="AT151" s="2">
        <v>67321.2693</v>
      </c>
      <c r="AU151" s="2">
        <v>76282.837</v>
      </c>
      <c r="AV151" s="2">
        <v>73602.827000000005</v>
      </c>
      <c r="AW151" s="2">
        <v>75228.968699999998</v>
      </c>
      <c r="AX151" s="2">
        <v>78682.443499999994</v>
      </c>
      <c r="AY151" s="2">
        <v>83162.588399999993</v>
      </c>
      <c r="AZ151" s="2">
        <v>92416.361900000004</v>
      </c>
      <c r="BA151" s="2">
        <v>95857.269400000005</v>
      </c>
      <c r="BB151" s="2">
        <v>100066.61079999999</v>
      </c>
      <c r="BC151" s="2">
        <v>104560.2518</v>
      </c>
      <c r="BD151" s="2">
        <v>102560.1384</v>
      </c>
      <c r="BE151" s="2">
        <v>106820.29640000001</v>
      </c>
      <c r="BF151" s="2">
        <v>109559.6541</v>
      </c>
      <c r="BG151" s="2">
        <v>113179.3582</v>
      </c>
      <c r="BH151" s="2">
        <v>115644.1026</v>
      </c>
      <c r="BI151" s="2">
        <v>119159.7212</v>
      </c>
      <c r="BJ151" s="2">
        <v>121384.549</v>
      </c>
      <c r="BK151" s="2">
        <v>122696.3049</v>
      </c>
      <c r="BL151" s="2">
        <v>132565.50109999999</v>
      </c>
      <c r="BM151" s="2">
        <v>140064.29990000001</v>
      </c>
      <c r="BN151" s="2">
        <v>133001.1704</v>
      </c>
      <c r="BO151" s="2">
        <v>134535.908</v>
      </c>
      <c r="BQ151" s="32" t="s">
        <v>421</v>
      </c>
      <c r="BR151" s="32" t="s">
        <v>29</v>
      </c>
    </row>
    <row r="152" spans="2:70" x14ac:dyDescent="0.45">
      <c r="B152" t="s">
        <v>407</v>
      </c>
      <c r="C152" t="s">
        <v>25</v>
      </c>
      <c r="D152" t="s">
        <v>26</v>
      </c>
      <c r="E152" t="s">
        <v>35</v>
      </c>
      <c r="AL152" s="2">
        <v>26500.491099999999</v>
      </c>
      <c r="AM152" s="2">
        <v>26500.491099999999</v>
      </c>
      <c r="AN152" s="2">
        <v>26540.101699999999</v>
      </c>
      <c r="AO152" s="2">
        <v>26044.773000000001</v>
      </c>
      <c r="AP152" s="2">
        <v>27995.004099999998</v>
      </c>
      <c r="AQ152" s="2">
        <v>27865.500599999999</v>
      </c>
      <c r="AR152" s="2">
        <v>29193.759900000001</v>
      </c>
      <c r="AS152" s="2">
        <v>28349.121599999999</v>
      </c>
      <c r="AT152" s="2">
        <v>31663.727200000001</v>
      </c>
      <c r="AU152" s="2">
        <v>30687.2039</v>
      </c>
      <c r="AV152" s="2">
        <v>30990.754300000001</v>
      </c>
      <c r="AW152" s="2">
        <v>31034.998200000002</v>
      </c>
      <c r="AX152" s="2">
        <v>31219.235700000001</v>
      </c>
      <c r="AY152" s="2">
        <v>31210.7104</v>
      </c>
      <c r="AZ152" s="2">
        <v>31606.323700000001</v>
      </c>
      <c r="BA152" s="2">
        <v>31134.511299999998</v>
      </c>
      <c r="BB152" s="2">
        <v>30552.962200000002</v>
      </c>
      <c r="BC152" s="2">
        <v>30917.237499999999</v>
      </c>
      <c r="BD152" s="2">
        <v>31597.318299999999</v>
      </c>
      <c r="BE152" s="2">
        <v>31673.373100000001</v>
      </c>
      <c r="BF152" s="2">
        <v>31412.573400000001</v>
      </c>
      <c r="BG152" s="2">
        <v>31503.557100000002</v>
      </c>
      <c r="BH152" s="2">
        <v>31217.597699999998</v>
      </c>
      <c r="BI152" s="2">
        <v>31529.2199</v>
      </c>
      <c r="BJ152" s="2">
        <v>31633.670900000001</v>
      </c>
      <c r="BK152" s="2">
        <v>31530.492699999999</v>
      </c>
      <c r="BL152" s="2">
        <v>31630.090400000001</v>
      </c>
      <c r="BM152" s="2">
        <v>32007.803599999999</v>
      </c>
      <c r="BN152" s="2">
        <v>31906.908500000001</v>
      </c>
      <c r="BO152" s="2">
        <v>31401.131700000002</v>
      </c>
      <c r="BQ152" s="32" t="s">
        <v>421</v>
      </c>
      <c r="BR152" s="32" t="s">
        <v>29</v>
      </c>
    </row>
    <row r="153" spans="2:70" x14ac:dyDescent="0.45">
      <c r="B153" t="s">
        <v>407</v>
      </c>
      <c r="C153" t="s">
        <v>25</v>
      </c>
      <c r="D153" t="s">
        <v>26</v>
      </c>
      <c r="E153" t="s">
        <v>36</v>
      </c>
      <c r="AL153" s="2">
        <v>99937.176000000007</v>
      </c>
      <c r="AM153" s="2">
        <v>101658.9749</v>
      </c>
      <c r="AN153" s="2">
        <v>102851.0457</v>
      </c>
      <c r="AO153" s="2">
        <v>106236.8689</v>
      </c>
      <c r="AP153" s="2">
        <v>110722.2356</v>
      </c>
      <c r="AQ153" s="2">
        <v>116967.3553</v>
      </c>
      <c r="AR153" s="2">
        <v>118274.4149</v>
      </c>
      <c r="AS153" s="2">
        <v>114762.4178</v>
      </c>
      <c r="AT153" s="2">
        <v>122396.3164</v>
      </c>
      <c r="AU153" s="2">
        <v>131243.69959999999</v>
      </c>
      <c r="AV153" s="2">
        <v>129993.1124</v>
      </c>
      <c r="AW153" s="2">
        <v>132750.7194</v>
      </c>
      <c r="AX153" s="2">
        <v>137040.51269999999</v>
      </c>
      <c r="AY153" s="2">
        <v>142596.99350000001</v>
      </c>
      <c r="AZ153" s="2">
        <v>153696.66409999999</v>
      </c>
      <c r="BA153" s="2">
        <v>158042.2622</v>
      </c>
      <c r="BB153" s="2">
        <v>162161.6453</v>
      </c>
      <c r="BC153" s="2">
        <v>167887.17300000001</v>
      </c>
      <c r="BD153" s="2">
        <v>168671.58069999999</v>
      </c>
      <c r="BE153" s="2">
        <v>174760.01949999999</v>
      </c>
      <c r="BF153" s="2">
        <v>179907.5252</v>
      </c>
      <c r="BG153" s="2">
        <v>186964.4227</v>
      </c>
      <c r="BH153" s="2">
        <v>190412.3708</v>
      </c>
      <c r="BI153" s="2">
        <v>196816.87530000001</v>
      </c>
      <c r="BJ153" s="2">
        <v>201267.0496</v>
      </c>
      <c r="BK153" s="2">
        <v>203851.90270000001</v>
      </c>
      <c r="BL153" s="2">
        <v>215574.69589999999</v>
      </c>
      <c r="BM153" s="2">
        <v>225688.47750000001</v>
      </c>
      <c r="BN153" s="2">
        <v>220580.8285</v>
      </c>
      <c r="BO153" s="2">
        <v>221611.5618</v>
      </c>
      <c r="BQ153" s="32" t="s">
        <v>421</v>
      </c>
      <c r="BR153" s="32" t="s">
        <v>29</v>
      </c>
    </row>
    <row r="154" spans="2:70" x14ac:dyDescent="0.45">
      <c r="B154" t="s">
        <v>407</v>
      </c>
      <c r="C154" t="s">
        <v>25</v>
      </c>
      <c r="D154" t="s">
        <v>26</v>
      </c>
      <c r="E154" t="s">
        <v>37</v>
      </c>
      <c r="AL154" s="2">
        <v>73436.684899999993</v>
      </c>
      <c r="AM154" s="2">
        <v>75158.483800000002</v>
      </c>
      <c r="AN154" s="2">
        <v>76310.944000000003</v>
      </c>
      <c r="AO154" s="2">
        <v>80192.0959</v>
      </c>
      <c r="AP154" s="2">
        <v>82727.231499999994</v>
      </c>
      <c r="AQ154" s="2">
        <v>89101.854699999996</v>
      </c>
      <c r="AR154" s="2">
        <v>89080.654999999999</v>
      </c>
      <c r="AS154" s="2">
        <v>86413.296199999997</v>
      </c>
      <c r="AT154" s="2">
        <v>90732.589200000002</v>
      </c>
      <c r="AU154" s="2">
        <v>100556.4957</v>
      </c>
      <c r="AV154" s="2">
        <v>99002.358099999998</v>
      </c>
      <c r="AW154" s="2">
        <v>101715.7212</v>
      </c>
      <c r="AX154" s="2">
        <v>105821.277</v>
      </c>
      <c r="AY154" s="2">
        <v>111386.2831</v>
      </c>
      <c r="AZ154" s="2">
        <v>122090.3404</v>
      </c>
      <c r="BA154" s="2">
        <v>126907.7509</v>
      </c>
      <c r="BB154" s="2">
        <v>131608.68309999999</v>
      </c>
      <c r="BC154" s="2">
        <v>136969.93549999999</v>
      </c>
      <c r="BD154" s="2">
        <v>137074.26240000001</v>
      </c>
      <c r="BE154" s="2">
        <v>143086.6464</v>
      </c>
      <c r="BF154" s="2">
        <v>148494.95180000001</v>
      </c>
      <c r="BG154" s="2">
        <v>155460.86559999999</v>
      </c>
      <c r="BH154" s="2">
        <v>159194.77309999999</v>
      </c>
      <c r="BI154" s="2">
        <v>165287.65539999999</v>
      </c>
      <c r="BJ154" s="2">
        <v>169633.3787</v>
      </c>
      <c r="BK154" s="2">
        <v>172321.41</v>
      </c>
      <c r="BL154" s="2">
        <v>183944.60550000001</v>
      </c>
      <c r="BM154" s="2">
        <v>193680.67389999999</v>
      </c>
      <c r="BN154" s="2">
        <v>188673.92000000001</v>
      </c>
      <c r="BO154" s="2">
        <v>190210.4301</v>
      </c>
      <c r="BQ154" s="32" t="s">
        <v>421</v>
      </c>
      <c r="BR154" s="32" t="s">
        <v>29</v>
      </c>
    </row>
    <row r="155" spans="2:70" x14ac:dyDescent="0.45">
      <c r="B155" t="s">
        <v>408</v>
      </c>
      <c r="C155" t="s">
        <v>19</v>
      </c>
      <c r="D155" t="s">
        <v>21</v>
      </c>
      <c r="E155" t="s">
        <v>1</v>
      </c>
      <c r="F155">
        <v>0.12559999999999999</v>
      </c>
      <c r="G155">
        <v>0.13220000000000001</v>
      </c>
      <c r="H155">
        <v>0.13139999999999999</v>
      </c>
      <c r="I155">
        <v>0.12859999999999999</v>
      </c>
      <c r="J155">
        <v>0.11849999999999999</v>
      </c>
      <c r="K155">
        <v>0.1016</v>
      </c>
      <c r="L155">
        <v>0.1182</v>
      </c>
      <c r="M155">
        <v>0.12540000000000001</v>
      </c>
      <c r="N155">
        <v>0.1236</v>
      </c>
      <c r="O155">
        <v>0.1221</v>
      </c>
      <c r="P155">
        <v>0.12189999999999999</v>
      </c>
      <c r="Q155">
        <v>0.13070000000000001</v>
      </c>
      <c r="R155">
        <v>0.12989999999999999</v>
      </c>
      <c r="S155">
        <v>0.12280000000000001</v>
      </c>
      <c r="T155">
        <v>0.16039999999999999</v>
      </c>
      <c r="U155">
        <v>0.15670000000000001</v>
      </c>
      <c r="V155">
        <v>0.15670000000000001</v>
      </c>
      <c r="W155">
        <v>0.1699</v>
      </c>
      <c r="X155">
        <v>0.14349999999999999</v>
      </c>
      <c r="Y155">
        <v>0.16270000000000001</v>
      </c>
      <c r="Z155">
        <v>0.1699</v>
      </c>
      <c r="AA155">
        <v>0.17799999999999999</v>
      </c>
      <c r="AB155">
        <v>0.24840000000000001</v>
      </c>
      <c r="AC155">
        <v>0.14319999999999999</v>
      </c>
      <c r="AD155">
        <v>0.1414</v>
      </c>
      <c r="AE155">
        <v>0.12820000000000001</v>
      </c>
      <c r="AF155">
        <v>0.129</v>
      </c>
      <c r="AG155">
        <v>0.1231</v>
      </c>
      <c r="AH155">
        <v>0.122</v>
      </c>
      <c r="AI155">
        <v>0.14460000000000001</v>
      </c>
      <c r="AJ155">
        <v>0.1143</v>
      </c>
      <c r="AK155">
        <v>0.12740000000000001</v>
      </c>
      <c r="AL155">
        <v>0.1056</v>
      </c>
      <c r="AM155">
        <v>0.10290000000000001</v>
      </c>
      <c r="AN155">
        <v>0.10249999999999999</v>
      </c>
      <c r="AO155">
        <v>0.1076</v>
      </c>
      <c r="AP155">
        <v>0.11260000000000001</v>
      </c>
      <c r="AQ155">
        <v>0.1084</v>
      </c>
      <c r="AR155">
        <v>0.1144</v>
      </c>
      <c r="AS155">
        <v>0.1129</v>
      </c>
      <c r="AT155">
        <v>0.1336</v>
      </c>
      <c r="AU155">
        <v>0.10829999999999999</v>
      </c>
      <c r="AV155">
        <v>0.1082</v>
      </c>
      <c r="AW155">
        <v>0.1075</v>
      </c>
      <c r="AX155">
        <v>0.1137</v>
      </c>
      <c r="AY155">
        <v>0.1426</v>
      </c>
      <c r="AZ155">
        <v>0.14419999999999999</v>
      </c>
      <c r="BA155">
        <v>0.1139</v>
      </c>
      <c r="BB155">
        <v>0.1147</v>
      </c>
      <c r="BC155">
        <v>0.113</v>
      </c>
      <c r="BD155">
        <v>0.1081</v>
      </c>
      <c r="BE155">
        <v>0.1313</v>
      </c>
      <c r="BF155">
        <v>0.14319999999999999</v>
      </c>
      <c r="BG155">
        <v>0.13550000000000001</v>
      </c>
      <c r="BH155">
        <v>0.1366</v>
      </c>
      <c r="BI155">
        <v>0.13689999999999999</v>
      </c>
      <c r="BJ155">
        <v>0.16689999999999999</v>
      </c>
      <c r="BK155">
        <v>0.13689999999999999</v>
      </c>
      <c r="BL155">
        <v>0.1295</v>
      </c>
      <c r="BM155">
        <v>0.129</v>
      </c>
      <c r="BN155">
        <v>0.12740000000000001</v>
      </c>
      <c r="BO155">
        <v>0.12559999999999999</v>
      </c>
      <c r="BQ155" s="32" t="s">
        <v>0</v>
      </c>
      <c r="BR155" s="32" t="s">
        <v>29</v>
      </c>
    </row>
    <row r="156" spans="2:70" x14ac:dyDescent="0.45">
      <c r="B156" t="s">
        <v>408</v>
      </c>
      <c r="C156" t="s">
        <v>19</v>
      </c>
      <c r="D156" t="s">
        <v>21</v>
      </c>
      <c r="E156" t="s">
        <v>3</v>
      </c>
      <c r="F156">
        <v>1.6976</v>
      </c>
      <c r="G156">
        <v>1.7098</v>
      </c>
      <c r="H156">
        <v>1.8801000000000001</v>
      </c>
      <c r="I156">
        <v>1.8581000000000001</v>
      </c>
      <c r="J156">
        <v>1.8523000000000001</v>
      </c>
      <c r="K156">
        <v>1.6318999999999999</v>
      </c>
      <c r="L156">
        <v>1.5732999999999999</v>
      </c>
      <c r="M156">
        <v>1.3233999999999999</v>
      </c>
      <c r="N156">
        <v>1.5121</v>
      </c>
      <c r="O156">
        <v>2.1231</v>
      </c>
      <c r="P156">
        <v>2.0760999999999998</v>
      </c>
      <c r="Q156">
        <v>1.8971</v>
      </c>
      <c r="R156">
        <v>2.0274000000000001</v>
      </c>
      <c r="S156">
        <v>1.7544999999999999</v>
      </c>
      <c r="T156">
        <v>2.2027999999999999</v>
      </c>
      <c r="U156">
        <v>2.2176999999999998</v>
      </c>
      <c r="V156">
        <v>2.2881999999999998</v>
      </c>
      <c r="W156">
        <v>2.2118000000000002</v>
      </c>
      <c r="X156">
        <v>2.1863999999999999</v>
      </c>
      <c r="Y156">
        <v>2.4169999999999998</v>
      </c>
      <c r="Z156">
        <v>2.3504999999999998</v>
      </c>
      <c r="AA156">
        <v>3.4645999999999999</v>
      </c>
      <c r="AB156">
        <v>2.1282000000000001</v>
      </c>
      <c r="AC156">
        <v>2.0508000000000002</v>
      </c>
      <c r="AD156">
        <v>1.6504000000000001</v>
      </c>
      <c r="AE156">
        <v>2.0912999999999999</v>
      </c>
      <c r="AF156">
        <v>1.7287999999999999</v>
      </c>
      <c r="AG156">
        <v>1.1056999999999999</v>
      </c>
      <c r="AH156">
        <v>1.8876999999999999</v>
      </c>
      <c r="AI156">
        <v>1.2398</v>
      </c>
      <c r="AJ156">
        <v>1.2317</v>
      </c>
      <c r="AK156">
        <v>1.1966000000000001</v>
      </c>
      <c r="AL156">
        <v>0.96630000000000005</v>
      </c>
      <c r="AM156">
        <v>0.96499999999999997</v>
      </c>
      <c r="AN156">
        <v>0.95840000000000003</v>
      </c>
      <c r="AO156">
        <v>0.96199999999999997</v>
      </c>
      <c r="AP156">
        <v>1.1716</v>
      </c>
      <c r="AQ156">
        <v>1.3046</v>
      </c>
      <c r="AR156">
        <v>0.99229999999999996</v>
      </c>
      <c r="AS156">
        <v>0.91190000000000004</v>
      </c>
      <c r="AT156">
        <v>0.99309999999999998</v>
      </c>
      <c r="AU156">
        <v>0.85470000000000002</v>
      </c>
      <c r="AV156">
        <v>0.96789999999999998</v>
      </c>
      <c r="AW156">
        <v>0.96309999999999996</v>
      </c>
      <c r="AX156">
        <v>0.83960000000000001</v>
      </c>
      <c r="AY156">
        <v>1.0677000000000001</v>
      </c>
      <c r="AZ156">
        <v>1.2463</v>
      </c>
      <c r="BA156">
        <v>0.90049999999999997</v>
      </c>
      <c r="BB156">
        <v>0.84840000000000004</v>
      </c>
      <c r="BC156">
        <v>0.76070000000000004</v>
      </c>
      <c r="BD156">
        <v>0.83840000000000003</v>
      </c>
      <c r="BE156">
        <v>0.84279999999999999</v>
      </c>
      <c r="BF156">
        <v>0.80769999999999997</v>
      </c>
      <c r="BG156">
        <v>0.77690000000000003</v>
      </c>
      <c r="BH156">
        <v>0.76729999999999998</v>
      </c>
      <c r="BI156">
        <v>1.1259999999999999</v>
      </c>
      <c r="BJ156">
        <v>0.79779999999999995</v>
      </c>
      <c r="BK156">
        <v>0.60940000000000005</v>
      </c>
      <c r="BL156">
        <v>0.67520000000000002</v>
      </c>
      <c r="BM156">
        <v>0.66500000000000004</v>
      </c>
      <c r="BN156">
        <v>0.67400000000000004</v>
      </c>
      <c r="BO156">
        <v>0.53139999999999998</v>
      </c>
      <c r="BQ156" s="32" t="s">
        <v>2</v>
      </c>
      <c r="BR156" s="32" t="s">
        <v>29</v>
      </c>
    </row>
    <row r="157" spans="2:70" x14ac:dyDescent="0.45">
      <c r="B157" t="s">
        <v>408</v>
      </c>
      <c r="C157" t="s">
        <v>19</v>
      </c>
      <c r="D157" t="s">
        <v>21</v>
      </c>
      <c r="E157" t="s">
        <v>5</v>
      </c>
      <c r="F157">
        <v>23.248699999999999</v>
      </c>
      <c r="G157">
        <v>26.994399999999999</v>
      </c>
      <c r="H157">
        <v>29.448599999999999</v>
      </c>
      <c r="I157">
        <v>35.338500000000003</v>
      </c>
      <c r="J157">
        <v>37.8628</v>
      </c>
      <c r="K157">
        <v>37.8628</v>
      </c>
      <c r="L157">
        <v>39.2652</v>
      </c>
      <c r="M157">
        <v>42.91</v>
      </c>
      <c r="N157">
        <v>39.755000000000003</v>
      </c>
      <c r="O157">
        <v>40.909100000000002</v>
      </c>
      <c r="P157">
        <v>41.985599999999998</v>
      </c>
      <c r="Q157">
        <v>45.791499999999999</v>
      </c>
      <c r="R157">
        <v>47.2164</v>
      </c>
      <c r="S157">
        <v>48.077199999999998</v>
      </c>
      <c r="T157">
        <v>51.163899999999998</v>
      </c>
      <c r="U157">
        <v>57.243299999999998</v>
      </c>
      <c r="V157">
        <v>58.060200000000002</v>
      </c>
      <c r="W157">
        <v>58.221400000000003</v>
      </c>
      <c r="X157">
        <v>57.422600000000003</v>
      </c>
      <c r="Y157">
        <v>56.871400000000001</v>
      </c>
      <c r="Z157">
        <v>58.535699999999999</v>
      </c>
      <c r="AA157">
        <v>58.278799999999997</v>
      </c>
      <c r="AB157">
        <v>58.896599999999999</v>
      </c>
      <c r="AC157">
        <v>58.769199999999998</v>
      </c>
      <c r="AD157">
        <v>58.826700000000002</v>
      </c>
      <c r="AE157">
        <v>58.978000000000002</v>
      </c>
      <c r="AF157">
        <v>58.924999999999997</v>
      </c>
      <c r="AG157">
        <v>58.911900000000003</v>
      </c>
      <c r="AH157">
        <v>58.897599999999997</v>
      </c>
      <c r="AI157">
        <v>59.605400000000003</v>
      </c>
      <c r="AJ157">
        <v>58.357199999999999</v>
      </c>
      <c r="AK157">
        <v>58.675600000000003</v>
      </c>
      <c r="AL157">
        <v>58.538499999999999</v>
      </c>
      <c r="AM157">
        <v>58.711300000000001</v>
      </c>
      <c r="AN157">
        <v>58.9709</v>
      </c>
      <c r="AO157">
        <v>57.008800000000001</v>
      </c>
      <c r="AP157">
        <v>57.899299999999997</v>
      </c>
      <c r="AQ157">
        <v>58.636000000000003</v>
      </c>
      <c r="AR157">
        <v>57.921999999999997</v>
      </c>
      <c r="AS157">
        <v>52.4405</v>
      </c>
      <c r="AT157">
        <v>52.392099999999999</v>
      </c>
      <c r="AU157">
        <v>52.715200000000003</v>
      </c>
      <c r="AV157">
        <v>69.462999999999994</v>
      </c>
      <c r="AW157">
        <v>69.466300000000004</v>
      </c>
      <c r="AX157">
        <v>69.388999999999996</v>
      </c>
      <c r="AY157">
        <v>69.379900000000006</v>
      </c>
      <c r="AZ157">
        <v>69.289000000000001</v>
      </c>
      <c r="BA157">
        <v>69.414900000000003</v>
      </c>
      <c r="BB157">
        <v>69.4131</v>
      </c>
      <c r="BC157">
        <v>70.844800000000006</v>
      </c>
      <c r="BD157">
        <v>69.536799999999999</v>
      </c>
      <c r="BE157">
        <v>69.1661</v>
      </c>
      <c r="BF157">
        <v>69.704499999999996</v>
      </c>
      <c r="BG157">
        <v>71.216300000000004</v>
      </c>
      <c r="BH157">
        <v>71.339399999999998</v>
      </c>
      <c r="BI157">
        <v>129.62880000000001</v>
      </c>
      <c r="BJ157">
        <v>71.638300000000001</v>
      </c>
      <c r="BK157">
        <v>70.899299999999997</v>
      </c>
      <c r="BL157">
        <v>68.565799999999996</v>
      </c>
      <c r="BM157">
        <v>71.931899999999999</v>
      </c>
      <c r="BN157">
        <v>72.012900000000002</v>
      </c>
      <c r="BO157">
        <v>73.976500000000001</v>
      </c>
      <c r="BQ157" s="32" t="s">
        <v>4</v>
      </c>
      <c r="BR157" s="32" t="s">
        <v>29</v>
      </c>
    </row>
    <row r="158" spans="2:70" x14ac:dyDescent="0.45">
      <c r="B158" t="s">
        <v>408</v>
      </c>
      <c r="C158" t="s">
        <v>19</v>
      </c>
      <c r="D158" t="s">
        <v>21</v>
      </c>
      <c r="E158" t="s">
        <v>7</v>
      </c>
      <c r="F158">
        <v>13.3573</v>
      </c>
      <c r="G158">
        <v>13.36</v>
      </c>
      <c r="H158">
        <v>13.36</v>
      </c>
      <c r="I158">
        <v>13.3581</v>
      </c>
      <c r="J158">
        <v>13.36</v>
      </c>
      <c r="K158">
        <v>13.36</v>
      </c>
      <c r="L158">
        <v>13.3583</v>
      </c>
      <c r="M158">
        <v>13.3584</v>
      </c>
      <c r="N158">
        <v>13.358499999999999</v>
      </c>
      <c r="O158">
        <v>13.3576</v>
      </c>
      <c r="P158">
        <v>13.3576</v>
      </c>
      <c r="Q158">
        <v>13.360200000000001</v>
      </c>
      <c r="R158">
        <v>13.3598</v>
      </c>
      <c r="S158">
        <v>13.359</v>
      </c>
      <c r="T158">
        <v>13.358499999999999</v>
      </c>
      <c r="U158">
        <v>13.358700000000001</v>
      </c>
      <c r="V158">
        <v>13.358599999999999</v>
      </c>
      <c r="W158">
        <v>13.359299999999999</v>
      </c>
      <c r="X158">
        <v>13.359299999999999</v>
      </c>
      <c r="Y158">
        <v>13.3583</v>
      </c>
      <c r="Z158">
        <v>13.358700000000001</v>
      </c>
      <c r="AA158">
        <v>13.3588</v>
      </c>
      <c r="AB158">
        <v>13.36</v>
      </c>
      <c r="AC158">
        <v>13.3582</v>
      </c>
      <c r="AD158">
        <v>13.3591</v>
      </c>
      <c r="AE158">
        <v>13.3597</v>
      </c>
      <c r="AF158">
        <v>13.3588</v>
      </c>
      <c r="AG158">
        <v>13.359</v>
      </c>
      <c r="AH158">
        <v>13.359299999999999</v>
      </c>
      <c r="AI158">
        <v>13.36</v>
      </c>
      <c r="AJ158">
        <v>11.5992</v>
      </c>
      <c r="AK158">
        <v>11.4756</v>
      </c>
      <c r="AL158">
        <v>11.536099999999999</v>
      </c>
      <c r="AM158">
        <v>11.516400000000001</v>
      </c>
      <c r="AN158">
        <v>11.6683</v>
      </c>
      <c r="AO158">
        <v>12.188700000000001</v>
      </c>
      <c r="AP158">
        <v>12.2087</v>
      </c>
      <c r="AQ158">
        <v>12.2296</v>
      </c>
      <c r="AR158">
        <v>12.2484</v>
      </c>
      <c r="AS158">
        <v>12.272399999999999</v>
      </c>
      <c r="AT158">
        <v>12.295500000000001</v>
      </c>
      <c r="AU158">
        <v>12.3184</v>
      </c>
      <c r="AV158">
        <v>12.3498</v>
      </c>
      <c r="AW158">
        <v>12.3721</v>
      </c>
      <c r="AX158">
        <v>12.403499999999999</v>
      </c>
      <c r="AY158">
        <v>13.3599</v>
      </c>
      <c r="AZ158">
        <v>13.357799999999999</v>
      </c>
      <c r="BA158">
        <v>12.472899999999999</v>
      </c>
      <c r="BB158">
        <v>12.4964</v>
      </c>
      <c r="BC158">
        <v>12.3299</v>
      </c>
      <c r="BD158">
        <v>12.571099999999999</v>
      </c>
      <c r="BE158">
        <v>12.6797</v>
      </c>
      <c r="BF158">
        <v>12.677899999999999</v>
      </c>
      <c r="BG158">
        <v>12.562900000000001</v>
      </c>
      <c r="BH158">
        <v>12.6457</v>
      </c>
      <c r="BI158">
        <v>12.729100000000001</v>
      </c>
      <c r="BJ158">
        <v>12.828900000000001</v>
      </c>
      <c r="BK158">
        <v>12.928100000000001</v>
      </c>
      <c r="BL158">
        <v>12.947800000000001</v>
      </c>
      <c r="BM158">
        <v>13.1081</v>
      </c>
      <c r="BN158">
        <v>13.167400000000001</v>
      </c>
      <c r="BO158">
        <v>13.225300000000001</v>
      </c>
      <c r="BQ158" s="32" t="s">
        <v>6</v>
      </c>
      <c r="BR158" s="32" t="s">
        <v>29</v>
      </c>
    </row>
    <row r="159" spans="2:70" x14ac:dyDescent="0.45">
      <c r="B159" t="s">
        <v>408</v>
      </c>
      <c r="C159" t="s">
        <v>19</v>
      </c>
      <c r="D159" t="s">
        <v>21</v>
      </c>
      <c r="E159" t="s">
        <v>9</v>
      </c>
      <c r="F159">
        <v>58.0854</v>
      </c>
      <c r="G159">
        <v>63.549199999999999</v>
      </c>
      <c r="H159">
        <v>63.974400000000003</v>
      </c>
      <c r="I159">
        <v>74.622600000000006</v>
      </c>
      <c r="J159">
        <v>83.503</v>
      </c>
      <c r="K159">
        <v>84.353200000000001</v>
      </c>
      <c r="L159">
        <v>85.736099999999993</v>
      </c>
      <c r="M159">
        <v>85.295699999999997</v>
      </c>
      <c r="N159">
        <v>85.602599999999995</v>
      </c>
      <c r="O159">
        <v>85.215900000000005</v>
      </c>
      <c r="P159">
        <v>85.237499999999997</v>
      </c>
      <c r="Q159">
        <v>91.534800000000004</v>
      </c>
      <c r="R159">
        <v>89.494600000000005</v>
      </c>
      <c r="S159">
        <v>89.301500000000004</v>
      </c>
      <c r="T159">
        <v>91.750699999999995</v>
      </c>
      <c r="U159">
        <v>92.256799999999998</v>
      </c>
      <c r="V159">
        <v>91.0398</v>
      </c>
      <c r="W159">
        <v>92.936000000000007</v>
      </c>
      <c r="X159">
        <v>93.719700000000003</v>
      </c>
      <c r="Y159">
        <v>93.616200000000006</v>
      </c>
      <c r="Z159">
        <v>93.556299999999993</v>
      </c>
      <c r="AA159">
        <v>92.937100000000001</v>
      </c>
      <c r="AB159">
        <v>92.933800000000005</v>
      </c>
      <c r="AC159">
        <v>92.933000000000007</v>
      </c>
      <c r="AD159">
        <v>92.933000000000007</v>
      </c>
      <c r="AE159">
        <v>92.513400000000004</v>
      </c>
      <c r="AF159">
        <v>92.937299999999993</v>
      </c>
      <c r="AG159">
        <v>92.934100000000001</v>
      </c>
      <c r="AH159">
        <v>92.938000000000002</v>
      </c>
      <c r="AI159">
        <v>92.939700000000002</v>
      </c>
      <c r="AJ159">
        <v>92.936199999999999</v>
      </c>
      <c r="AK159">
        <v>92.472499999999997</v>
      </c>
      <c r="AL159">
        <v>92.262600000000006</v>
      </c>
      <c r="AM159">
        <v>92.683700000000002</v>
      </c>
      <c r="AN159">
        <v>92.270499999999998</v>
      </c>
      <c r="AO159">
        <v>92.937100000000001</v>
      </c>
      <c r="AP159">
        <v>93.433800000000005</v>
      </c>
      <c r="AQ159">
        <v>92.912599999999998</v>
      </c>
      <c r="AR159">
        <v>93.2898</v>
      </c>
      <c r="AS159">
        <v>66.907200000000003</v>
      </c>
      <c r="AT159">
        <v>66.866299999999995</v>
      </c>
      <c r="AU159">
        <v>66.885800000000003</v>
      </c>
      <c r="AV159">
        <v>55.735599999999998</v>
      </c>
      <c r="AW159">
        <v>55.7378</v>
      </c>
      <c r="AX159">
        <v>55.866100000000003</v>
      </c>
      <c r="AY159">
        <v>55.739600000000003</v>
      </c>
      <c r="AZ159">
        <v>55.738799999999998</v>
      </c>
      <c r="BA159">
        <v>55.738300000000002</v>
      </c>
      <c r="BB159">
        <v>55.738900000000001</v>
      </c>
      <c r="BC159">
        <v>55.736800000000002</v>
      </c>
      <c r="BD159">
        <v>55.742699999999999</v>
      </c>
      <c r="BE159">
        <v>56.5914</v>
      </c>
      <c r="BF159">
        <v>56.595300000000002</v>
      </c>
      <c r="BG159">
        <v>56.5916</v>
      </c>
      <c r="BH159">
        <v>56.593600000000002</v>
      </c>
      <c r="BI159">
        <v>90.057699999999997</v>
      </c>
      <c r="BJ159">
        <v>56.594900000000003</v>
      </c>
      <c r="BK159">
        <v>57.694800000000001</v>
      </c>
      <c r="BL159">
        <v>57.295299999999997</v>
      </c>
      <c r="BM159">
        <v>56.595700000000001</v>
      </c>
      <c r="BN159">
        <v>56.595100000000002</v>
      </c>
      <c r="BO159">
        <v>56.5398</v>
      </c>
      <c r="BQ159" s="32" t="s">
        <v>8</v>
      </c>
      <c r="BR159" s="32" t="s">
        <v>29</v>
      </c>
    </row>
    <row r="160" spans="2:70" x14ac:dyDescent="0.45">
      <c r="B160" t="s">
        <v>408</v>
      </c>
      <c r="C160" t="s">
        <v>19</v>
      </c>
      <c r="D160" t="s">
        <v>21</v>
      </c>
      <c r="E160" t="s">
        <v>10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Q160" s="32" t="s">
        <v>6</v>
      </c>
      <c r="BR160" s="32" t="s">
        <v>29</v>
      </c>
    </row>
    <row r="161" spans="2:70" x14ac:dyDescent="0.45">
      <c r="B161" t="s">
        <v>408</v>
      </c>
      <c r="C161" t="s">
        <v>19</v>
      </c>
      <c r="D161" t="s">
        <v>21</v>
      </c>
      <c r="E161" t="s">
        <v>11</v>
      </c>
      <c r="F161">
        <v>49.925600000000003</v>
      </c>
      <c r="G161">
        <v>55.492899999999999</v>
      </c>
      <c r="H161">
        <v>58.1402</v>
      </c>
      <c r="I161">
        <v>64.144900000000007</v>
      </c>
      <c r="J161">
        <v>69.568700000000007</v>
      </c>
      <c r="K161">
        <v>67.367699999999999</v>
      </c>
      <c r="L161">
        <v>68.189099999999996</v>
      </c>
      <c r="M161">
        <v>70.026399999999995</v>
      </c>
      <c r="N161">
        <v>69.370400000000004</v>
      </c>
      <c r="O161">
        <v>71.022499999999994</v>
      </c>
      <c r="P161">
        <v>70.483900000000006</v>
      </c>
      <c r="Q161">
        <v>72.294300000000007</v>
      </c>
      <c r="R161">
        <v>71.881200000000007</v>
      </c>
      <c r="S161">
        <v>71.625</v>
      </c>
      <c r="T161">
        <v>71.259399999999999</v>
      </c>
      <c r="U161">
        <v>71.862399999999994</v>
      </c>
      <c r="V161">
        <v>69.707300000000004</v>
      </c>
      <c r="W161">
        <v>72.994799999999998</v>
      </c>
      <c r="X161">
        <v>73.177499999999995</v>
      </c>
      <c r="Y161">
        <v>72.926100000000005</v>
      </c>
      <c r="Z161">
        <v>73.785399999999996</v>
      </c>
      <c r="AA161">
        <v>73.266000000000005</v>
      </c>
      <c r="AB161">
        <v>72.878799999999998</v>
      </c>
      <c r="AC161">
        <v>73.337100000000007</v>
      </c>
      <c r="AD161">
        <v>72.913499999999999</v>
      </c>
      <c r="AE161">
        <v>73.411100000000005</v>
      </c>
      <c r="AF161">
        <v>73.639600000000002</v>
      </c>
      <c r="AG161">
        <v>73.638900000000007</v>
      </c>
      <c r="AH161">
        <v>73.638599999999997</v>
      </c>
      <c r="AI161">
        <v>73.643199999999993</v>
      </c>
      <c r="AJ161">
        <v>73.641599999999997</v>
      </c>
      <c r="AK161">
        <v>73.971699999999998</v>
      </c>
      <c r="AL161">
        <v>77.290899999999993</v>
      </c>
      <c r="AM161">
        <v>71.570099999999996</v>
      </c>
      <c r="AN161">
        <v>65.501900000000006</v>
      </c>
      <c r="AO161">
        <v>77.444800000000001</v>
      </c>
      <c r="AP161">
        <v>78.718500000000006</v>
      </c>
      <c r="AQ161">
        <v>77.867900000000006</v>
      </c>
      <c r="AR161">
        <v>80.088499999999996</v>
      </c>
      <c r="AS161">
        <v>58.686999999999998</v>
      </c>
      <c r="AT161">
        <v>58.682699999999997</v>
      </c>
      <c r="AU161">
        <v>58.705800000000004</v>
      </c>
      <c r="AV161">
        <v>45.001100000000001</v>
      </c>
      <c r="AW161">
        <v>45.002000000000002</v>
      </c>
      <c r="AX161">
        <v>45.002499999999998</v>
      </c>
      <c r="AY161">
        <v>45.004300000000001</v>
      </c>
      <c r="AZ161">
        <v>45.002400000000002</v>
      </c>
      <c r="BA161">
        <v>45.002200000000002</v>
      </c>
      <c r="BB161">
        <v>45.003300000000003</v>
      </c>
      <c r="BC161">
        <v>45.0017</v>
      </c>
      <c r="BD161">
        <v>45.003900000000002</v>
      </c>
      <c r="BE161">
        <v>45.000100000000003</v>
      </c>
      <c r="BF161">
        <v>45.0002</v>
      </c>
      <c r="BG161">
        <v>45.002600000000001</v>
      </c>
      <c r="BH161">
        <v>45.0077</v>
      </c>
      <c r="BI161">
        <v>73.890699999999995</v>
      </c>
      <c r="BJ161">
        <v>45.089300000000001</v>
      </c>
      <c r="BK161">
        <v>45.312100000000001</v>
      </c>
      <c r="BL161">
        <v>45.6126</v>
      </c>
      <c r="BM161">
        <v>45.003700000000002</v>
      </c>
      <c r="BN161">
        <v>45.002600000000001</v>
      </c>
      <c r="BO161">
        <v>45.349299999999999</v>
      </c>
      <c r="BQ161" s="32" t="s">
        <v>8</v>
      </c>
      <c r="BR161" s="32" t="s">
        <v>29</v>
      </c>
    </row>
    <row r="162" spans="2:70" x14ac:dyDescent="0.45">
      <c r="B162" t="s">
        <v>408</v>
      </c>
      <c r="C162" t="s">
        <v>19</v>
      </c>
      <c r="D162" t="s">
        <v>21</v>
      </c>
      <c r="E162" t="s">
        <v>12</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Q162" s="32" t="s">
        <v>6</v>
      </c>
      <c r="BR162" s="32" t="s">
        <v>29</v>
      </c>
    </row>
    <row r="163" spans="2:70" x14ac:dyDescent="0.45">
      <c r="B163" t="s">
        <v>408</v>
      </c>
      <c r="C163" t="s">
        <v>19</v>
      </c>
      <c r="D163" t="s">
        <v>21</v>
      </c>
      <c r="E163" t="s">
        <v>13</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Q163" s="32" t="s">
        <v>6</v>
      </c>
      <c r="BR163" s="32" t="s">
        <v>29</v>
      </c>
    </row>
    <row r="164" spans="2:70" x14ac:dyDescent="0.45">
      <c r="B164" t="s">
        <v>408</v>
      </c>
      <c r="C164" t="s">
        <v>19</v>
      </c>
      <c r="D164" t="s">
        <v>21</v>
      </c>
      <c r="E164" t="s">
        <v>15</v>
      </c>
      <c r="F164">
        <v>2.9238</v>
      </c>
      <c r="G164">
        <v>2.9302000000000001</v>
      </c>
      <c r="H164">
        <v>2.8694000000000002</v>
      </c>
      <c r="I164">
        <v>2.8727999999999998</v>
      </c>
      <c r="J164">
        <v>2.8384999999999998</v>
      </c>
      <c r="K164">
        <v>2.9037000000000002</v>
      </c>
      <c r="L164">
        <v>2.8988999999999998</v>
      </c>
      <c r="M164">
        <v>2.9155000000000002</v>
      </c>
      <c r="N164">
        <v>2.9575</v>
      </c>
      <c r="O164">
        <v>2.9828999999999999</v>
      </c>
      <c r="P164">
        <v>2.9558</v>
      </c>
      <c r="Q164">
        <v>2.6556000000000002</v>
      </c>
      <c r="R164">
        <v>2.6223000000000001</v>
      </c>
      <c r="S164">
        <v>2.6219000000000001</v>
      </c>
      <c r="T164">
        <v>2.6253000000000002</v>
      </c>
      <c r="U164">
        <v>2.6497999999999999</v>
      </c>
      <c r="V164">
        <v>2.6617000000000002</v>
      </c>
      <c r="W164">
        <v>2.6385999999999998</v>
      </c>
      <c r="X164">
        <v>2.6459999999999999</v>
      </c>
      <c r="Y164">
        <v>2.6478999999999999</v>
      </c>
      <c r="Z164">
        <v>2.8026</v>
      </c>
      <c r="AA164">
        <v>2.8262999999999998</v>
      </c>
      <c r="AB164">
        <v>3.0043000000000002</v>
      </c>
      <c r="AC164">
        <v>2.8262999999999998</v>
      </c>
      <c r="AD164">
        <v>2.8292000000000002</v>
      </c>
      <c r="AE164">
        <v>2.6595</v>
      </c>
      <c r="AF164">
        <v>2.4885000000000002</v>
      </c>
      <c r="AG164">
        <v>2.4801000000000002</v>
      </c>
      <c r="AH164">
        <v>2.5619000000000001</v>
      </c>
      <c r="AI164">
        <v>2.5739000000000001</v>
      </c>
      <c r="AJ164">
        <v>2.6286999999999998</v>
      </c>
      <c r="AK164">
        <v>2.6038999999999999</v>
      </c>
      <c r="AL164">
        <v>2.5891999999999999</v>
      </c>
      <c r="AM164">
        <v>2.5339</v>
      </c>
      <c r="AN164">
        <v>2.7330000000000001</v>
      </c>
      <c r="AO164">
        <v>3.1501999999999999</v>
      </c>
      <c r="AP164">
        <v>2.6227</v>
      </c>
      <c r="AQ164">
        <v>2.5731999999999999</v>
      </c>
      <c r="AR164">
        <v>2.6490999999999998</v>
      </c>
      <c r="AS164">
        <v>2.5215999999999998</v>
      </c>
      <c r="AT164">
        <v>2.6057000000000001</v>
      </c>
      <c r="AU164">
        <v>2.6448999999999998</v>
      </c>
      <c r="AV164">
        <v>3.3458999999999999</v>
      </c>
      <c r="AW164">
        <v>3.5756000000000001</v>
      </c>
      <c r="AX164">
        <v>3.4531000000000001</v>
      </c>
      <c r="AY164">
        <v>3.5512000000000001</v>
      </c>
      <c r="AZ164">
        <v>3.4996</v>
      </c>
      <c r="BA164">
        <v>3.4973000000000001</v>
      </c>
      <c r="BB164">
        <v>3.4939</v>
      </c>
      <c r="BC164">
        <v>3.6459999999999999</v>
      </c>
      <c r="BD164">
        <v>3.6711</v>
      </c>
      <c r="BE164">
        <v>3.7094</v>
      </c>
      <c r="BF164">
        <v>3.8288000000000002</v>
      </c>
      <c r="BG164">
        <v>3.8748</v>
      </c>
      <c r="BH164">
        <v>3.7909999999999999</v>
      </c>
      <c r="BI164">
        <v>3.8071000000000002</v>
      </c>
      <c r="BJ164">
        <v>3.8249</v>
      </c>
      <c r="BK164">
        <v>4.0778999999999996</v>
      </c>
      <c r="BL164">
        <v>4.1063999999999998</v>
      </c>
      <c r="BM164">
        <v>3.8214999999999999</v>
      </c>
      <c r="BN164">
        <v>3.8189000000000002</v>
      </c>
      <c r="BO164">
        <v>3.9355000000000002</v>
      </c>
      <c r="BQ164" s="32" t="s">
        <v>14</v>
      </c>
      <c r="BR164" s="32" t="s">
        <v>29</v>
      </c>
    </row>
    <row r="165" spans="2:70" x14ac:dyDescent="0.45">
      <c r="B165" t="s">
        <v>408</v>
      </c>
      <c r="C165" t="s">
        <v>19</v>
      </c>
      <c r="D165" t="s">
        <v>21</v>
      </c>
      <c r="E165" t="s">
        <v>17</v>
      </c>
      <c r="F165">
        <v>3.1819000000000002</v>
      </c>
      <c r="G165">
        <v>3.1766000000000001</v>
      </c>
      <c r="H165">
        <v>3.1821999999999999</v>
      </c>
      <c r="I165">
        <v>3.1825999999999999</v>
      </c>
      <c r="J165">
        <v>3.1861000000000002</v>
      </c>
      <c r="K165">
        <v>3.1835</v>
      </c>
      <c r="L165">
        <v>3.1806999999999999</v>
      </c>
      <c r="M165">
        <v>3.1835</v>
      </c>
      <c r="N165">
        <v>3.1817000000000002</v>
      </c>
      <c r="O165">
        <v>3.1819999999999999</v>
      </c>
      <c r="P165">
        <v>3.0145</v>
      </c>
      <c r="Q165">
        <v>2.8607999999999998</v>
      </c>
      <c r="R165">
        <v>2.7275</v>
      </c>
      <c r="S165">
        <v>2.6032999999999999</v>
      </c>
      <c r="T165">
        <v>2.4903</v>
      </c>
      <c r="U165">
        <v>2.3875000000000002</v>
      </c>
      <c r="V165">
        <v>2.3862000000000001</v>
      </c>
      <c r="W165">
        <v>2.29</v>
      </c>
      <c r="X165">
        <v>2.1204000000000001</v>
      </c>
      <c r="Y165">
        <v>2.1604000000000001</v>
      </c>
      <c r="Z165">
        <v>2.2016</v>
      </c>
      <c r="AA165">
        <v>2.2484999999999999</v>
      </c>
      <c r="AB165">
        <v>2.2902</v>
      </c>
      <c r="AC165">
        <v>2.2467999999999999</v>
      </c>
      <c r="AD165">
        <v>2.2052999999999998</v>
      </c>
      <c r="AE165">
        <v>2.1617999999999999</v>
      </c>
      <c r="AF165">
        <v>2.1644000000000001</v>
      </c>
      <c r="AG165">
        <v>2.1579000000000002</v>
      </c>
      <c r="AH165">
        <v>2.1604999999999999</v>
      </c>
      <c r="AI165">
        <v>2.1604999999999999</v>
      </c>
      <c r="AJ165">
        <v>1.9572000000000001</v>
      </c>
      <c r="AK165">
        <v>1.9649000000000001</v>
      </c>
      <c r="AL165">
        <v>1.9785999999999999</v>
      </c>
      <c r="AM165">
        <v>1.9809000000000001</v>
      </c>
      <c r="AN165">
        <v>1.9831000000000001</v>
      </c>
      <c r="AO165">
        <v>1.9855</v>
      </c>
      <c r="AP165">
        <v>2.0198999999999998</v>
      </c>
      <c r="AQ165">
        <v>2.0341</v>
      </c>
      <c r="AR165">
        <v>2.0455000000000001</v>
      </c>
      <c r="AS165">
        <v>2.0613000000000001</v>
      </c>
      <c r="AT165">
        <v>2.0644999999999998</v>
      </c>
      <c r="AU165">
        <v>2.0701999999999998</v>
      </c>
      <c r="AV165">
        <v>2.0768</v>
      </c>
      <c r="AW165">
        <v>2.0807000000000002</v>
      </c>
      <c r="AX165">
        <v>2.0750000000000002</v>
      </c>
      <c r="AY165">
        <v>2.1610999999999998</v>
      </c>
      <c r="AZ165">
        <v>2.1606999999999998</v>
      </c>
      <c r="BA165">
        <v>2.1610999999999998</v>
      </c>
      <c r="BB165">
        <v>2.1606999999999998</v>
      </c>
      <c r="BC165">
        <v>2.1606999999999998</v>
      </c>
      <c r="BD165">
        <v>2.1613000000000002</v>
      </c>
      <c r="BE165">
        <v>2.1478000000000002</v>
      </c>
      <c r="BF165">
        <v>2.0455999999999999</v>
      </c>
      <c r="BG165">
        <v>2.0507</v>
      </c>
      <c r="BH165">
        <v>2.1375999999999999</v>
      </c>
      <c r="BI165">
        <v>2.1398000000000001</v>
      </c>
      <c r="BJ165">
        <v>2.1922999999999999</v>
      </c>
      <c r="BK165">
        <v>2.1560000000000001</v>
      </c>
      <c r="BL165">
        <v>2.1625000000000001</v>
      </c>
      <c r="BM165">
        <v>2.1524000000000001</v>
      </c>
      <c r="BN165">
        <v>2.1503999999999999</v>
      </c>
      <c r="BO165">
        <v>2.1545999999999998</v>
      </c>
      <c r="BQ165" s="32" t="s">
        <v>16</v>
      </c>
      <c r="BR165" s="32" t="s">
        <v>29</v>
      </c>
    </row>
    <row r="166" spans="2:70" x14ac:dyDescent="0.45">
      <c r="B166" t="s">
        <v>408</v>
      </c>
      <c r="C166" t="s">
        <v>25</v>
      </c>
      <c r="D166" t="s">
        <v>26</v>
      </c>
      <c r="E166" t="s">
        <v>1</v>
      </c>
      <c r="F166">
        <v>51.0032</v>
      </c>
      <c r="G166">
        <v>51.548200000000001</v>
      </c>
      <c r="H166">
        <v>47.271099999999997</v>
      </c>
      <c r="I166">
        <v>45.942599999999999</v>
      </c>
      <c r="J166">
        <v>42.235300000000002</v>
      </c>
      <c r="K166">
        <v>61.873100000000001</v>
      </c>
      <c r="L166">
        <v>63.013500000000001</v>
      </c>
      <c r="M166">
        <v>57.346699999999998</v>
      </c>
      <c r="N166">
        <v>58.669899999999998</v>
      </c>
      <c r="O166">
        <v>98.724800000000002</v>
      </c>
      <c r="P166">
        <v>93.6648</v>
      </c>
      <c r="Q166">
        <v>85.391400000000004</v>
      </c>
      <c r="R166">
        <v>91.234300000000005</v>
      </c>
      <c r="S166">
        <v>100.289</v>
      </c>
      <c r="T166">
        <v>96.287800000000004</v>
      </c>
      <c r="U166">
        <v>97.016199999999998</v>
      </c>
      <c r="V166">
        <v>83.037400000000005</v>
      </c>
      <c r="W166">
        <v>73.400300000000001</v>
      </c>
      <c r="X166">
        <v>98.609300000000005</v>
      </c>
      <c r="Y166">
        <v>96.979200000000006</v>
      </c>
      <c r="Z166">
        <v>106.718</v>
      </c>
      <c r="AA166">
        <v>105.3746</v>
      </c>
      <c r="AB166">
        <v>97.388300000000001</v>
      </c>
      <c r="AC166">
        <v>144.15969999999999</v>
      </c>
      <c r="AD166">
        <v>118.9492</v>
      </c>
      <c r="AE166">
        <v>102.19329999999999</v>
      </c>
      <c r="AF166">
        <v>125.9743</v>
      </c>
      <c r="AG166">
        <v>129.3956</v>
      </c>
      <c r="AH166">
        <v>135.46430000000001</v>
      </c>
      <c r="AI166">
        <v>110.3108</v>
      </c>
      <c r="AJ166">
        <v>146.9169</v>
      </c>
      <c r="AK166">
        <v>143.04390000000001</v>
      </c>
      <c r="AL166">
        <v>157.06800000000001</v>
      </c>
      <c r="AM166">
        <v>147.31039999999999</v>
      </c>
      <c r="AN166">
        <v>163.44880000000001</v>
      </c>
      <c r="AO166">
        <v>167.24270000000001</v>
      </c>
      <c r="AP166">
        <v>165.6925</v>
      </c>
      <c r="AQ166">
        <v>172.8425</v>
      </c>
      <c r="AR166">
        <v>168.9323</v>
      </c>
      <c r="AS166">
        <v>165.10810000000001</v>
      </c>
      <c r="AT166">
        <v>180.66300000000001</v>
      </c>
      <c r="AU166">
        <v>203.15819999999999</v>
      </c>
      <c r="AV166">
        <v>194.93440000000001</v>
      </c>
      <c r="AW166">
        <v>170.8329</v>
      </c>
      <c r="AX166">
        <v>188.8837</v>
      </c>
      <c r="AY166">
        <v>238.0471</v>
      </c>
      <c r="AZ166">
        <v>214.46180000000001</v>
      </c>
      <c r="BA166">
        <v>227.16820000000001</v>
      </c>
      <c r="BB166">
        <v>254.0849</v>
      </c>
      <c r="BC166">
        <v>272.87060000000002</v>
      </c>
      <c r="BD166">
        <v>232.9863</v>
      </c>
      <c r="BE166">
        <v>316.41789999999997</v>
      </c>
      <c r="BF166">
        <v>311.75599999999997</v>
      </c>
      <c r="BG166">
        <v>294.88389999999998</v>
      </c>
      <c r="BH166">
        <v>288.45310000000001</v>
      </c>
      <c r="BI166">
        <v>288.8526</v>
      </c>
      <c r="BJ166">
        <v>401.27350000000001</v>
      </c>
      <c r="BK166">
        <v>383.78489999999999</v>
      </c>
      <c r="BL166">
        <v>451.58589999999998</v>
      </c>
      <c r="BM166">
        <v>472.66800000000001</v>
      </c>
      <c r="BN166">
        <v>473.2362</v>
      </c>
      <c r="BO166">
        <v>484.18150000000003</v>
      </c>
      <c r="BQ166" s="32" t="s">
        <v>0</v>
      </c>
      <c r="BR166" s="32" t="s">
        <v>29</v>
      </c>
    </row>
    <row r="167" spans="2:70" x14ac:dyDescent="0.45">
      <c r="B167" t="s">
        <v>408</v>
      </c>
      <c r="C167" t="s">
        <v>25</v>
      </c>
      <c r="D167" t="s">
        <v>26</v>
      </c>
      <c r="E167" t="s">
        <v>3</v>
      </c>
      <c r="F167">
        <v>51.605499999999999</v>
      </c>
      <c r="G167">
        <v>53.002600000000001</v>
      </c>
      <c r="H167">
        <v>61.130200000000002</v>
      </c>
      <c r="I167">
        <v>79.668099999999995</v>
      </c>
      <c r="J167">
        <v>60.412199999999999</v>
      </c>
      <c r="K167">
        <v>62.0124</v>
      </c>
      <c r="L167">
        <v>82.325000000000003</v>
      </c>
      <c r="M167">
        <v>86.4636</v>
      </c>
      <c r="N167">
        <v>92.180099999999996</v>
      </c>
      <c r="O167">
        <v>103.60550000000001</v>
      </c>
      <c r="P167">
        <v>113.9802</v>
      </c>
      <c r="Q167">
        <v>132.9897</v>
      </c>
      <c r="R167">
        <v>125.69710000000001</v>
      </c>
      <c r="S167">
        <v>128.43109999999999</v>
      </c>
      <c r="T167">
        <v>156.61879999999999</v>
      </c>
      <c r="U167">
        <v>154.79320000000001</v>
      </c>
      <c r="V167">
        <v>249.4144</v>
      </c>
      <c r="W167">
        <v>238.876</v>
      </c>
      <c r="X167">
        <v>203.33629999999999</v>
      </c>
      <c r="Y167">
        <v>188.523</v>
      </c>
      <c r="Z167">
        <v>227.99600000000001</v>
      </c>
      <c r="AA167">
        <v>124.7264</v>
      </c>
      <c r="AB167">
        <v>85.129300000000001</v>
      </c>
      <c r="AC167">
        <v>133.3005</v>
      </c>
      <c r="AD167">
        <v>132.0335</v>
      </c>
      <c r="AE167">
        <v>145.5556</v>
      </c>
      <c r="AF167">
        <v>139.51179999999999</v>
      </c>
      <c r="AG167">
        <v>105.0458</v>
      </c>
      <c r="AH167">
        <v>139.12430000000001</v>
      </c>
      <c r="AI167">
        <v>100.3035</v>
      </c>
      <c r="AJ167">
        <v>185.8707</v>
      </c>
      <c r="AK167">
        <v>157.35919999999999</v>
      </c>
      <c r="AL167">
        <v>152.10319999999999</v>
      </c>
      <c r="AM167">
        <v>156.61189999999999</v>
      </c>
      <c r="AN167">
        <v>193.32300000000001</v>
      </c>
      <c r="AO167">
        <v>207.51580000000001</v>
      </c>
      <c r="AP167">
        <v>230.92439999999999</v>
      </c>
      <c r="AQ167">
        <v>252.57660000000001</v>
      </c>
      <c r="AR167">
        <v>208.13499999999999</v>
      </c>
      <c r="AS167">
        <v>226.7852</v>
      </c>
      <c r="AT167">
        <v>272.69319999999999</v>
      </c>
      <c r="AU167">
        <v>239.31399999999999</v>
      </c>
      <c r="AV167">
        <v>231.14250000000001</v>
      </c>
      <c r="AW167">
        <v>232.87690000000001</v>
      </c>
      <c r="AX167">
        <v>240.96530000000001</v>
      </c>
      <c r="AY167">
        <v>266.93220000000002</v>
      </c>
      <c r="AZ167">
        <v>230.99619999999999</v>
      </c>
      <c r="BA167">
        <v>271.8888</v>
      </c>
      <c r="BB167">
        <v>332.07870000000003</v>
      </c>
      <c r="BC167">
        <v>373.96679999999998</v>
      </c>
      <c r="BD167">
        <v>389.00330000000002</v>
      </c>
      <c r="BE167">
        <v>405.49090000000001</v>
      </c>
      <c r="BF167">
        <v>460.01530000000002</v>
      </c>
      <c r="BG167">
        <v>469.26029999999997</v>
      </c>
      <c r="BH167">
        <v>492.20229999999998</v>
      </c>
      <c r="BI167">
        <v>774.35029999999995</v>
      </c>
      <c r="BJ167">
        <v>576.10670000000005</v>
      </c>
      <c r="BK167">
        <v>468.8886</v>
      </c>
      <c r="BL167">
        <v>624.60140000000001</v>
      </c>
      <c r="BM167">
        <v>647.06669999999997</v>
      </c>
      <c r="BN167">
        <v>770.37990000000002</v>
      </c>
      <c r="BO167">
        <v>681.83590000000004</v>
      </c>
      <c r="BQ167" s="32" t="s">
        <v>2</v>
      </c>
      <c r="BR167" s="32" t="s">
        <v>29</v>
      </c>
    </row>
    <row r="168" spans="2:70" x14ac:dyDescent="0.45">
      <c r="B168" t="s">
        <v>408</v>
      </c>
      <c r="C168" t="s">
        <v>25</v>
      </c>
      <c r="D168" t="s">
        <v>26</v>
      </c>
      <c r="E168" t="s">
        <v>5</v>
      </c>
      <c r="F168">
        <v>507.98349999999999</v>
      </c>
      <c r="G168">
        <v>558.78449999999998</v>
      </c>
      <c r="H168">
        <v>609.58550000000002</v>
      </c>
      <c r="I168">
        <v>711.1875</v>
      </c>
      <c r="J168">
        <v>761.98850000000004</v>
      </c>
      <c r="K168">
        <v>761.98850000000004</v>
      </c>
      <c r="L168">
        <v>812.78949999999998</v>
      </c>
      <c r="M168">
        <v>863.56399999999996</v>
      </c>
      <c r="N168">
        <v>914.36500000000001</v>
      </c>
      <c r="O168">
        <v>917.38549999999998</v>
      </c>
      <c r="P168">
        <v>917.38549999999998</v>
      </c>
      <c r="Q168">
        <v>947.8845</v>
      </c>
      <c r="R168">
        <v>977.38049999999998</v>
      </c>
      <c r="S168">
        <v>1078.1310000000001</v>
      </c>
      <c r="T168">
        <v>911.99649999999997</v>
      </c>
      <c r="U168">
        <v>842.62099999999998</v>
      </c>
      <c r="V168">
        <v>774.52250000000004</v>
      </c>
      <c r="W168">
        <v>756.5865</v>
      </c>
      <c r="X168">
        <v>792.43200000000002</v>
      </c>
      <c r="Y168">
        <v>817.52650000000006</v>
      </c>
      <c r="Z168">
        <v>841.45</v>
      </c>
      <c r="AA168">
        <v>938.2885</v>
      </c>
      <c r="AB168">
        <v>1015.967</v>
      </c>
      <c r="AC168">
        <v>1094.8695</v>
      </c>
      <c r="AD168">
        <v>1150.0615</v>
      </c>
      <c r="AE168">
        <v>1153.0195000000001</v>
      </c>
      <c r="AF168">
        <v>1189.0295000000001</v>
      </c>
      <c r="AG168">
        <v>1163.5625</v>
      </c>
      <c r="AH168">
        <v>1154.5229999999999</v>
      </c>
      <c r="AI168">
        <v>1177.0619999999999</v>
      </c>
      <c r="AJ168">
        <v>1202.5905</v>
      </c>
      <c r="AK168">
        <v>1173.4245000000001</v>
      </c>
      <c r="AL168">
        <v>1178.0864999999999</v>
      </c>
      <c r="AM168">
        <v>1201.8205</v>
      </c>
      <c r="AN168">
        <v>1220.6969999999999</v>
      </c>
      <c r="AO168">
        <v>1193.1949999999999</v>
      </c>
      <c r="AP168">
        <v>1205.1735000000001</v>
      </c>
      <c r="AQ168">
        <v>1217.1369999999999</v>
      </c>
      <c r="AR168">
        <v>1232.2905000000001</v>
      </c>
      <c r="AS168">
        <v>1245.463</v>
      </c>
      <c r="AT168">
        <v>1257.4114999999999</v>
      </c>
      <c r="AU168">
        <v>1271.7550000000001</v>
      </c>
      <c r="AV168">
        <v>1283.6769999999999</v>
      </c>
      <c r="AW168">
        <v>1298.047</v>
      </c>
      <c r="AX168">
        <v>1309.9955</v>
      </c>
      <c r="AY168">
        <v>1327.9314999999999</v>
      </c>
      <c r="AZ168">
        <v>1340.4655</v>
      </c>
      <c r="BA168">
        <v>1357.2705000000001</v>
      </c>
      <c r="BB168">
        <v>1372.5055</v>
      </c>
      <c r="BC168">
        <v>1416.4</v>
      </c>
      <c r="BD168">
        <v>1431.902</v>
      </c>
      <c r="BE168">
        <v>1467.7739999999999</v>
      </c>
      <c r="BF168">
        <v>1523.9504999999999</v>
      </c>
      <c r="BG168">
        <v>1622.3775000000001</v>
      </c>
      <c r="BH168">
        <v>1700.8035</v>
      </c>
      <c r="BI168">
        <v>3235.665</v>
      </c>
      <c r="BJ168">
        <v>1872.1955</v>
      </c>
      <c r="BK168">
        <v>1894.1455000000001</v>
      </c>
      <c r="BL168">
        <v>1915.453</v>
      </c>
      <c r="BM168">
        <v>2085.9524999999999</v>
      </c>
      <c r="BN168">
        <v>2152.6819999999998</v>
      </c>
      <c r="BO168">
        <v>2219.2959999999998</v>
      </c>
      <c r="BQ168" s="32" t="s">
        <v>4</v>
      </c>
      <c r="BR168" s="32" t="s">
        <v>29</v>
      </c>
    </row>
    <row r="169" spans="2:70" x14ac:dyDescent="0.45">
      <c r="B169" t="s">
        <v>408</v>
      </c>
      <c r="C169" t="s">
        <v>25</v>
      </c>
      <c r="D169" t="s">
        <v>26</v>
      </c>
      <c r="E169" t="s">
        <v>7</v>
      </c>
      <c r="F169">
        <v>130.23349999999999</v>
      </c>
      <c r="G169">
        <v>143.286</v>
      </c>
      <c r="H169">
        <v>156.31200000000001</v>
      </c>
      <c r="I169">
        <v>182.33750000000001</v>
      </c>
      <c r="J169">
        <v>195.39</v>
      </c>
      <c r="K169">
        <v>195.39</v>
      </c>
      <c r="L169">
        <v>208.3895</v>
      </c>
      <c r="M169">
        <v>221.41550000000001</v>
      </c>
      <c r="N169">
        <v>234.44149999999999</v>
      </c>
      <c r="O169">
        <v>235.20750000000001</v>
      </c>
      <c r="P169">
        <v>235.20750000000001</v>
      </c>
      <c r="Q169">
        <v>243.06800000000001</v>
      </c>
      <c r="R169">
        <v>250.61600000000001</v>
      </c>
      <c r="S169">
        <v>276.13</v>
      </c>
      <c r="T169">
        <v>234.44149999999999</v>
      </c>
      <c r="U169">
        <v>215.34200000000001</v>
      </c>
      <c r="V169">
        <v>197.97399999999999</v>
      </c>
      <c r="W169">
        <v>194.511</v>
      </c>
      <c r="X169">
        <v>203.19499999999999</v>
      </c>
      <c r="Y169">
        <v>208.3895</v>
      </c>
      <c r="Z169">
        <v>215.34200000000001</v>
      </c>
      <c r="AA169">
        <v>241.39400000000001</v>
      </c>
      <c r="AB169">
        <v>260.52</v>
      </c>
      <c r="AC169">
        <v>281.3245</v>
      </c>
      <c r="AD169">
        <v>294.88850000000002</v>
      </c>
      <c r="AE169">
        <v>295.59699999999998</v>
      </c>
      <c r="AF169">
        <v>303.9135</v>
      </c>
      <c r="AG169">
        <v>297.83999999999997</v>
      </c>
      <c r="AH169">
        <v>296.10849999999999</v>
      </c>
      <c r="AI169">
        <v>277.88799999999998</v>
      </c>
      <c r="AJ169">
        <v>327.35500000000002</v>
      </c>
      <c r="AK169">
        <v>308.59649999999999</v>
      </c>
      <c r="AL169">
        <v>317.84500000000003</v>
      </c>
      <c r="AM169">
        <v>315.20800000000003</v>
      </c>
      <c r="AN169">
        <v>339.358</v>
      </c>
      <c r="AO169">
        <v>433.46499999999997</v>
      </c>
      <c r="AP169">
        <v>437.66300000000001</v>
      </c>
      <c r="AQ169">
        <v>442.15300000000002</v>
      </c>
      <c r="AR169">
        <v>446.34699999999998</v>
      </c>
      <c r="AS169">
        <v>451.56799999999998</v>
      </c>
      <c r="AT169">
        <v>456.76249999999999</v>
      </c>
      <c r="AU169">
        <v>461.95699999999999</v>
      </c>
      <c r="AV169">
        <v>468.90949999999998</v>
      </c>
      <c r="AW169">
        <v>474.10399999999998</v>
      </c>
      <c r="AX169">
        <v>481.08300000000003</v>
      </c>
      <c r="AY169">
        <v>488.03550000000001</v>
      </c>
      <c r="AZ169">
        <v>495.84050000000002</v>
      </c>
      <c r="BA169">
        <v>497.488</v>
      </c>
      <c r="BB169">
        <v>503.13400000000001</v>
      </c>
      <c r="BC169">
        <v>467.15800000000002</v>
      </c>
      <c r="BD169">
        <v>521.01350000000002</v>
      </c>
      <c r="BE169">
        <v>547.06550000000004</v>
      </c>
      <c r="BF169">
        <v>547.06550000000004</v>
      </c>
      <c r="BG169">
        <v>520.38400000000001</v>
      </c>
      <c r="BH169">
        <v>540.18700000000001</v>
      </c>
      <c r="BI169">
        <v>560.83500000000004</v>
      </c>
      <c r="BJ169">
        <v>581.14700000000005</v>
      </c>
      <c r="BK169">
        <v>585.79499999999996</v>
      </c>
      <c r="BL169">
        <v>591.23649999999998</v>
      </c>
      <c r="BM169">
        <v>631.80899999999997</v>
      </c>
      <c r="BN169">
        <v>647.76400000000001</v>
      </c>
      <c r="BO169">
        <v>663.62</v>
      </c>
      <c r="BQ169" s="32" t="s">
        <v>6</v>
      </c>
      <c r="BR169" s="32" t="s">
        <v>29</v>
      </c>
    </row>
    <row r="170" spans="2:70" x14ac:dyDescent="0.45">
      <c r="B170" t="s">
        <v>408</v>
      </c>
      <c r="C170" t="s">
        <v>25</v>
      </c>
      <c r="D170" t="s">
        <v>26</v>
      </c>
      <c r="E170" t="s">
        <v>9</v>
      </c>
      <c r="F170">
        <v>187.61600000000001</v>
      </c>
      <c r="G170">
        <v>205.26400000000001</v>
      </c>
      <c r="H170">
        <v>209.67599999999999</v>
      </c>
      <c r="I170">
        <v>233.94200000000001</v>
      </c>
      <c r="J170">
        <v>253.84899999999999</v>
      </c>
      <c r="K170">
        <v>260.44049999999999</v>
      </c>
      <c r="L170">
        <v>289.14499999999998</v>
      </c>
      <c r="M170">
        <v>295.76299999999998</v>
      </c>
      <c r="N170">
        <v>309.02550000000002</v>
      </c>
      <c r="O170">
        <v>311.67700000000002</v>
      </c>
      <c r="P170">
        <v>311.75599999999997</v>
      </c>
      <c r="Q170">
        <v>373.91950000000003</v>
      </c>
      <c r="R170">
        <v>306.07150000000001</v>
      </c>
      <c r="S170">
        <v>343.58749999999998</v>
      </c>
      <c r="T170">
        <v>427.09949999999998</v>
      </c>
      <c r="U170">
        <v>420.69099999999997</v>
      </c>
      <c r="V170">
        <v>423.79050000000001</v>
      </c>
      <c r="W170">
        <v>428.20249999999999</v>
      </c>
      <c r="X170">
        <v>418.45850000000002</v>
      </c>
      <c r="Y170">
        <v>426.89</v>
      </c>
      <c r="Z170">
        <v>435.50450000000001</v>
      </c>
      <c r="AA170">
        <v>419.37849999999997</v>
      </c>
      <c r="AB170">
        <v>397.29199999999997</v>
      </c>
      <c r="AC170">
        <v>353.14550000000003</v>
      </c>
      <c r="AD170">
        <v>353.14550000000003</v>
      </c>
      <c r="AE170">
        <v>360.33949999999999</v>
      </c>
      <c r="AF170">
        <v>419.57299999999998</v>
      </c>
      <c r="AG170">
        <v>439.49849999999998</v>
      </c>
      <c r="AH170">
        <v>521.673</v>
      </c>
      <c r="AI170">
        <v>445.55200000000002</v>
      </c>
      <c r="AJ170">
        <v>484.34899999999999</v>
      </c>
      <c r="AK170">
        <v>476.14100000000002</v>
      </c>
      <c r="AL170">
        <v>468.92450000000002</v>
      </c>
      <c r="AM170">
        <v>484.27249999999998</v>
      </c>
      <c r="AN170">
        <v>486.49599999999998</v>
      </c>
      <c r="AO170">
        <v>516.49800000000005</v>
      </c>
      <c r="AP170">
        <v>581.39200000000005</v>
      </c>
      <c r="AQ170">
        <v>604.62900000000002</v>
      </c>
      <c r="AR170">
        <v>646.96500000000003</v>
      </c>
      <c r="AS170">
        <v>679.16150000000005</v>
      </c>
      <c r="AT170">
        <v>706.10799999999995</v>
      </c>
      <c r="AU170">
        <v>712.93550000000005</v>
      </c>
      <c r="AV170">
        <v>785.76</v>
      </c>
      <c r="AW170">
        <v>866.33199999999999</v>
      </c>
      <c r="AX170">
        <v>867.88049999999998</v>
      </c>
      <c r="AY170">
        <v>882.24599999999998</v>
      </c>
      <c r="AZ170">
        <v>926.15650000000005</v>
      </c>
      <c r="BA170">
        <v>972.29949999999997</v>
      </c>
      <c r="BB170">
        <v>1020.8579999999999</v>
      </c>
      <c r="BC170">
        <v>1071.596</v>
      </c>
      <c r="BD170">
        <v>1133.8625</v>
      </c>
      <c r="BE170">
        <v>1199.6234999999999</v>
      </c>
      <c r="BF170">
        <v>1269.375</v>
      </c>
      <c r="BG170">
        <v>1334.0329999999999</v>
      </c>
      <c r="BH170">
        <v>1402.0505000000001</v>
      </c>
      <c r="BI170">
        <v>2367.1655000000001</v>
      </c>
      <c r="BJ170">
        <v>1578.374</v>
      </c>
      <c r="BK170">
        <v>1657.3975</v>
      </c>
      <c r="BL170">
        <v>1740.202</v>
      </c>
      <c r="BM170">
        <v>1805.5150000000001</v>
      </c>
      <c r="BN170">
        <v>1856.489</v>
      </c>
      <c r="BO170">
        <v>1911.308</v>
      </c>
      <c r="BQ170" s="32" t="s">
        <v>8</v>
      </c>
      <c r="BR170" s="32" t="s">
        <v>29</v>
      </c>
    </row>
    <row r="171" spans="2:70" x14ac:dyDescent="0.45">
      <c r="B171" t="s">
        <v>408</v>
      </c>
      <c r="C171" t="s">
        <v>25</v>
      </c>
      <c r="D171" t="s">
        <v>26</v>
      </c>
      <c r="E171" t="s">
        <v>10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Q171" s="32" t="s">
        <v>6</v>
      </c>
      <c r="BR171" s="32" t="s">
        <v>29</v>
      </c>
    </row>
    <row r="172" spans="2:70" x14ac:dyDescent="0.45">
      <c r="B172" t="s">
        <v>408</v>
      </c>
      <c r="C172" t="s">
        <v>25</v>
      </c>
      <c r="D172" t="s">
        <v>26</v>
      </c>
      <c r="E172" t="s">
        <v>11</v>
      </c>
      <c r="F172">
        <v>162.0085</v>
      </c>
      <c r="G172">
        <v>172.13900000000001</v>
      </c>
      <c r="H172">
        <v>182.26949999999999</v>
      </c>
      <c r="I172">
        <v>218.73400000000001</v>
      </c>
      <c r="J172">
        <v>228.8115</v>
      </c>
      <c r="K172">
        <v>234.911</v>
      </c>
      <c r="L172">
        <v>243.02600000000001</v>
      </c>
      <c r="M172">
        <v>251.11449999999999</v>
      </c>
      <c r="N172">
        <v>263.26049999999998</v>
      </c>
      <c r="O172">
        <v>269.53050000000002</v>
      </c>
      <c r="P172">
        <v>271.363</v>
      </c>
      <c r="Q172">
        <v>293.4425</v>
      </c>
      <c r="R172">
        <v>272.78899999999999</v>
      </c>
      <c r="S172">
        <v>304.90750000000003</v>
      </c>
      <c r="T172">
        <v>325.29899999999998</v>
      </c>
      <c r="U172">
        <v>375.48099999999999</v>
      </c>
      <c r="V172">
        <v>398.72550000000001</v>
      </c>
      <c r="W172">
        <v>413.51549999999997</v>
      </c>
      <c r="X172">
        <v>380.74250000000001</v>
      </c>
      <c r="Y172">
        <v>393.07150000000001</v>
      </c>
      <c r="Z172">
        <v>405.81950000000001</v>
      </c>
      <c r="AA172">
        <v>394.904</v>
      </c>
      <c r="AB172">
        <v>384.8</v>
      </c>
      <c r="AC172">
        <v>384.8</v>
      </c>
      <c r="AD172">
        <v>405.03449999999998</v>
      </c>
      <c r="AE172">
        <v>367.42250000000001</v>
      </c>
      <c r="AF172">
        <v>402.69400000000002</v>
      </c>
      <c r="AG172">
        <v>414.322</v>
      </c>
      <c r="AH172">
        <v>447.928</v>
      </c>
      <c r="AI172">
        <v>450.32</v>
      </c>
      <c r="AJ172">
        <v>437.90550000000002</v>
      </c>
      <c r="AK172">
        <v>430.44150000000002</v>
      </c>
      <c r="AL172">
        <v>450.60599999999999</v>
      </c>
      <c r="AM172">
        <v>448.74450000000002</v>
      </c>
      <c r="AN172">
        <v>407.09399999999999</v>
      </c>
      <c r="AO172">
        <v>489.83850000000001</v>
      </c>
      <c r="AP172">
        <v>499.62650000000002</v>
      </c>
      <c r="AQ172">
        <v>509.64550000000003</v>
      </c>
      <c r="AR172">
        <v>538.27449999999999</v>
      </c>
      <c r="AS172">
        <v>555.47249999999997</v>
      </c>
      <c r="AT172">
        <v>561.15300000000002</v>
      </c>
      <c r="AU172">
        <v>591.75400000000002</v>
      </c>
      <c r="AV172">
        <v>610.57500000000005</v>
      </c>
      <c r="AW172">
        <v>630.20749999999998</v>
      </c>
      <c r="AX172">
        <v>650.28549999999996</v>
      </c>
      <c r="AY172">
        <v>671.14850000000001</v>
      </c>
      <c r="AZ172">
        <v>692.58699999999999</v>
      </c>
      <c r="BA172">
        <v>714.68050000000005</v>
      </c>
      <c r="BB172">
        <v>737.55899999999997</v>
      </c>
      <c r="BC172">
        <v>761.24900000000002</v>
      </c>
      <c r="BD172">
        <v>787.16399999999999</v>
      </c>
      <c r="BE172">
        <v>813.91700000000003</v>
      </c>
      <c r="BF172">
        <v>841.63800000000003</v>
      </c>
      <c r="BG172">
        <v>877.86649999999997</v>
      </c>
      <c r="BH172">
        <v>915.77099999999996</v>
      </c>
      <c r="BI172">
        <v>1577.4929999999999</v>
      </c>
      <c r="BJ172">
        <v>1009.9555</v>
      </c>
      <c r="BK172">
        <v>1040.3205</v>
      </c>
      <c r="BL172">
        <v>1073.722</v>
      </c>
      <c r="BM172">
        <v>1122.7515000000001</v>
      </c>
      <c r="BN172">
        <v>1153.326</v>
      </c>
      <c r="BO172">
        <v>1183.8364999999999</v>
      </c>
      <c r="BQ172" s="32" t="s">
        <v>8</v>
      </c>
      <c r="BR172" s="32" t="s">
        <v>29</v>
      </c>
    </row>
    <row r="173" spans="2:70" x14ac:dyDescent="0.45">
      <c r="B173" t="s">
        <v>408</v>
      </c>
      <c r="C173" t="s">
        <v>25</v>
      </c>
      <c r="D173" t="s">
        <v>26</v>
      </c>
      <c r="E173" t="s">
        <v>12</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Q173" s="32" t="s">
        <v>6</v>
      </c>
      <c r="BR173" s="32" t="s">
        <v>29</v>
      </c>
    </row>
    <row r="174" spans="2:70" x14ac:dyDescent="0.45">
      <c r="B174" t="s">
        <v>408</v>
      </c>
      <c r="C174" t="s">
        <v>25</v>
      </c>
      <c r="D174" t="s">
        <v>26</v>
      </c>
      <c r="E174" t="s">
        <v>13</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Q174" s="32" t="s">
        <v>6</v>
      </c>
      <c r="BR174" s="32" t="s">
        <v>29</v>
      </c>
    </row>
    <row r="175" spans="2:70" x14ac:dyDescent="0.45">
      <c r="B175" t="s">
        <v>408</v>
      </c>
      <c r="C175" t="s">
        <v>25</v>
      </c>
      <c r="D175" t="s">
        <v>26</v>
      </c>
      <c r="E175" t="s">
        <v>15</v>
      </c>
      <c r="F175">
        <v>14.385</v>
      </c>
      <c r="G175">
        <v>14.416499999999999</v>
      </c>
      <c r="H175">
        <v>14.805999999999999</v>
      </c>
      <c r="I175">
        <v>16.891999999999999</v>
      </c>
      <c r="J175">
        <v>19.074999999999999</v>
      </c>
      <c r="K175">
        <v>20.558499999999999</v>
      </c>
      <c r="L175">
        <v>21.8</v>
      </c>
      <c r="M175">
        <v>22.857500000000002</v>
      </c>
      <c r="N175">
        <v>24.014500000000002</v>
      </c>
      <c r="O175">
        <v>26.010999999999999</v>
      </c>
      <c r="P175">
        <v>26.010999999999999</v>
      </c>
      <c r="Q175">
        <v>27.1265</v>
      </c>
      <c r="R175">
        <v>27.613</v>
      </c>
      <c r="S175">
        <v>26.192499999999999</v>
      </c>
      <c r="T175">
        <v>26.4635</v>
      </c>
      <c r="U175">
        <v>25.040500000000002</v>
      </c>
      <c r="V175">
        <v>32.579000000000001</v>
      </c>
      <c r="W175">
        <v>31.8215</v>
      </c>
      <c r="X175">
        <v>29.766999999999999</v>
      </c>
      <c r="Y175">
        <v>27.644500000000001</v>
      </c>
      <c r="Z175">
        <v>25.251000000000001</v>
      </c>
      <c r="AA175">
        <v>21.620999999999999</v>
      </c>
      <c r="AB175">
        <v>19.227499999999999</v>
      </c>
      <c r="AC175">
        <v>18.017499999999998</v>
      </c>
      <c r="AD175">
        <v>16.834</v>
      </c>
      <c r="AE175">
        <v>15.319000000000001</v>
      </c>
      <c r="AF175">
        <v>19.709</v>
      </c>
      <c r="AG175">
        <v>19.196000000000002</v>
      </c>
      <c r="AH175">
        <v>20.981999999999999</v>
      </c>
      <c r="AI175">
        <v>23.164999999999999</v>
      </c>
      <c r="AJ175">
        <v>25.314</v>
      </c>
      <c r="AK175">
        <v>26.95</v>
      </c>
      <c r="AL175">
        <v>29.128</v>
      </c>
      <c r="AM175">
        <v>29.190999999999999</v>
      </c>
      <c r="AN175">
        <v>31.976500000000001</v>
      </c>
      <c r="AO175">
        <v>37.423999999999999</v>
      </c>
      <c r="AP175">
        <v>38.002499999999998</v>
      </c>
      <c r="AQ175">
        <v>41.269500000000001</v>
      </c>
      <c r="AR175">
        <v>45.298999999999999</v>
      </c>
      <c r="AS175">
        <v>49.170999999999999</v>
      </c>
      <c r="AT175">
        <v>54.621000000000002</v>
      </c>
      <c r="AU175">
        <v>61.890999999999998</v>
      </c>
      <c r="AV175">
        <v>68.885000000000005</v>
      </c>
      <c r="AW175">
        <v>80.119</v>
      </c>
      <c r="AX175">
        <v>76.454999999999998</v>
      </c>
      <c r="AY175">
        <v>94.259500000000003</v>
      </c>
      <c r="AZ175">
        <v>101.1035</v>
      </c>
      <c r="BA175">
        <v>108.613</v>
      </c>
      <c r="BB175">
        <v>118.0585</v>
      </c>
      <c r="BC175">
        <v>135.80250000000001</v>
      </c>
      <c r="BD175">
        <v>150.5455</v>
      </c>
      <c r="BE175">
        <v>171.77699999999999</v>
      </c>
      <c r="BF175">
        <v>195.2105</v>
      </c>
      <c r="BG175">
        <v>212.376</v>
      </c>
      <c r="BH175">
        <v>217.13399999999999</v>
      </c>
      <c r="BI175">
        <v>225.03049999999999</v>
      </c>
      <c r="BJ175">
        <v>230.60650000000001</v>
      </c>
      <c r="BK175">
        <v>250.773</v>
      </c>
      <c r="BL175">
        <v>284.10950000000003</v>
      </c>
      <c r="BM175">
        <v>249.98650000000001</v>
      </c>
      <c r="BN175">
        <v>248.9555</v>
      </c>
      <c r="BO175">
        <v>279.08300000000003</v>
      </c>
      <c r="BQ175" s="32" t="s">
        <v>14</v>
      </c>
      <c r="BR175" s="32" t="s">
        <v>29</v>
      </c>
    </row>
    <row r="176" spans="2:70" x14ac:dyDescent="0.45">
      <c r="B176" t="s">
        <v>408</v>
      </c>
      <c r="C176" t="s">
        <v>25</v>
      </c>
      <c r="D176" t="s">
        <v>26</v>
      </c>
      <c r="E176" t="s">
        <v>17</v>
      </c>
      <c r="F176">
        <v>13.734500000000001</v>
      </c>
      <c r="G176">
        <v>13.734500000000001</v>
      </c>
      <c r="H176">
        <v>14.111499999999999</v>
      </c>
      <c r="I176">
        <v>16.085999999999999</v>
      </c>
      <c r="J176">
        <v>18.202999999999999</v>
      </c>
      <c r="K176">
        <v>19.5975</v>
      </c>
      <c r="L176">
        <v>20.76</v>
      </c>
      <c r="M176">
        <v>21.774999999999999</v>
      </c>
      <c r="N176">
        <v>22.9085</v>
      </c>
      <c r="O176">
        <v>24.795999999999999</v>
      </c>
      <c r="P176">
        <v>24.795999999999999</v>
      </c>
      <c r="Q176">
        <v>25.813500000000001</v>
      </c>
      <c r="R176">
        <v>26.2775</v>
      </c>
      <c r="S176">
        <v>24.97</v>
      </c>
      <c r="T176">
        <v>25.202000000000002</v>
      </c>
      <c r="U176">
        <v>23.894500000000001</v>
      </c>
      <c r="V176">
        <v>31.096499999999999</v>
      </c>
      <c r="W176">
        <v>30.342500000000001</v>
      </c>
      <c r="X176">
        <v>28.338999999999999</v>
      </c>
      <c r="Y176">
        <v>26.3355</v>
      </c>
      <c r="Z176">
        <v>24.042000000000002</v>
      </c>
      <c r="AA176">
        <v>20.641500000000001</v>
      </c>
      <c r="AB176">
        <v>18.3215</v>
      </c>
      <c r="AC176">
        <v>17.187999999999999</v>
      </c>
      <c r="AD176">
        <v>16.054500000000001</v>
      </c>
      <c r="AE176">
        <v>14.894500000000001</v>
      </c>
      <c r="AF176">
        <v>18.928000000000001</v>
      </c>
      <c r="AG176">
        <v>18.585000000000001</v>
      </c>
      <c r="AH176">
        <v>20.324999999999999</v>
      </c>
      <c r="AI176">
        <v>22.328499999999998</v>
      </c>
      <c r="AJ176">
        <v>24.332000000000001</v>
      </c>
      <c r="AK176">
        <v>25.755500000000001</v>
      </c>
      <c r="AL176">
        <v>28.048999999999999</v>
      </c>
      <c r="AM176">
        <v>28.629000000000001</v>
      </c>
      <c r="AN176">
        <v>29.209</v>
      </c>
      <c r="AO176">
        <v>30.052499999999998</v>
      </c>
      <c r="AP176">
        <v>36.643000000000001</v>
      </c>
      <c r="AQ176">
        <v>40.07</v>
      </c>
      <c r="AR176">
        <v>42.9435</v>
      </c>
      <c r="AS176">
        <v>46.976999999999997</v>
      </c>
      <c r="AT176">
        <v>48.137</v>
      </c>
      <c r="AU176">
        <v>50.404000000000003</v>
      </c>
      <c r="AV176">
        <v>52.697499999999998</v>
      </c>
      <c r="AW176">
        <v>54.411000000000001</v>
      </c>
      <c r="AX176">
        <v>53.277500000000003</v>
      </c>
      <c r="AY176">
        <v>60.131500000000003</v>
      </c>
      <c r="AZ176">
        <v>67.5655</v>
      </c>
      <c r="BA176">
        <v>72.732500000000002</v>
      </c>
      <c r="BB176">
        <v>79.296499999999995</v>
      </c>
      <c r="BC176">
        <v>79.296499999999995</v>
      </c>
      <c r="BD176">
        <v>85.913499999999999</v>
      </c>
      <c r="BE176">
        <v>85.913499999999999</v>
      </c>
      <c r="BF176">
        <v>85.913499999999999</v>
      </c>
      <c r="BG176">
        <v>88.787000000000006</v>
      </c>
      <c r="BH176">
        <v>99.616500000000002</v>
      </c>
      <c r="BI176">
        <v>101.45099999999999</v>
      </c>
      <c r="BJ176">
        <v>101.9415</v>
      </c>
      <c r="BK176">
        <v>110.8545</v>
      </c>
      <c r="BL176">
        <v>104.75700000000001</v>
      </c>
      <c r="BM176">
        <v>110.91249999999999</v>
      </c>
      <c r="BN176">
        <v>110.7675</v>
      </c>
      <c r="BO176">
        <v>108.7955</v>
      </c>
      <c r="BQ176" s="32" t="s">
        <v>16</v>
      </c>
      <c r="BR176" s="32" t="s">
        <v>29</v>
      </c>
    </row>
    <row r="177" spans="2:70" x14ac:dyDescent="0.45">
      <c r="B177" t="s">
        <v>408</v>
      </c>
      <c r="C177" t="s">
        <v>32</v>
      </c>
      <c r="D177" t="s">
        <v>31</v>
      </c>
      <c r="E177" t="s">
        <v>1</v>
      </c>
      <c r="F177" s="2">
        <f t="shared" ref="F177:BO177" si="55">IF(F155=0,0,F166/F155)</f>
        <v>406.07643312101914</v>
      </c>
      <c r="G177" s="2">
        <f t="shared" si="55"/>
        <v>389.92586989409983</v>
      </c>
      <c r="H177" s="2">
        <f t="shared" si="55"/>
        <v>359.7496194824962</v>
      </c>
      <c r="I177" s="2">
        <f t="shared" si="55"/>
        <v>357.2519440124417</v>
      </c>
      <c r="J177" s="2">
        <f t="shared" si="55"/>
        <v>356.41603375527427</v>
      </c>
      <c r="K177" s="2">
        <f t="shared" si="55"/>
        <v>608.98720472440948</v>
      </c>
      <c r="L177" s="2">
        <f t="shared" si="55"/>
        <v>533.10913705583755</v>
      </c>
      <c r="M177" s="2">
        <f t="shared" si="55"/>
        <v>457.31020733652309</v>
      </c>
      <c r="N177" s="2">
        <f t="shared" si="55"/>
        <v>474.67556634304208</v>
      </c>
      <c r="O177" s="2">
        <f t="shared" si="55"/>
        <v>808.55692055692055</v>
      </c>
      <c r="P177" s="2">
        <f t="shared" si="55"/>
        <v>768.37407711238723</v>
      </c>
      <c r="Q177" s="2">
        <f t="shared" si="55"/>
        <v>653.33894414690133</v>
      </c>
      <c r="R177" s="2">
        <f t="shared" si="55"/>
        <v>702.34257120862208</v>
      </c>
      <c r="S177" s="2">
        <f t="shared" si="55"/>
        <v>816.68566775244301</v>
      </c>
      <c r="T177" s="2">
        <f t="shared" si="55"/>
        <v>600.29800498753127</v>
      </c>
      <c r="U177" s="2">
        <f t="shared" si="55"/>
        <v>619.1206126356094</v>
      </c>
      <c r="V177" s="2">
        <f t="shared" si="55"/>
        <v>529.91320995532863</v>
      </c>
      <c r="W177" s="2">
        <f t="shared" si="55"/>
        <v>432.02060035314895</v>
      </c>
      <c r="X177" s="2">
        <f t="shared" si="55"/>
        <v>687.17282229965167</v>
      </c>
      <c r="Y177" s="2">
        <f t="shared" si="55"/>
        <v>596.06146281499696</v>
      </c>
      <c r="Z177" s="2">
        <f t="shared" si="55"/>
        <v>628.12242495585645</v>
      </c>
      <c r="AA177" s="2">
        <f t="shared" si="55"/>
        <v>591.9921348314607</v>
      </c>
      <c r="AB177" s="2">
        <f t="shared" si="55"/>
        <v>392.06239935587763</v>
      </c>
      <c r="AC177" s="2">
        <f t="shared" si="55"/>
        <v>1006.7018156424581</v>
      </c>
      <c r="AD177" s="2">
        <f t="shared" si="55"/>
        <v>841.2248939179633</v>
      </c>
      <c r="AE177" s="2">
        <f t="shared" si="55"/>
        <v>797.13962558502328</v>
      </c>
      <c r="AF177" s="2">
        <f t="shared" si="55"/>
        <v>976.54496124031004</v>
      </c>
      <c r="AG177" s="2">
        <f t="shared" si="55"/>
        <v>1051.1421608448416</v>
      </c>
      <c r="AH177" s="2">
        <f t="shared" si="55"/>
        <v>1110.3631147540984</v>
      </c>
      <c r="AI177" s="2">
        <f t="shared" si="55"/>
        <v>762.86860304287688</v>
      </c>
      <c r="AJ177" s="2">
        <f t="shared" si="55"/>
        <v>1285.3622047244094</v>
      </c>
      <c r="AK177" s="2">
        <f t="shared" si="55"/>
        <v>1122.7935635792778</v>
      </c>
      <c r="AL177" s="2">
        <f t="shared" si="55"/>
        <v>1487.3863636363637</v>
      </c>
      <c r="AM177" s="2">
        <f t="shared" si="55"/>
        <v>1431.5879494655003</v>
      </c>
      <c r="AN177" s="2">
        <f t="shared" si="55"/>
        <v>1594.6224390243904</v>
      </c>
      <c r="AO177" s="2">
        <f t="shared" si="55"/>
        <v>1554.3001858736061</v>
      </c>
      <c r="AP177" s="2">
        <f t="shared" si="55"/>
        <v>1471.5142095914741</v>
      </c>
      <c r="AQ177" s="2">
        <f t="shared" si="55"/>
        <v>1594.4880073800739</v>
      </c>
      <c r="AR177" s="2">
        <f t="shared" si="55"/>
        <v>1476.6809440559441</v>
      </c>
      <c r="AS177" s="2">
        <f t="shared" si="55"/>
        <v>1462.4278122232065</v>
      </c>
      <c r="AT177" s="2">
        <f t="shared" si="55"/>
        <v>1352.2679640718563</v>
      </c>
      <c r="AU177" s="2">
        <f t="shared" si="55"/>
        <v>1875.8836565096954</v>
      </c>
      <c r="AV177" s="2">
        <f t="shared" si="55"/>
        <v>1801.6118299445473</v>
      </c>
      <c r="AW177" s="2">
        <f t="shared" si="55"/>
        <v>1589.1432558139534</v>
      </c>
      <c r="AX177" s="2">
        <f t="shared" si="55"/>
        <v>1661.2462620932279</v>
      </c>
      <c r="AY177" s="2">
        <f t="shared" si="55"/>
        <v>1669.3345021037867</v>
      </c>
      <c r="AZ177" s="2">
        <f t="shared" si="55"/>
        <v>1487.2524271844661</v>
      </c>
      <c r="BA177" s="2">
        <f t="shared" si="55"/>
        <v>1994.4530289727832</v>
      </c>
      <c r="BB177" s="2">
        <f t="shared" si="55"/>
        <v>2215.2127288578904</v>
      </c>
      <c r="BC177" s="2">
        <f t="shared" si="55"/>
        <v>2414.7840707964601</v>
      </c>
      <c r="BD177" s="2">
        <f t="shared" si="55"/>
        <v>2155.2849213691024</v>
      </c>
      <c r="BE177" s="2">
        <f t="shared" si="55"/>
        <v>2409.8849961919268</v>
      </c>
      <c r="BF177" s="2">
        <f t="shared" si="55"/>
        <v>2177.0670391061453</v>
      </c>
      <c r="BG177" s="2">
        <f t="shared" si="55"/>
        <v>2176.2649446494461</v>
      </c>
      <c r="BH177" s="2">
        <f t="shared" si="55"/>
        <v>2111.6625183016108</v>
      </c>
      <c r="BI177" s="2">
        <f t="shared" si="55"/>
        <v>2109.9532505478451</v>
      </c>
      <c r="BJ177" s="2">
        <f t="shared" si="55"/>
        <v>2404.2750149790295</v>
      </c>
      <c r="BK177" s="2">
        <f t="shared" si="55"/>
        <v>2803.3959094229367</v>
      </c>
      <c r="BL177" s="2">
        <f t="shared" si="55"/>
        <v>3487.1498069498066</v>
      </c>
      <c r="BM177" s="2">
        <f t="shared" si="55"/>
        <v>3664.0930232558139</v>
      </c>
      <c r="BN177" s="2">
        <f t="shared" si="55"/>
        <v>3714.5698587127154</v>
      </c>
      <c r="BO177" s="2">
        <f t="shared" si="55"/>
        <v>3854.9482484076439</v>
      </c>
      <c r="BQ177" s="32" t="s">
        <v>0</v>
      </c>
      <c r="BR177" s="32" t="s">
        <v>30</v>
      </c>
    </row>
    <row r="178" spans="2:70" x14ac:dyDescent="0.45">
      <c r="B178" t="s">
        <v>408</v>
      </c>
      <c r="C178" t="s">
        <v>32</v>
      </c>
      <c r="D178" t="s">
        <v>31</v>
      </c>
      <c r="E178" t="s">
        <v>3</v>
      </c>
      <c r="F178" s="2">
        <f t="shared" ref="F178:BO178" si="56">IF(F156=0,0,F167/F156)</f>
        <v>30.399092836946277</v>
      </c>
      <c r="G178" s="2">
        <f t="shared" si="56"/>
        <v>30.9992981635279</v>
      </c>
      <c r="H178" s="2">
        <f t="shared" si="56"/>
        <v>32.514334343917874</v>
      </c>
      <c r="I178" s="2">
        <f t="shared" si="56"/>
        <v>42.876110004843653</v>
      </c>
      <c r="J178" s="2">
        <f t="shared" si="56"/>
        <v>32.614695243751008</v>
      </c>
      <c r="K178" s="2">
        <f t="shared" si="56"/>
        <v>38.000122556529199</v>
      </c>
      <c r="L178" s="2">
        <f t="shared" si="56"/>
        <v>52.326320472891382</v>
      </c>
      <c r="M178" s="2">
        <f t="shared" si="56"/>
        <v>65.334441589844346</v>
      </c>
      <c r="N178" s="2">
        <f t="shared" si="56"/>
        <v>60.961642748495464</v>
      </c>
      <c r="O178" s="2">
        <f t="shared" si="56"/>
        <v>48.799161603315909</v>
      </c>
      <c r="P178" s="2">
        <f t="shared" si="56"/>
        <v>54.901112663166515</v>
      </c>
      <c r="Q178" s="2">
        <f t="shared" si="56"/>
        <v>70.101576089821307</v>
      </c>
      <c r="R178" s="2">
        <f t="shared" si="56"/>
        <v>61.99916148761961</v>
      </c>
      <c r="S178" s="2">
        <f t="shared" si="56"/>
        <v>73.200968937019084</v>
      </c>
      <c r="T178" s="2">
        <f t="shared" si="56"/>
        <v>71.099872889050303</v>
      </c>
      <c r="U178" s="2">
        <f t="shared" si="56"/>
        <v>69.798980926184797</v>
      </c>
      <c r="V178" s="2">
        <f t="shared" si="56"/>
        <v>109.00026221484137</v>
      </c>
      <c r="W178" s="2">
        <f t="shared" si="56"/>
        <v>108.00072339271181</v>
      </c>
      <c r="X178" s="2">
        <f t="shared" si="56"/>
        <v>93.000503110135384</v>
      </c>
      <c r="Y178" s="2">
        <f t="shared" si="56"/>
        <v>77.998758791890779</v>
      </c>
      <c r="Z178" s="2">
        <f t="shared" si="56"/>
        <v>96.998936396511397</v>
      </c>
      <c r="AA178" s="2">
        <f t="shared" si="56"/>
        <v>36.000230906886799</v>
      </c>
      <c r="AB178" s="2">
        <f t="shared" si="56"/>
        <v>40.000610844845404</v>
      </c>
      <c r="AC178" s="2">
        <f t="shared" si="56"/>
        <v>64.999268578115846</v>
      </c>
      <c r="AD178" s="2">
        <f t="shared" si="56"/>
        <v>80.000908870576822</v>
      </c>
      <c r="AE178" s="2">
        <f t="shared" si="56"/>
        <v>69.600535552048967</v>
      </c>
      <c r="AF178" s="2">
        <f t="shared" si="56"/>
        <v>80.698634891254045</v>
      </c>
      <c r="AG178" s="2">
        <f t="shared" si="56"/>
        <v>95.003888939133589</v>
      </c>
      <c r="AH178" s="2">
        <f t="shared" si="56"/>
        <v>73.700429093605976</v>
      </c>
      <c r="AI178" s="2">
        <f t="shared" si="56"/>
        <v>80.902968220680748</v>
      </c>
      <c r="AJ178" s="2">
        <f t="shared" si="56"/>
        <v>150.90582122270033</v>
      </c>
      <c r="AK178" s="2">
        <f t="shared" si="56"/>
        <v>131.50526491726555</v>
      </c>
      <c r="AL178" s="2">
        <f t="shared" si="56"/>
        <v>157.40784435475524</v>
      </c>
      <c r="AM178" s="2">
        <f t="shared" si="56"/>
        <v>162.2921243523316</v>
      </c>
      <c r="AN178" s="2">
        <f t="shared" si="56"/>
        <v>201.71431552587646</v>
      </c>
      <c r="AO178" s="2">
        <f t="shared" si="56"/>
        <v>215.71288981288984</v>
      </c>
      <c r="AP178" s="2">
        <f t="shared" si="56"/>
        <v>197.10174120860361</v>
      </c>
      <c r="AQ178" s="2">
        <f t="shared" si="56"/>
        <v>193.60462977157752</v>
      </c>
      <c r="AR178" s="2">
        <f t="shared" si="56"/>
        <v>209.75007558198126</v>
      </c>
      <c r="AS178" s="2">
        <f t="shared" si="56"/>
        <v>248.69525167233249</v>
      </c>
      <c r="AT178" s="2">
        <f t="shared" si="56"/>
        <v>274.58785620783402</v>
      </c>
      <c r="AU178" s="2">
        <f t="shared" si="56"/>
        <v>279.99765999765998</v>
      </c>
      <c r="AV178" s="2">
        <f t="shared" si="56"/>
        <v>238.80824465337329</v>
      </c>
      <c r="AW178" s="2">
        <f t="shared" si="56"/>
        <v>241.79929394663068</v>
      </c>
      <c r="AX178" s="2">
        <f t="shared" si="56"/>
        <v>287.0001191043354</v>
      </c>
      <c r="AY178" s="2">
        <f t="shared" si="56"/>
        <v>250.00674346726609</v>
      </c>
      <c r="AZ178" s="2">
        <f t="shared" si="56"/>
        <v>185.34558292545935</v>
      </c>
      <c r="BA178" s="2">
        <f t="shared" si="56"/>
        <v>301.93092726263188</v>
      </c>
      <c r="BB178" s="2">
        <f t="shared" si="56"/>
        <v>391.41760961810468</v>
      </c>
      <c r="BC178" s="2">
        <f t="shared" si="56"/>
        <v>491.60878138556586</v>
      </c>
      <c r="BD178" s="2">
        <f t="shared" si="56"/>
        <v>463.98294370229007</v>
      </c>
      <c r="BE178" s="2">
        <f t="shared" si="56"/>
        <v>481.12351684859993</v>
      </c>
      <c r="BF178" s="2">
        <f t="shared" si="56"/>
        <v>569.53732821592178</v>
      </c>
      <c r="BG178" s="2">
        <f t="shared" si="56"/>
        <v>604.01634702020851</v>
      </c>
      <c r="BH178" s="2">
        <f t="shared" si="56"/>
        <v>641.47308744949828</v>
      </c>
      <c r="BI178" s="2">
        <f t="shared" si="56"/>
        <v>687.70008880994669</v>
      </c>
      <c r="BJ178" s="2">
        <f t="shared" si="56"/>
        <v>722.11920280772131</v>
      </c>
      <c r="BK178" s="2">
        <f t="shared" si="56"/>
        <v>769.42664916311116</v>
      </c>
      <c r="BL178" s="2">
        <f t="shared" si="56"/>
        <v>925.06131516587675</v>
      </c>
      <c r="BM178" s="2">
        <f t="shared" si="56"/>
        <v>973.0326315789473</v>
      </c>
      <c r="BN178" s="2">
        <f t="shared" si="56"/>
        <v>1142.996884272997</v>
      </c>
      <c r="BO178" s="2">
        <f t="shared" si="56"/>
        <v>1283.0935265336848</v>
      </c>
      <c r="BQ178" s="32" t="s">
        <v>2</v>
      </c>
      <c r="BR178" s="32" t="s">
        <v>30</v>
      </c>
    </row>
    <row r="179" spans="2:70" x14ac:dyDescent="0.45">
      <c r="B179" t="s">
        <v>408</v>
      </c>
      <c r="C179" t="s">
        <v>32</v>
      </c>
      <c r="D179" t="s">
        <v>31</v>
      </c>
      <c r="E179" t="s">
        <v>5</v>
      </c>
      <c r="F179" s="2">
        <f t="shared" ref="F179:BO179" si="57">IF(F157=0,0,F168/F157)</f>
        <v>21.849974407171153</v>
      </c>
      <c r="G179" s="2">
        <f t="shared" si="57"/>
        <v>20.700015558782564</v>
      </c>
      <c r="H179" s="2">
        <f t="shared" si="57"/>
        <v>20.699982342114737</v>
      </c>
      <c r="I179" s="2">
        <f t="shared" si="57"/>
        <v>20.125005305827919</v>
      </c>
      <c r="J179" s="2">
        <f t="shared" si="57"/>
        <v>20.124990756098335</v>
      </c>
      <c r="K179" s="2">
        <f t="shared" si="57"/>
        <v>20.124990756098335</v>
      </c>
      <c r="L179" s="2">
        <f t="shared" si="57"/>
        <v>20.699996434501799</v>
      </c>
      <c r="M179" s="2">
        <f t="shared" si="57"/>
        <v>20.125005826147753</v>
      </c>
      <c r="N179" s="2">
        <f t="shared" si="57"/>
        <v>23</v>
      </c>
      <c r="O179" s="2">
        <f t="shared" si="57"/>
        <v>22.424973905561352</v>
      </c>
      <c r="P179" s="2">
        <f t="shared" si="57"/>
        <v>21.850003334476582</v>
      </c>
      <c r="Q179" s="2">
        <f t="shared" si="57"/>
        <v>20.700009827151327</v>
      </c>
      <c r="R179" s="2">
        <f t="shared" si="57"/>
        <v>20.70002160266348</v>
      </c>
      <c r="S179" s="2">
        <f t="shared" si="57"/>
        <v>22.424995632025162</v>
      </c>
      <c r="T179" s="2">
        <f t="shared" si="57"/>
        <v>17.824999657961961</v>
      </c>
      <c r="U179" s="2">
        <f t="shared" si="57"/>
        <v>14.719993431545701</v>
      </c>
      <c r="V179" s="2">
        <f t="shared" si="57"/>
        <v>13.339990217050579</v>
      </c>
      <c r="W179" s="2">
        <f t="shared" si="57"/>
        <v>12.994989814741658</v>
      </c>
      <c r="X179" s="2">
        <f t="shared" si="57"/>
        <v>13.800002089769533</v>
      </c>
      <c r="Y179" s="2">
        <f t="shared" si="57"/>
        <v>14.375002197941321</v>
      </c>
      <c r="Z179" s="2">
        <f t="shared" si="57"/>
        <v>14.374988255030692</v>
      </c>
      <c r="AA179" s="2">
        <f t="shared" si="57"/>
        <v>16.099996911398314</v>
      </c>
      <c r="AB179" s="2">
        <f t="shared" si="57"/>
        <v>17.250011036290719</v>
      </c>
      <c r="AC179" s="2">
        <f t="shared" si="57"/>
        <v>18.629988157061863</v>
      </c>
      <c r="AD179" s="2">
        <f t="shared" si="57"/>
        <v>19.549991755444381</v>
      </c>
      <c r="AE179" s="2">
        <f t="shared" si="57"/>
        <v>19.549993217810034</v>
      </c>
      <c r="AF179" s="2">
        <f t="shared" si="57"/>
        <v>20.178693254136618</v>
      </c>
      <c r="AG179" s="2">
        <f t="shared" si="57"/>
        <v>19.750890736846035</v>
      </c>
      <c r="AH179" s="2">
        <f t="shared" si="57"/>
        <v>19.602207899812555</v>
      </c>
      <c r="AI179" s="2">
        <f t="shared" si="57"/>
        <v>19.747573206454447</v>
      </c>
      <c r="AJ179" s="2">
        <f t="shared" si="57"/>
        <v>20.607405769982112</v>
      </c>
      <c r="AK179" s="2">
        <f t="shared" si="57"/>
        <v>19.998508749804007</v>
      </c>
      <c r="AL179" s="2">
        <f t="shared" si="57"/>
        <v>20.124986120245648</v>
      </c>
      <c r="AM179" s="2">
        <f t="shared" si="57"/>
        <v>20.470003219141802</v>
      </c>
      <c r="AN179" s="2">
        <f t="shared" si="57"/>
        <v>20.699989316764707</v>
      </c>
      <c r="AO179" s="2">
        <f t="shared" si="57"/>
        <v>20.930014313579658</v>
      </c>
      <c r="AP179" s="2">
        <f t="shared" si="57"/>
        <v>20.814992581948317</v>
      </c>
      <c r="AQ179" s="2">
        <f t="shared" si="57"/>
        <v>20.757503922504945</v>
      </c>
      <c r="AR179" s="2">
        <f t="shared" si="57"/>
        <v>21.274999136770141</v>
      </c>
      <c r="AS179" s="2">
        <f t="shared" si="57"/>
        <v>23.750021452884699</v>
      </c>
      <c r="AT179" s="2">
        <f t="shared" si="57"/>
        <v>24.000020995531766</v>
      </c>
      <c r="AU179" s="2">
        <f t="shared" si="57"/>
        <v>24.125015175888549</v>
      </c>
      <c r="AV179" s="2">
        <f t="shared" si="57"/>
        <v>18.480010941076543</v>
      </c>
      <c r="AW179" s="2">
        <f t="shared" si="57"/>
        <v>18.685995943356705</v>
      </c>
      <c r="AX179" s="2">
        <f t="shared" si="57"/>
        <v>18.879008200146998</v>
      </c>
      <c r="AY179" s="2">
        <f t="shared" si="57"/>
        <v>19.140003084466823</v>
      </c>
      <c r="AZ179" s="2">
        <f t="shared" si="57"/>
        <v>19.346007302746468</v>
      </c>
      <c r="BA179" s="2">
        <f t="shared" si="57"/>
        <v>19.553013834205625</v>
      </c>
      <c r="BB179" s="2">
        <f t="shared" si="57"/>
        <v>19.773003943059738</v>
      </c>
      <c r="BC179" s="2">
        <f t="shared" si="57"/>
        <v>19.992998780432721</v>
      </c>
      <c r="BD179" s="2">
        <f t="shared" si="57"/>
        <v>20.592003083259513</v>
      </c>
      <c r="BE179" s="2">
        <f t="shared" si="57"/>
        <v>21.22100277448056</v>
      </c>
      <c r="BF179" s="2">
        <f t="shared" si="57"/>
        <v>21.863014582989621</v>
      </c>
      <c r="BG179" s="2">
        <f t="shared" si="57"/>
        <v>22.780985532806394</v>
      </c>
      <c r="BH179" s="2">
        <f t="shared" si="57"/>
        <v>23.841012119530021</v>
      </c>
      <c r="BI179" s="2">
        <f t="shared" si="57"/>
        <v>24.961004036140114</v>
      </c>
      <c r="BJ179" s="2">
        <f t="shared" si="57"/>
        <v>26.134002342322471</v>
      </c>
      <c r="BK179" s="2">
        <f t="shared" si="57"/>
        <v>26.715997196023093</v>
      </c>
      <c r="BL179" s="2">
        <f t="shared" si="57"/>
        <v>27.935982661910167</v>
      </c>
      <c r="BM179" s="2">
        <f t="shared" si="57"/>
        <v>28.998990712048478</v>
      </c>
      <c r="BN179" s="2">
        <f t="shared" si="57"/>
        <v>29.893005280998263</v>
      </c>
      <c r="BO179" s="2">
        <f t="shared" si="57"/>
        <v>30.000013517806327</v>
      </c>
      <c r="BQ179" s="32" t="s">
        <v>4</v>
      </c>
      <c r="BR179" s="32" t="s">
        <v>30</v>
      </c>
    </row>
    <row r="180" spans="2:70" x14ac:dyDescent="0.45">
      <c r="B180" t="s">
        <v>408</v>
      </c>
      <c r="C180" t="s">
        <v>32</v>
      </c>
      <c r="D180" t="s">
        <v>31</v>
      </c>
      <c r="E180" t="s">
        <v>7</v>
      </c>
      <c r="F180" s="2">
        <f t="shared" ref="F180:BO180" si="58">IF(F158=0,0,F169/F158)</f>
        <v>9.7499868985498566</v>
      </c>
      <c r="G180" s="2">
        <f t="shared" si="58"/>
        <v>10.725000000000001</v>
      </c>
      <c r="H180" s="2">
        <f t="shared" si="58"/>
        <v>11.700000000000001</v>
      </c>
      <c r="I180" s="2">
        <f t="shared" si="58"/>
        <v>13.649957703565628</v>
      </c>
      <c r="J180" s="2">
        <f t="shared" si="58"/>
        <v>14.625</v>
      </c>
      <c r="K180" s="2">
        <f t="shared" si="58"/>
        <v>14.625</v>
      </c>
      <c r="L180" s="2">
        <f t="shared" si="58"/>
        <v>15.6000014971965</v>
      </c>
      <c r="M180" s="2">
        <f t="shared" si="58"/>
        <v>16.575001497185294</v>
      </c>
      <c r="N180" s="2">
        <f t="shared" si="58"/>
        <v>17.549986899726765</v>
      </c>
      <c r="O180" s="2">
        <f t="shared" si="58"/>
        <v>17.608515002695096</v>
      </c>
      <c r="P180" s="2">
        <f t="shared" si="58"/>
        <v>17.608515002695096</v>
      </c>
      <c r="Q180" s="2">
        <f t="shared" si="58"/>
        <v>18.193440217960809</v>
      </c>
      <c r="R180" s="2">
        <f t="shared" si="58"/>
        <v>18.75896345753679</v>
      </c>
      <c r="S180" s="2">
        <f t="shared" si="58"/>
        <v>20.669960326371733</v>
      </c>
      <c r="T180" s="2">
        <f t="shared" si="58"/>
        <v>17.549986899726765</v>
      </c>
      <c r="U180" s="2">
        <f t="shared" si="58"/>
        <v>16.11998173474964</v>
      </c>
      <c r="V180" s="2">
        <f t="shared" si="58"/>
        <v>14.819966164118995</v>
      </c>
      <c r="W180" s="2">
        <f t="shared" si="58"/>
        <v>14.559969459477667</v>
      </c>
      <c r="X180" s="2">
        <f t="shared" si="58"/>
        <v>15.210003518148406</v>
      </c>
      <c r="Y180" s="2">
        <f t="shared" si="58"/>
        <v>15.6000014971965</v>
      </c>
      <c r="Z180" s="2">
        <f t="shared" si="58"/>
        <v>16.11998173474964</v>
      </c>
      <c r="AA180" s="2">
        <f t="shared" si="58"/>
        <v>18.070036230799172</v>
      </c>
      <c r="AB180" s="2">
        <f t="shared" si="58"/>
        <v>19.5</v>
      </c>
      <c r="AC180" s="2">
        <f t="shared" si="58"/>
        <v>21.060060487191389</v>
      </c>
      <c r="AD180" s="2">
        <f t="shared" si="58"/>
        <v>22.073979534549487</v>
      </c>
      <c r="AE180" s="2">
        <f t="shared" si="58"/>
        <v>22.126020793880102</v>
      </c>
      <c r="AF180" s="2">
        <f t="shared" si="58"/>
        <v>22.750059885618469</v>
      </c>
      <c r="AG180" s="2">
        <f t="shared" si="58"/>
        <v>22.295081967213115</v>
      </c>
      <c r="AH180" s="2">
        <f t="shared" si="58"/>
        <v>22.164971218551869</v>
      </c>
      <c r="AI180" s="2">
        <f t="shared" si="58"/>
        <v>20.8</v>
      </c>
      <c r="AJ180" s="2">
        <f t="shared" si="58"/>
        <v>28.222204979653771</v>
      </c>
      <c r="AK180" s="2">
        <f t="shared" si="58"/>
        <v>26.891535083132908</v>
      </c>
      <c r="AL180" s="2">
        <f t="shared" si="58"/>
        <v>27.552205684763486</v>
      </c>
      <c r="AM180" s="2">
        <f t="shared" si="58"/>
        <v>27.370358792678267</v>
      </c>
      <c r="AN180" s="2">
        <f t="shared" si="58"/>
        <v>29.083756845470205</v>
      </c>
      <c r="AO180" s="2">
        <f t="shared" si="58"/>
        <v>35.562857400707209</v>
      </c>
      <c r="AP180" s="2">
        <f t="shared" si="58"/>
        <v>35.848452333172247</v>
      </c>
      <c r="AQ180" s="2">
        <f t="shared" si="58"/>
        <v>36.154330476875778</v>
      </c>
      <c r="AR180" s="2">
        <f t="shared" si="58"/>
        <v>36.441249469318443</v>
      </c>
      <c r="AS180" s="2">
        <f t="shared" si="58"/>
        <v>36.795410840585376</v>
      </c>
      <c r="AT180" s="2">
        <f t="shared" si="58"/>
        <v>37.148753609043958</v>
      </c>
      <c r="AU180" s="2">
        <f t="shared" si="58"/>
        <v>37.50138004935706</v>
      </c>
      <c r="AV180" s="2">
        <f t="shared" si="58"/>
        <v>37.968995449319017</v>
      </c>
      <c r="AW180" s="2">
        <f t="shared" si="58"/>
        <v>38.320414480969276</v>
      </c>
      <c r="AX180" s="2">
        <f t="shared" si="58"/>
        <v>38.786068448421823</v>
      </c>
      <c r="AY180" s="2">
        <f t="shared" si="58"/>
        <v>36.529876720634135</v>
      </c>
      <c r="AZ180" s="2">
        <f t="shared" si="58"/>
        <v>37.119922442318348</v>
      </c>
      <c r="BA180" s="2">
        <f t="shared" si="58"/>
        <v>39.885511789559772</v>
      </c>
      <c r="BB180" s="2">
        <f t="shared" si="58"/>
        <v>40.262315546877502</v>
      </c>
      <c r="BC180" s="2">
        <f t="shared" si="58"/>
        <v>37.888222937736721</v>
      </c>
      <c r="BD180" s="2">
        <f t="shared" si="58"/>
        <v>41.445338912267026</v>
      </c>
      <c r="BE180" s="2">
        <f t="shared" si="58"/>
        <v>43.144987657436694</v>
      </c>
      <c r="BF180" s="2">
        <f t="shared" si="58"/>
        <v>43.151113354735415</v>
      </c>
      <c r="BG180" s="2">
        <f t="shared" si="58"/>
        <v>41.422283071583792</v>
      </c>
      <c r="BH180" s="2">
        <f t="shared" si="58"/>
        <v>42.717050064448784</v>
      </c>
      <c r="BI180" s="2">
        <f t="shared" si="58"/>
        <v>44.059281488871953</v>
      </c>
      <c r="BJ180" s="2">
        <f t="shared" si="58"/>
        <v>45.2998308506575</v>
      </c>
      <c r="BK180" s="2">
        <f t="shared" si="58"/>
        <v>45.311762749359914</v>
      </c>
      <c r="BL180" s="2">
        <f t="shared" si="58"/>
        <v>45.663085620723209</v>
      </c>
      <c r="BM180" s="2">
        <f t="shared" si="58"/>
        <v>48.199891670036081</v>
      </c>
      <c r="BN180" s="2">
        <f t="shared" si="58"/>
        <v>49.194525874508251</v>
      </c>
      <c r="BO180" s="2">
        <f t="shared" si="58"/>
        <v>50.178067794303338</v>
      </c>
      <c r="BQ180" s="32" t="s">
        <v>6</v>
      </c>
      <c r="BR180" s="32" t="s">
        <v>30</v>
      </c>
    </row>
    <row r="181" spans="2:70" x14ac:dyDescent="0.45">
      <c r="B181" t="s">
        <v>408</v>
      </c>
      <c r="C181" t="s">
        <v>32</v>
      </c>
      <c r="D181" t="s">
        <v>31</v>
      </c>
      <c r="E181" t="s">
        <v>9</v>
      </c>
      <c r="F181" s="2">
        <f t="shared" ref="F181:BO181" si="59">IF(F159=0,0,F170/F159)</f>
        <v>3.2300027201327701</v>
      </c>
      <c r="G181" s="2">
        <f t="shared" si="59"/>
        <v>3.2300013218105028</v>
      </c>
      <c r="H181" s="2">
        <f t="shared" si="59"/>
        <v>3.2774984993997593</v>
      </c>
      <c r="I181" s="2">
        <f t="shared" si="59"/>
        <v>3.135001996714132</v>
      </c>
      <c r="J181" s="2">
        <f t="shared" si="59"/>
        <v>3.0399985629258826</v>
      </c>
      <c r="K181" s="2">
        <f t="shared" si="59"/>
        <v>3.0874999407254258</v>
      </c>
      <c r="L181" s="2">
        <f t="shared" si="59"/>
        <v>3.3725000320751701</v>
      </c>
      <c r="M181" s="2">
        <f t="shared" si="59"/>
        <v>3.4675018787582492</v>
      </c>
      <c r="N181" s="2">
        <f t="shared" si="59"/>
        <v>3.6100013317352513</v>
      </c>
      <c r="O181" s="2">
        <f t="shared" si="59"/>
        <v>3.6574981898917924</v>
      </c>
      <c r="P181" s="2">
        <f t="shared" si="59"/>
        <v>3.65749816688664</v>
      </c>
      <c r="Q181" s="2">
        <f t="shared" si="59"/>
        <v>4.0849982738805348</v>
      </c>
      <c r="R181" s="2">
        <f t="shared" si="59"/>
        <v>3.4199996424365269</v>
      </c>
      <c r="S181" s="2">
        <f t="shared" si="59"/>
        <v>3.8474997620420703</v>
      </c>
      <c r="T181" s="2">
        <f t="shared" si="59"/>
        <v>4.6549999073576549</v>
      </c>
      <c r="U181" s="2">
        <f t="shared" si="59"/>
        <v>4.5599999132855249</v>
      </c>
      <c r="V181" s="2">
        <f t="shared" si="59"/>
        <v>4.6550025373517956</v>
      </c>
      <c r="W181" s="2">
        <f t="shared" si="59"/>
        <v>4.6074987087888433</v>
      </c>
      <c r="X181" s="2">
        <f t="shared" si="59"/>
        <v>4.4650004214695524</v>
      </c>
      <c r="Y181" s="2">
        <f t="shared" si="59"/>
        <v>4.5600013672847215</v>
      </c>
      <c r="Z181" s="2">
        <f t="shared" si="59"/>
        <v>4.6549991823105445</v>
      </c>
      <c r="AA181" s="2">
        <f t="shared" si="59"/>
        <v>4.5124982380556311</v>
      </c>
      <c r="AB181" s="2">
        <f t="shared" si="59"/>
        <v>4.2750000538017376</v>
      </c>
      <c r="AC181" s="2">
        <f t="shared" si="59"/>
        <v>3.8000010760440319</v>
      </c>
      <c r="AD181" s="2">
        <f t="shared" si="59"/>
        <v>3.8000010760440319</v>
      </c>
      <c r="AE181" s="2">
        <f t="shared" si="59"/>
        <v>3.894997913815728</v>
      </c>
      <c r="AF181" s="2">
        <f t="shared" si="59"/>
        <v>4.514581336019015</v>
      </c>
      <c r="AG181" s="2">
        <f t="shared" si="59"/>
        <v>4.7291414023485459</v>
      </c>
      <c r="AH181" s="2">
        <f t="shared" si="59"/>
        <v>5.6131291828961238</v>
      </c>
      <c r="AI181" s="2">
        <f t="shared" si="59"/>
        <v>4.793990081741172</v>
      </c>
      <c r="AJ181" s="2">
        <f t="shared" si="59"/>
        <v>5.2116290530492959</v>
      </c>
      <c r="AK181" s="2">
        <f t="shared" si="59"/>
        <v>5.1490010543675151</v>
      </c>
      <c r="AL181" s="2">
        <f t="shared" si="59"/>
        <v>5.0824982170456936</v>
      </c>
      <c r="AM181" s="2">
        <f t="shared" si="59"/>
        <v>5.2250018072217657</v>
      </c>
      <c r="AN181" s="2">
        <f t="shared" si="59"/>
        <v>5.2724977105358697</v>
      </c>
      <c r="AO181" s="2">
        <f t="shared" si="59"/>
        <v>5.557500718227705</v>
      </c>
      <c r="AP181" s="2">
        <f t="shared" si="59"/>
        <v>6.2225019211463088</v>
      </c>
      <c r="AQ181" s="2">
        <f t="shared" si="59"/>
        <v>6.5075027498961395</v>
      </c>
      <c r="AR181" s="2">
        <f t="shared" si="59"/>
        <v>6.9350025404706628</v>
      </c>
      <c r="AS181" s="2">
        <f t="shared" si="59"/>
        <v>10.150798419303154</v>
      </c>
      <c r="AT181" s="2">
        <f t="shared" si="59"/>
        <v>10.559998085732275</v>
      </c>
      <c r="AU181" s="2">
        <f t="shared" si="59"/>
        <v>10.658996378902547</v>
      </c>
      <c r="AV181" s="2">
        <f t="shared" si="59"/>
        <v>14.097991230021746</v>
      </c>
      <c r="AW181" s="2">
        <f t="shared" si="59"/>
        <v>15.542988779607375</v>
      </c>
      <c r="AX181" s="2">
        <f t="shared" si="59"/>
        <v>15.535011393313654</v>
      </c>
      <c r="AY181" s="2">
        <f t="shared" si="59"/>
        <v>15.827993024707746</v>
      </c>
      <c r="AZ181" s="2">
        <f t="shared" si="59"/>
        <v>16.616010750141733</v>
      </c>
      <c r="BA181" s="2">
        <f t="shared" si="59"/>
        <v>17.444010671297832</v>
      </c>
      <c r="BB181" s="2">
        <f t="shared" si="59"/>
        <v>18.315000834246817</v>
      </c>
      <c r="BC181" s="2">
        <f t="shared" si="59"/>
        <v>19.226005081023668</v>
      </c>
      <c r="BD181" s="2">
        <f t="shared" si="59"/>
        <v>20.341004292938806</v>
      </c>
      <c r="BE181" s="2">
        <f t="shared" si="59"/>
        <v>21.197982378948037</v>
      </c>
      <c r="BF181" s="2">
        <f t="shared" si="59"/>
        <v>22.428982618698019</v>
      </c>
      <c r="BG181" s="2">
        <f t="shared" si="59"/>
        <v>23.572986096876566</v>
      </c>
      <c r="BH181" s="2">
        <f t="shared" si="59"/>
        <v>24.774011549009074</v>
      </c>
      <c r="BI181" s="2">
        <f t="shared" si="59"/>
        <v>26.284987291480906</v>
      </c>
      <c r="BJ181" s="2">
        <f t="shared" si="59"/>
        <v>27.888979395669928</v>
      </c>
      <c r="BK181" s="2">
        <f t="shared" si="59"/>
        <v>28.726982327696778</v>
      </c>
      <c r="BL181" s="2">
        <f t="shared" si="59"/>
        <v>30.372508739809376</v>
      </c>
      <c r="BM181" s="2">
        <f t="shared" si="59"/>
        <v>31.90198195269252</v>
      </c>
      <c r="BN181" s="2">
        <f t="shared" si="59"/>
        <v>32.802998846189865</v>
      </c>
      <c r="BO181" s="2">
        <f t="shared" si="59"/>
        <v>33.804647345763513</v>
      </c>
      <c r="BQ181" s="32" t="s">
        <v>8</v>
      </c>
      <c r="BR181" s="32" t="s">
        <v>30</v>
      </c>
    </row>
    <row r="182" spans="2:70" x14ac:dyDescent="0.45">
      <c r="B182" t="s">
        <v>408</v>
      </c>
      <c r="C182" t="s">
        <v>32</v>
      </c>
      <c r="D182" t="s">
        <v>31</v>
      </c>
      <c r="E182" t="s">
        <v>10</v>
      </c>
      <c r="F182" s="2">
        <f t="shared" ref="F182:BO182" si="60">IF(F160=0,0,F171/F160)</f>
        <v>0</v>
      </c>
      <c r="G182" s="2">
        <f t="shared" si="60"/>
        <v>0</v>
      </c>
      <c r="H182" s="2">
        <f t="shared" si="60"/>
        <v>0</v>
      </c>
      <c r="I182" s="2">
        <f t="shared" si="60"/>
        <v>0</v>
      </c>
      <c r="J182" s="2">
        <f t="shared" si="60"/>
        <v>0</v>
      </c>
      <c r="K182" s="2">
        <f t="shared" si="60"/>
        <v>0</v>
      </c>
      <c r="L182" s="2">
        <f t="shared" si="60"/>
        <v>0</v>
      </c>
      <c r="M182" s="2">
        <f t="shared" si="60"/>
        <v>0</v>
      </c>
      <c r="N182" s="2">
        <f t="shared" si="60"/>
        <v>0</v>
      </c>
      <c r="O182" s="2">
        <f t="shared" si="60"/>
        <v>0</v>
      </c>
      <c r="P182" s="2">
        <f t="shared" si="60"/>
        <v>0</v>
      </c>
      <c r="Q182" s="2">
        <f t="shared" si="60"/>
        <v>0</v>
      </c>
      <c r="R182" s="2">
        <f t="shared" si="60"/>
        <v>0</v>
      </c>
      <c r="S182" s="2">
        <f t="shared" si="60"/>
        <v>0</v>
      </c>
      <c r="T182" s="2">
        <f t="shared" si="60"/>
        <v>0</v>
      </c>
      <c r="U182" s="2">
        <f t="shared" si="60"/>
        <v>0</v>
      </c>
      <c r="V182" s="2">
        <f t="shared" si="60"/>
        <v>0</v>
      </c>
      <c r="W182" s="2">
        <f t="shared" si="60"/>
        <v>0</v>
      </c>
      <c r="X182" s="2">
        <f t="shared" si="60"/>
        <v>0</v>
      </c>
      <c r="Y182" s="2">
        <f t="shared" si="60"/>
        <v>0</v>
      </c>
      <c r="Z182" s="2">
        <f t="shared" si="60"/>
        <v>0</v>
      </c>
      <c r="AA182" s="2">
        <f t="shared" si="60"/>
        <v>0</v>
      </c>
      <c r="AB182" s="2">
        <f t="shared" si="60"/>
        <v>0</v>
      </c>
      <c r="AC182" s="2">
        <f t="shared" si="60"/>
        <v>0</v>
      </c>
      <c r="AD182" s="2">
        <f t="shared" si="60"/>
        <v>0</v>
      </c>
      <c r="AE182" s="2">
        <f t="shared" si="60"/>
        <v>0</v>
      </c>
      <c r="AF182" s="2">
        <f t="shared" si="60"/>
        <v>0</v>
      </c>
      <c r="AG182" s="2">
        <f t="shared" si="60"/>
        <v>0</v>
      </c>
      <c r="AH182" s="2">
        <f t="shared" si="60"/>
        <v>0</v>
      </c>
      <c r="AI182" s="2">
        <f t="shared" si="60"/>
        <v>0</v>
      </c>
      <c r="AJ182" s="2">
        <f t="shared" si="60"/>
        <v>0</v>
      </c>
      <c r="AK182" s="2">
        <f t="shared" si="60"/>
        <v>0</v>
      </c>
      <c r="AL182" s="2">
        <f t="shared" si="60"/>
        <v>0</v>
      </c>
      <c r="AM182" s="2">
        <f t="shared" si="60"/>
        <v>0</v>
      </c>
      <c r="AN182" s="2">
        <f t="shared" si="60"/>
        <v>0</v>
      </c>
      <c r="AO182" s="2">
        <f t="shared" si="60"/>
        <v>0</v>
      </c>
      <c r="AP182" s="2">
        <f t="shared" si="60"/>
        <v>0</v>
      </c>
      <c r="AQ182" s="2">
        <f t="shared" si="60"/>
        <v>0</v>
      </c>
      <c r="AR182" s="2">
        <f t="shared" si="60"/>
        <v>0</v>
      </c>
      <c r="AS182" s="2">
        <f t="shared" si="60"/>
        <v>0</v>
      </c>
      <c r="AT182" s="2">
        <f t="shared" si="60"/>
        <v>0</v>
      </c>
      <c r="AU182" s="2">
        <f t="shared" si="60"/>
        <v>0</v>
      </c>
      <c r="AV182" s="2">
        <f t="shared" si="60"/>
        <v>0</v>
      </c>
      <c r="AW182" s="2">
        <f t="shared" si="60"/>
        <v>0</v>
      </c>
      <c r="AX182" s="2">
        <f t="shared" si="60"/>
        <v>0</v>
      </c>
      <c r="AY182" s="2">
        <f t="shared" si="60"/>
        <v>0</v>
      </c>
      <c r="AZ182" s="2">
        <f t="shared" si="60"/>
        <v>0</v>
      </c>
      <c r="BA182" s="2">
        <f t="shared" si="60"/>
        <v>0</v>
      </c>
      <c r="BB182" s="2">
        <f t="shared" si="60"/>
        <v>0</v>
      </c>
      <c r="BC182" s="2">
        <f t="shared" si="60"/>
        <v>0</v>
      </c>
      <c r="BD182" s="2">
        <f t="shared" si="60"/>
        <v>0</v>
      </c>
      <c r="BE182" s="2">
        <f t="shared" si="60"/>
        <v>0</v>
      </c>
      <c r="BF182" s="2">
        <f t="shared" si="60"/>
        <v>0</v>
      </c>
      <c r="BG182" s="2">
        <f t="shared" si="60"/>
        <v>0</v>
      </c>
      <c r="BH182" s="2">
        <f t="shared" si="60"/>
        <v>0</v>
      </c>
      <c r="BI182" s="2">
        <f t="shared" si="60"/>
        <v>0</v>
      </c>
      <c r="BJ182" s="2">
        <f t="shared" si="60"/>
        <v>0</v>
      </c>
      <c r="BK182" s="2">
        <f t="shared" si="60"/>
        <v>0</v>
      </c>
      <c r="BL182" s="2">
        <f t="shared" si="60"/>
        <v>0</v>
      </c>
      <c r="BM182" s="2">
        <f t="shared" si="60"/>
        <v>0</v>
      </c>
      <c r="BN182" s="2">
        <f t="shared" si="60"/>
        <v>0</v>
      </c>
      <c r="BO182" s="2">
        <f t="shared" si="60"/>
        <v>0</v>
      </c>
      <c r="BQ182" s="32" t="s">
        <v>6</v>
      </c>
      <c r="BR182" s="32" t="s">
        <v>30</v>
      </c>
    </row>
    <row r="183" spans="2:70" x14ac:dyDescent="0.45">
      <c r="B183" t="s">
        <v>408</v>
      </c>
      <c r="C183" t="s">
        <v>32</v>
      </c>
      <c r="D183" t="s">
        <v>31</v>
      </c>
      <c r="E183" t="s">
        <v>11</v>
      </c>
      <c r="F183" s="2">
        <f t="shared" ref="F183:BO183" si="61">IF(F161=0,0,F172/F161)</f>
        <v>3.2449985578540868</v>
      </c>
      <c r="G183" s="2">
        <f t="shared" si="61"/>
        <v>3.1020004360918247</v>
      </c>
      <c r="H183" s="2">
        <f t="shared" si="61"/>
        <v>3.1349995356053126</v>
      </c>
      <c r="I183" s="2">
        <f t="shared" si="61"/>
        <v>3.4099983007222709</v>
      </c>
      <c r="J183" s="2">
        <f t="shared" si="61"/>
        <v>3.2890006569046135</v>
      </c>
      <c r="K183" s="2">
        <f t="shared" si="61"/>
        <v>3.486997478019882</v>
      </c>
      <c r="L183" s="2">
        <f t="shared" si="61"/>
        <v>3.5640006980587811</v>
      </c>
      <c r="M183" s="2">
        <f t="shared" si="61"/>
        <v>3.5859975666320132</v>
      </c>
      <c r="N183" s="2">
        <f t="shared" si="61"/>
        <v>3.7949975782177985</v>
      </c>
      <c r="O183" s="2">
        <f t="shared" si="61"/>
        <v>3.7950015840050693</v>
      </c>
      <c r="P183" s="2">
        <f t="shared" si="61"/>
        <v>3.8499997871854421</v>
      </c>
      <c r="Q183" s="2">
        <f t="shared" si="61"/>
        <v>4.0589991188793579</v>
      </c>
      <c r="R183" s="2">
        <f t="shared" si="61"/>
        <v>3.794997857576111</v>
      </c>
      <c r="S183" s="2">
        <f t="shared" si="61"/>
        <v>4.2569982547993019</v>
      </c>
      <c r="T183" s="2">
        <f t="shared" si="61"/>
        <v>4.5649977406489528</v>
      </c>
      <c r="U183" s="2">
        <f t="shared" si="61"/>
        <v>5.2249994433806837</v>
      </c>
      <c r="V183" s="2">
        <f t="shared" si="61"/>
        <v>5.7199963275008496</v>
      </c>
      <c r="W183" s="2">
        <f t="shared" si="61"/>
        <v>5.664999424616548</v>
      </c>
      <c r="X183" s="2">
        <f t="shared" si="61"/>
        <v>5.2029995558744151</v>
      </c>
      <c r="Y183" s="2">
        <f t="shared" si="61"/>
        <v>5.3899975454604041</v>
      </c>
      <c r="Z183" s="2">
        <f t="shared" si="61"/>
        <v>5.4999972894366644</v>
      </c>
      <c r="AA183" s="2">
        <f t="shared" si="61"/>
        <v>5.390003548712909</v>
      </c>
      <c r="AB183" s="2">
        <f t="shared" si="61"/>
        <v>5.2799991218296682</v>
      </c>
      <c r="AC183" s="2">
        <f t="shared" si="61"/>
        <v>5.247003222107228</v>
      </c>
      <c r="AD183" s="2">
        <f t="shared" si="61"/>
        <v>5.5550001028616096</v>
      </c>
      <c r="AE183" s="2">
        <f t="shared" si="61"/>
        <v>5.0049992439835389</v>
      </c>
      <c r="AF183" s="2">
        <f t="shared" si="61"/>
        <v>5.4684436091450799</v>
      </c>
      <c r="AG183" s="2">
        <f t="shared" si="61"/>
        <v>5.626401263462653</v>
      </c>
      <c r="AH183" s="2">
        <f t="shared" si="61"/>
        <v>6.0827881029786015</v>
      </c>
      <c r="AI183" s="2">
        <f t="shared" si="61"/>
        <v>6.1148890868403329</v>
      </c>
      <c r="AJ183" s="2">
        <f t="shared" si="61"/>
        <v>5.9464419567201148</v>
      </c>
      <c r="AK183" s="2">
        <f t="shared" si="61"/>
        <v>5.8190024022700575</v>
      </c>
      <c r="AL183" s="2">
        <f t="shared" si="61"/>
        <v>5.830000685721088</v>
      </c>
      <c r="AM183" s="2">
        <f t="shared" si="61"/>
        <v>6.2699996227474886</v>
      </c>
      <c r="AN183" s="2">
        <f t="shared" si="61"/>
        <v>6.214995290212955</v>
      </c>
      <c r="AO183" s="2">
        <f t="shared" si="61"/>
        <v>6.3250018077391896</v>
      </c>
      <c r="AP183" s="2">
        <f t="shared" si="61"/>
        <v>6.347002292980684</v>
      </c>
      <c r="AQ183" s="2">
        <f t="shared" si="61"/>
        <v>6.5450012135937916</v>
      </c>
      <c r="AR183" s="2">
        <f t="shared" si="61"/>
        <v>6.7209961480112623</v>
      </c>
      <c r="AS183" s="2">
        <f t="shared" si="61"/>
        <v>9.4650007667796956</v>
      </c>
      <c r="AT183" s="2">
        <f t="shared" si="61"/>
        <v>9.5624945682458389</v>
      </c>
      <c r="AU183" s="2">
        <f t="shared" si="61"/>
        <v>10.079992096181297</v>
      </c>
      <c r="AV183" s="2">
        <f t="shared" si="61"/>
        <v>13.568001671070263</v>
      </c>
      <c r="AW183" s="2">
        <f t="shared" si="61"/>
        <v>14.003988711612816</v>
      </c>
      <c r="AX183" s="2">
        <f t="shared" si="61"/>
        <v>14.449986111882673</v>
      </c>
      <c r="AY183" s="2">
        <f t="shared" si="61"/>
        <v>14.912986092440056</v>
      </c>
      <c r="AZ183" s="2">
        <f t="shared" si="61"/>
        <v>15.390001422146373</v>
      </c>
      <c r="BA183" s="2">
        <f t="shared" si="61"/>
        <v>15.881012483834125</v>
      </c>
      <c r="BB183" s="2">
        <f t="shared" si="61"/>
        <v>16.388998140136387</v>
      </c>
      <c r="BC183" s="2">
        <f t="shared" si="61"/>
        <v>16.916005395351732</v>
      </c>
      <c r="BD183" s="2">
        <f t="shared" si="61"/>
        <v>17.491017445154753</v>
      </c>
      <c r="BE183" s="2">
        <f t="shared" si="61"/>
        <v>18.087004251101664</v>
      </c>
      <c r="BF183" s="2">
        <f t="shared" si="61"/>
        <v>18.702983542295367</v>
      </c>
      <c r="BG183" s="2">
        <f t="shared" si="61"/>
        <v>19.507017372329599</v>
      </c>
      <c r="BH183" s="2">
        <f t="shared" si="61"/>
        <v>20.346985071443331</v>
      </c>
      <c r="BI183" s="2">
        <f t="shared" si="61"/>
        <v>21.349006031882226</v>
      </c>
      <c r="BJ183" s="2">
        <f t="shared" si="61"/>
        <v>22.399005972592168</v>
      </c>
      <c r="BK183" s="2">
        <f t="shared" si="61"/>
        <v>22.958999913930274</v>
      </c>
      <c r="BL183" s="2">
        <f t="shared" si="61"/>
        <v>23.540030605578284</v>
      </c>
      <c r="BM183" s="2">
        <f t="shared" si="61"/>
        <v>24.947982054808829</v>
      </c>
      <c r="BN183" s="2">
        <f t="shared" si="61"/>
        <v>25.627985938590214</v>
      </c>
      <c r="BO183" s="2">
        <f t="shared" si="61"/>
        <v>26.104846160800715</v>
      </c>
      <c r="BQ183" s="32" t="s">
        <v>8</v>
      </c>
      <c r="BR183" s="32" t="s">
        <v>30</v>
      </c>
    </row>
    <row r="184" spans="2:70" x14ac:dyDescent="0.45">
      <c r="B184" t="s">
        <v>408</v>
      </c>
      <c r="C184" t="s">
        <v>32</v>
      </c>
      <c r="D184" t="s">
        <v>31</v>
      </c>
      <c r="E184" t="s">
        <v>12</v>
      </c>
      <c r="F184" s="2">
        <f t="shared" ref="F184:BO184" si="62">IF(F162=0,0,F173/F162)</f>
        <v>0</v>
      </c>
      <c r="G184" s="2">
        <f t="shared" si="62"/>
        <v>0</v>
      </c>
      <c r="H184" s="2">
        <f t="shared" si="62"/>
        <v>0</v>
      </c>
      <c r="I184" s="2">
        <f t="shared" si="62"/>
        <v>0</v>
      </c>
      <c r="J184" s="2">
        <f t="shared" si="62"/>
        <v>0</v>
      </c>
      <c r="K184" s="2">
        <f t="shared" si="62"/>
        <v>0</v>
      </c>
      <c r="L184" s="2">
        <f t="shared" si="62"/>
        <v>0</v>
      </c>
      <c r="M184" s="2">
        <f t="shared" si="62"/>
        <v>0</v>
      </c>
      <c r="N184" s="2">
        <f t="shared" si="62"/>
        <v>0</v>
      </c>
      <c r="O184" s="2">
        <f t="shared" si="62"/>
        <v>0</v>
      </c>
      <c r="P184" s="2">
        <f t="shared" si="62"/>
        <v>0</v>
      </c>
      <c r="Q184" s="2">
        <f t="shared" si="62"/>
        <v>0</v>
      </c>
      <c r="R184" s="2">
        <f t="shared" si="62"/>
        <v>0</v>
      </c>
      <c r="S184" s="2">
        <f t="shared" si="62"/>
        <v>0</v>
      </c>
      <c r="T184" s="2">
        <f t="shared" si="62"/>
        <v>0</v>
      </c>
      <c r="U184" s="2">
        <f t="shared" si="62"/>
        <v>0</v>
      </c>
      <c r="V184" s="2">
        <f t="shared" si="62"/>
        <v>0</v>
      </c>
      <c r="W184" s="2">
        <f t="shared" si="62"/>
        <v>0</v>
      </c>
      <c r="X184" s="2">
        <f t="shared" si="62"/>
        <v>0</v>
      </c>
      <c r="Y184" s="2">
        <f t="shared" si="62"/>
        <v>0</v>
      </c>
      <c r="Z184" s="2">
        <f t="shared" si="62"/>
        <v>0</v>
      </c>
      <c r="AA184" s="2">
        <f t="shared" si="62"/>
        <v>0</v>
      </c>
      <c r="AB184" s="2">
        <f t="shared" si="62"/>
        <v>0</v>
      </c>
      <c r="AC184" s="2">
        <f t="shared" si="62"/>
        <v>0</v>
      </c>
      <c r="AD184" s="2">
        <f t="shared" si="62"/>
        <v>0</v>
      </c>
      <c r="AE184" s="2">
        <f t="shared" si="62"/>
        <v>0</v>
      </c>
      <c r="AF184" s="2">
        <f t="shared" si="62"/>
        <v>0</v>
      </c>
      <c r="AG184" s="2">
        <f t="shared" si="62"/>
        <v>0</v>
      </c>
      <c r="AH184" s="2">
        <f t="shared" si="62"/>
        <v>0</v>
      </c>
      <c r="AI184" s="2">
        <f t="shared" si="62"/>
        <v>0</v>
      </c>
      <c r="AJ184" s="2">
        <f t="shared" si="62"/>
        <v>0</v>
      </c>
      <c r="AK184" s="2">
        <f t="shared" si="62"/>
        <v>0</v>
      </c>
      <c r="AL184" s="2">
        <f t="shared" si="62"/>
        <v>0</v>
      </c>
      <c r="AM184" s="2">
        <f t="shared" si="62"/>
        <v>0</v>
      </c>
      <c r="AN184" s="2">
        <f t="shared" si="62"/>
        <v>0</v>
      </c>
      <c r="AO184" s="2">
        <f t="shared" si="62"/>
        <v>0</v>
      </c>
      <c r="AP184" s="2">
        <f t="shared" si="62"/>
        <v>0</v>
      </c>
      <c r="AQ184" s="2">
        <f t="shared" si="62"/>
        <v>0</v>
      </c>
      <c r="AR184" s="2">
        <f t="shared" si="62"/>
        <v>0</v>
      </c>
      <c r="AS184" s="2">
        <f t="shared" si="62"/>
        <v>0</v>
      </c>
      <c r="AT184" s="2">
        <f t="shared" si="62"/>
        <v>0</v>
      </c>
      <c r="AU184" s="2">
        <f t="shared" si="62"/>
        <v>0</v>
      </c>
      <c r="AV184" s="2">
        <f t="shared" si="62"/>
        <v>0</v>
      </c>
      <c r="AW184" s="2">
        <f t="shared" si="62"/>
        <v>0</v>
      </c>
      <c r="AX184" s="2">
        <f t="shared" si="62"/>
        <v>0</v>
      </c>
      <c r="AY184" s="2">
        <f t="shared" si="62"/>
        <v>0</v>
      </c>
      <c r="AZ184" s="2">
        <f t="shared" si="62"/>
        <v>0</v>
      </c>
      <c r="BA184" s="2">
        <f t="shared" si="62"/>
        <v>0</v>
      </c>
      <c r="BB184" s="2">
        <f t="shared" si="62"/>
        <v>0</v>
      </c>
      <c r="BC184" s="2">
        <f t="shared" si="62"/>
        <v>0</v>
      </c>
      <c r="BD184" s="2">
        <f t="shared" si="62"/>
        <v>0</v>
      </c>
      <c r="BE184" s="2">
        <f t="shared" si="62"/>
        <v>0</v>
      </c>
      <c r="BF184" s="2">
        <f t="shared" si="62"/>
        <v>0</v>
      </c>
      <c r="BG184" s="2">
        <f t="shared" si="62"/>
        <v>0</v>
      </c>
      <c r="BH184" s="2">
        <f t="shared" si="62"/>
        <v>0</v>
      </c>
      <c r="BI184" s="2">
        <f t="shared" si="62"/>
        <v>0</v>
      </c>
      <c r="BJ184" s="2">
        <f t="shared" si="62"/>
        <v>0</v>
      </c>
      <c r="BK184" s="2">
        <f t="shared" si="62"/>
        <v>0</v>
      </c>
      <c r="BL184" s="2">
        <f t="shared" si="62"/>
        <v>0</v>
      </c>
      <c r="BM184" s="2">
        <f t="shared" si="62"/>
        <v>0</v>
      </c>
      <c r="BN184" s="2">
        <f t="shared" si="62"/>
        <v>0</v>
      </c>
      <c r="BO184" s="2">
        <f t="shared" si="62"/>
        <v>0</v>
      </c>
      <c r="BQ184" s="32" t="s">
        <v>6</v>
      </c>
      <c r="BR184" s="32" t="s">
        <v>30</v>
      </c>
    </row>
    <row r="185" spans="2:70" x14ac:dyDescent="0.45">
      <c r="B185" t="s">
        <v>408</v>
      </c>
      <c r="C185" t="s">
        <v>32</v>
      </c>
      <c r="D185" t="s">
        <v>31</v>
      </c>
      <c r="E185" t="s">
        <v>13</v>
      </c>
      <c r="F185" s="2">
        <f t="shared" ref="F185:BO185" si="63">IF(F163=0,0,F174/F163)</f>
        <v>0</v>
      </c>
      <c r="G185" s="2">
        <f t="shared" si="63"/>
        <v>0</v>
      </c>
      <c r="H185" s="2">
        <f t="shared" si="63"/>
        <v>0</v>
      </c>
      <c r="I185" s="2">
        <f t="shared" si="63"/>
        <v>0</v>
      </c>
      <c r="J185" s="2">
        <f t="shared" si="63"/>
        <v>0</v>
      </c>
      <c r="K185" s="2">
        <f t="shared" si="63"/>
        <v>0</v>
      </c>
      <c r="L185" s="2">
        <f t="shared" si="63"/>
        <v>0</v>
      </c>
      <c r="M185" s="2">
        <f t="shared" si="63"/>
        <v>0</v>
      </c>
      <c r="N185" s="2">
        <f t="shared" si="63"/>
        <v>0</v>
      </c>
      <c r="O185" s="2">
        <f t="shared" si="63"/>
        <v>0</v>
      </c>
      <c r="P185" s="2">
        <f t="shared" si="63"/>
        <v>0</v>
      </c>
      <c r="Q185" s="2">
        <f t="shared" si="63"/>
        <v>0</v>
      </c>
      <c r="R185" s="2">
        <f t="shared" si="63"/>
        <v>0</v>
      </c>
      <c r="S185" s="2">
        <f t="shared" si="63"/>
        <v>0</v>
      </c>
      <c r="T185" s="2">
        <f t="shared" si="63"/>
        <v>0</v>
      </c>
      <c r="U185" s="2">
        <f t="shared" si="63"/>
        <v>0</v>
      </c>
      <c r="V185" s="2">
        <f t="shared" si="63"/>
        <v>0</v>
      </c>
      <c r="W185" s="2">
        <f t="shared" si="63"/>
        <v>0</v>
      </c>
      <c r="X185" s="2">
        <f t="shared" si="63"/>
        <v>0</v>
      </c>
      <c r="Y185" s="2">
        <f t="shared" si="63"/>
        <v>0</v>
      </c>
      <c r="Z185" s="2">
        <f t="shared" si="63"/>
        <v>0</v>
      </c>
      <c r="AA185" s="2">
        <f t="shared" si="63"/>
        <v>0</v>
      </c>
      <c r="AB185" s="2">
        <f t="shared" si="63"/>
        <v>0</v>
      </c>
      <c r="AC185" s="2">
        <f t="shared" si="63"/>
        <v>0</v>
      </c>
      <c r="AD185" s="2">
        <f t="shared" si="63"/>
        <v>0</v>
      </c>
      <c r="AE185" s="2">
        <f t="shared" si="63"/>
        <v>0</v>
      </c>
      <c r="AF185" s="2">
        <f t="shared" si="63"/>
        <v>0</v>
      </c>
      <c r="AG185" s="2">
        <f t="shared" si="63"/>
        <v>0</v>
      </c>
      <c r="AH185" s="2">
        <f t="shared" si="63"/>
        <v>0</v>
      </c>
      <c r="AI185" s="2">
        <f t="shared" si="63"/>
        <v>0</v>
      </c>
      <c r="AJ185" s="2">
        <f t="shared" si="63"/>
        <v>0</v>
      </c>
      <c r="AK185" s="2">
        <f t="shared" si="63"/>
        <v>0</v>
      </c>
      <c r="AL185" s="2">
        <f t="shared" si="63"/>
        <v>0</v>
      </c>
      <c r="AM185" s="2">
        <f t="shared" si="63"/>
        <v>0</v>
      </c>
      <c r="AN185" s="2">
        <f t="shared" si="63"/>
        <v>0</v>
      </c>
      <c r="AO185" s="2">
        <f t="shared" si="63"/>
        <v>0</v>
      </c>
      <c r="AP185" s="2">
        <f t="shared" si="63"/>
        <v>0</v>
      </c>
      <c r="AQ185" s="2">
        <f t="shared" si="63"/>
        <v>0</v>
      </c>
      <c r="AR185" s="2">
        <f t="shared" si="63"/>
        <v>0</v>
      </c>
      <c r="AS185" s="2">
        <f t="shared" si="63"/>
        <v>0</v>
      </c>
      <c r="AT185" s="2">
        <f t="shared" si="63"/>
        <v>0</v>
      </c>
      <c r="AU185" s="2">
        <f t="shared" si="63"/>
        <v>0</v>
      </c>
      <c r="AV185" s="2">
        <f t="shared" si="63"/>
        <v>0</v>
      </c>
      <c r="AW185" s="2">
        <f t="shared" si="63"/>
        <v>0</v>
      </c>
      <c r="AX185" s="2">
        <f t="shared" si="63"/>
        <v>0</v>
      </c>
      <c r="AY185" s="2">
        <f t="shared" si="63"/>
        <v>0</v>
      </c>
      <c r="AZ185" s="2">
        <f t="shared" si="63"/>
        <v>0</v>
      </c>
      <c r="BA185" s="2">
        <f t="shared" si="63"/>
        <v>0</v>
      </c>
      <c r="BB185" s="2">
        <f t="shared" si="63"/>
        <v>0</v>
      </c>
      <c r="BC185" s="2">
        <f t="shared" si="63"/>
        <v>0</v>
      </c>
      <c r="BD185" s="2">
        <f t="shared" si="63"/>
        <v>0</v>
      </c>
      <c r="BE185" s="2">
        <f t="shared" si="63"/>
        <v>0</v>
      </c>
      <c r="BF185" s="2">
        <f t="shared" si="63"/>
        <v>0</v>
      </c>
      <c r="BG185" s="2">
        <f t="shared" si="63"/>
        <v>0</v>
      </c>
      <c r="BH185" s="2">
        <f t="shared" si="63"/>
        <v>0</v>
      </c>
      <c r="BI185" s="2">
        <f t="shared" si="63"/>
        <v>0</v>
      </c>
      <c r="BJ185" s="2">
        <f t="shared" si="63"/>
        <v>0</v>
      </c>
      <c r="BK185" s="2">
        <f t="shared" si="63"/>
        <v>0</v>
      </c>
      <c r="BL185" s="2">
        <f t="shared" si="63"/>
        <v>0</v>
      </c>
      <c r="BM185" s="2">
        <f t="shared" si="63"/>
        <v>0</v>
      </c>
      <c r="BN185" s="2">
        <f t="shared" si="63"/>
        <v>0</v>
      </c>
      <c r="BO185" s="2">
        <f t="shared" si="63"/>
        <v>0</v>
      </c>
      <c r="BQ185" s="32" t="s">
        <v>6</v>
      </c>
      <c r="BR185" s="32" t="s">
        <v>30</v>
      </c>
    </row>
    <row r="186" spans="2:70" x14ac:dyDescent="0.45">
      <c r="B186" t="s">
        <v>408</v>
      </c>
      <c r="C186" t="s">
        <v>32</v>
      </c>
      <c r="D186" t="s">
        <v>31</v>
      </c>
      <c r="E186" t="s">
        <v>15</v>
      </c>
      <c r="F186" s="2">
        <f t="shared" ref="F186:BO186" si="64">IF(F164=0,0,F175/F164)</f>
        <v>4.9199671660168276</v>
      </c>
      <c r="G186" s="2">
        <f t="shared" si="64"/>
        <v>4.9199713330148107</v>
      </c>
      <c r="H186" s="2">
        <f t="shared" si="64"/>
        <v>5.1599637554889517</v>
      </c>
      <c r="I186" s="2">
        <f t="shared" si="64"/>
        <v>5.8799777220829856</v>
      </c>
      <c r="J186" s="2">
        <f t="shared" si="64"/>
        <v>6.7200986436498154</v>
      </c>
      <c r="K186" s="2">
        <f t="shared" si="64"/>
        <v>7.0801046940110881</v>
      </c>
      <c r="L186" s="2">
        <f t="shared" si="64"/>
        <v>7.5200938286936427</v>
      </c>
      <c r="M186" s="2">
        <f t="shared" si="64"/>
        <v>7.8399931401131884</v>
      </c>
      <c r="N186" s="2">
        <f t="shared" si="64"/>
        <v>8.1198647506339814</v>
      </c>
      <c r="O186" s="2">
        <f t="shared" si="64"/>
        <v>8.7200375473532468</v>
      </c>
      <c r="P186" s="2">
        <f t="shared" si="64"/>
        <v>8.7999864672846613</v>
      </c>
      <c r="Q186" s="2">
        <f t="shared" si="64"/>
        <v>10.214829040518149</v>
      </c>
      <c r="R186" s="2">
        <f t="shared" si="64"/>
        <v>10.530069023376425</v>
      </c>
      <c r="S186" s="2">
        <f t="shared" si="64"/>
        <v>9.9898928258133406</v>
      </c>
      <c r="T186" s="2">
        <f t="shared" si="64"/>
        <v>10.080181312611892</v>
      </c>
      <c r="U186" s="2">
        <f t="shared" si="64"/>
        <v>9.4499584874330154</v>
      </c>
      <c r="V186" s="2">
        <f t="shared" si="64"/>
        <v>12.23992185445392</v>
      </c>
      <c r="W186" s="2">
        <f t="shared" si="64"/>
        <v>12.059993936178277</v>
      </c>
      <c r="X186" s="2">
        <f t="shared" si="64"/>
        <v>11.249811035525321</v>
      </c>
      <c r="Y186" s="2">
        <f t="shared" si="64"/>
        <v>10.44016012689301</v>
      </c>
      <c r="Z186" s="2">
        <f t="shared" si="64"/>
        <v>9.0098479982873059</v>
      </c>
      <c r="AA186" s="2">
        <f t="shared" si="64"/>
        <v>7.6499310052011467</v>
      </c>
      <c r="AB186" s="2">
        <f t="shared" si="64"/>
        <v>6.3999933428752112</v>
      </c>
      <c r="AC186" s="2">
        <f t="shared" si="64"/>
        <v>6.3749425043342889</v>
      </c>
      <c r="AD186" s="2">
        <f t="shared" si="64"/>
        <v>5.95009189876997</v>
      </c>
      <c r="AE186" s="2">
        <f t="shared" si="64"/>
        <v>5.7601052829479231</v>
      </c>
      <c r="AF186" s="2">
        <f t="shared" si="64"/>
        <v>7.9200321478802485</v>
      </c>
      <c r="AG186" s="2">
        <f t="shared" si="64"/>
        <v>7.7400104834482484</v>
      </c>
      <c r="AH186" s="2">
        <f t="shared" si="64"/>
        <v>8.1900152230766228</v>
      </c>
      <c r="AI186" s="2">
        <f t="shared" si="64"/>
        <v>8.9999611484517654</v>
      </c>
      <c r="AJ186" s="2">
        <f t="shared" si="64"/>
        <v>9.6298550614372136</v>
      </c>
      <c r="AK186" s="2">
        <f t="shared" si="64"/>
        <v>10.349859825646146</v>
      </c>
      <c r="AL186" s="2">
        <f t="shared" si="64"/>
        <v>11.249806890159123</v>
      </c>
      <c r="AM186" s="2">
        <f t="shared" si="64"/>
        <v>11.520186274122892</v>
      </c>
      <c r="AN186" s="2">
        <f t="shared" si="64"/>
        <v>11.700146359312111</v>
      </c>
      <c r="AO186" s="2">
        <f t="shared" si="64"/>
        <v>11.87988064249889</v>
      </c>
      <c r="AP186" s="2">
        <f t="shared" si="64"/>
        <v>14.489838715827199</v>
      </c>
      <c r="AQ186" s="2">
        <f t="shared" si="64"/>
        <v>16.038201461215607</v>
      </c>
      <c r="AR186" s="2">
        <f t="shared" si="64"/>
        <v>17.099769733116908</v>
      </c>
      <c r="AS186" s="2">
        <f t="shared" si="64"/>
        <v>19.499920685279189</v>
      </c>
      <c r="AT186" s="2">
        <f t="shared" si="64"/>
        <v>20.962121502859116</v>
      </c>
      <c r="AU186" s="2">
        <f t="shared" si="64"/>
        <v>23.400128549283529</v>
      </c>
      <c r="AV186" s="2">
        <f t="shared" si="64"/>
        <v>20.587883678531938</v>
      </c>
      <c r="AW186" s="2">
        <f t="shared" si="64"/>
        <v>22.407148450609686</v>
      </c>
      <c r="AX186" s="2">
        <f t="shared" si="64"/>
        <v>22.140974776287973</v>
      </c>
      <c r="AY186" s="2">
        <f t="shared" si="64"/>
        <v>26.542999549448073</v>
      </c>
      <c r="AZ186" s="2">
        <f t="shared" si="64"/>
        <v>28.89001600182878</v>
      </c>
      <c r="BA186" s="2">
        <f t="shared" si="64"/>
        <v>31.056243387756268</v>
      </c>
      <c r="BB186" s="2">
        <f t="shared" si="64"/>
        <v>33.789890952803454</v>
      </c>
      <c r="BC186" s="2">
        <f t="shared" si="64"/>
        <v>37.246982995063085</v>
      </c>
      <c r="BD186" s="2">
        <f t="shared" si="64"/>
        <v>41.00828089673395</v>
      </c>
      <c r="BE186" s="2">
        <f t="shared" si="64"/>
        <v>46.308567423302954</v>
      </c>
      <c r="BF186" s="2">
        <f t="shared" si="64"/>
        <v>50.98477329711659</v>
      </c>
      <c r="BG186" s="2">
        <f t="shared" si="64"/>
        <v>54.809538556828741</v>
      </c>
      <c r="BH186" s="2">
        <f t="shared" si="64"/>
        <v>57.27618042732788</v>
      </c>
      <c r="BI186" s="2">
        <f t="shared" si="64"/>
        <v>59.10811378739723</v>
      </c>
      <c r="BJ186" s="2">
        <f t="shared" si="64"/>
        <v>60.290857277314444</v>
      </c>
      <c r="BK186" s="2">
        <f t="shared" si="64"/>
        <v>61.495622747002137</v>
      </c>
      <c r="BL186" s="2">
        <f t="shared" si="64"/>
        <v>69.187000779271386</v>
      </c>
      <c r="BM186" s="2">
        <f t="shared" si="64"/>
        <v>65.415805312050239</v>
      </c>
      <c r="BN186" s="2">
        <f t="shared" si="64"/>
        <v>65.190368954410957</v>
      </c>
      <c r="BO186" s="2">
        <f t="shared" si="64"/>
        <v>70.914242154745267</v>
      </c>
      <c r="BQ186" s="32" t="s">
        <v>14</v>
      </c>
      <c r="BR186" s="32" t="s">
        <v>30</v>
      </c>
    </row>
    <row r="187" spans="2:70" x14ac:dyDescent="0.45">
      <c r="B187" t="s">
        <v>408</v>
      </c>
      <c r="C187" t="s">
        <v>32</v>
      </c>
      <c r="D187" t="s">
        <v>31</v>
      </c>
      <c r="E187" t="s">
        <v>17</v>
      </c>
      <c r="F187" s="2">
        <f t="shared" ref="F187:BO187" si="65">IF(F165=0,0,F176/F165)</f>
        <v>4.3164461485276089</v>
      </c>
      <c r="G187" s="2">
        <f t="shared" si="65"/>
        <v>4.323647925454889</v>
      </c>
      <c r="H187" s="2">
        <f t="shared" si="65"/>
        <v>4.4345107158569546</v>
      </c>
      <c r="I187" s="2">
        <f t="shared" si="65"/>
        <v>5.0543580720165897</v>
      </c>
      <c r="J187" s="2">
        <f t="shared" si="65"/>
        <v>5.7132544490128989</v>
      </c>
      <c r="K187" s="2">
        <f t="shared" si="65"/>
        <v>6.1559604209203709</v>
      </c>
      <c r="L187" s="2">
        <f t="shared" si="65"/>
        <v>6.526865155468923</v>
      </c>
      <c r="M187" s="2">
        <f t="shared" si="65"/>
        <v>6.8399560232448557</v>
      </c>
      <c r="N187" s="2">
        <f t="shared" si="65"/>
        <v>7.2000817173209288</v>
      </c>
      <c r="O187" s="2">
        <f t="shared" si="65"/>
        <v>7.7925832809553741</v>
      </c>
      <c r="P187" s="2">
        <f t="shared" si="65"/>
        <v>8.2255763808260074</v>
      </c>
      <c r="Q187" s="2">
        <f t="shared" si="65"/>
        <v>9.0231753355704711</v>
      </c>
      <c r="R187" s="2">
        <f t="shared" si="65"/>
        <v>9.6342804766269481</v>
      </c>
      <c r="S187" s="2">
        <f t="shared" si="65"/>
        <v>9.5916721084777006</v>
      </c>
      <c r="T187" s="2">
        <f t="shared" si="65"/>
        <v>10.120065855519416</v>
      </c>
      <c r="U187" s="2">
        <f t="shared" si="65"/>
        <v>10.008167539267015</v>
      </c>
      <c r="V187" s="2">
        <f t="shared" si="65"/>
        <v>13.03180789539854</v>
      </c>
      <c r="W187" s="2">
        <f t="shared" si="65"/>
        <v>13.25</v>
      </c>
      <c r="X187" s="2">
        <f t="shared" si="65"/>
        <v>13.364931145066967</v>
      </c>
      <c r="Y187" s="2">
        <f t="shared" si="65"/>
        <v>12.190103684502869</v>
      </c>
      <c r="Z187" s="2">
        <f t="shared" si="65"/>
        <v>10.920239825581396</v>
      </c>
      <c r="AA187" s="2">
        <f t="shared" si="65"/>
        <v>9.1801200800533689</v>
      </c>
      <c r="AB187" s="2">
        <f t="shared" si="65"/>
        <v>7.9999563356912065</v>
      </c>
      <c r="AC187" s="2">
        <f t="shared" si="65"/>
        <v>7.6499910984511299</v>
      </c>
      <c r="AD187" s="2">
        <f t="shared" si="65"/>
        <v>7.2799619099442259</v>
      </c>
      <c r="AE187" s="2">
        <f t="shared" si="65"/>
        <v>6.8898603016005184</v>
      </c>
      <c r="AF187" s="2">
        <f t="shared" si="65"/>
        <v>8.7451487710219915</v>
      </c>
      <c r="AG187" s="2">
        <f t="shared" si="65"/>
        <v>8.6125399694147085</v>
      </c>
      <c r="AH187" s="2">
        <f t="shared" si="65"/>
        <v>9.4075445498727142</v>
      </c>
      <c r="AI187" s="2">
        <f t="shared" si="65"/>
        <v>10.33487618606804</v>
      </c>
      <c r="AJ187" s="2">
        <f t="shared" si="65"/>
        <v>12.432045779685264</v>
      </c>
      <c r="AK187" s="2">
        <f t="shared" si="65"/>
        <v>13.107791745126979</v>
      </c>
      <c r="AL187" s="2">
        <f t="shared" si="65"/>
        <v>14.176185181441424</v>
      </c>
      <c r="AM187" s="2">
        <f t="shared" si="65"/>
        <v>14.4525215810995</v>
      </c>
      <c r="AN187" s="2">
        <f t="shared" si="65"/>
        <v>14.728959709545659</v>
      </c>
      <c r="AO187" s="2">
        <f t="shared" si="65"/>
        <v>15.135985897758751</v>
      </c>
      <c r="AP187" s="2">
        <f t="shared" si="65"/>
        <v>18.140997079063322</v>
      </c>
      <c r="AQ187" s="2">
        <f t="shared" si="65"/>
        <v>19.699129836291235</v>
      </c>
      <c r="AR187" s="2">
        <f t="shared" si="65"/>
        <v>20.994133463700805</v>
      </c>
      <c r="AS187" s="2">
        <f t="shared" si="65"/>
        <v>22.789986901469945</v>
      </c>
      <c r="AT187" s="2">
        <f t="shared" si="65"/>
        <v>23.316541535480749</v>
      </c>
      <c r="AU187" s="2">
        <f t="shared" si="65"/>
        <v>24.34740604772486</v>
      </c>
      <c r="AV187" s="2">
        <f t="shared" si="65"/>
        <v>25.374374036979969</v>
      </c>
      <c r="AW187" s="2">
        <f t="shared" si="65"/>
        <v>26.150334022204063</v>
      </c>
      <c r="AX187" s="2">
        <f t="shared" si="65"/>
        <v>25.67590361445783</v>
      </c>
      <c r="AY187" s="2">
        <f t="shared" si="65"/>
        <v>27.824487529498871</v>
      </c>
      <c r="AZ187" s="2">
        <f t="shared" si="65"/>
        <v>31.270190216133663</v>
      </c>
      <c r="BA187" s="2">
        <f t="shared" si="65"/>
        <v>33.655314423210406</v>
      </c>
      <c r="BB187" s="2">
        <f t="shared" si="65"/>
        <v>36.699449252557045</v>
      </c>
      <c r="BC187" s="2">
        <f t="shared" si="65"/>
        <v>36.699449252557045</v>
      </c>
      <c r="BD187" s="2">
        <f t="shared" si="65"/>
        <v>39.750844399204176</v>
      </c>
      <c r="BE187" s="2">
        <f t="shared" si="65"/>
        <v>40.000698389049255</v>
      </c>
      <c r="BF187" s="2">
        <f t="shared" si="65"/>
        <v>41.999168947985922</v>
      </c>
      <c r="BG187" s="2">
        <f t="shared" si="65"/>
        <v>43.295947725167018</v>
      </c>
      <c r="BH187" s="2">
        <f t="shared" si="65"/>
        <v>46.602030314371262</v>
      </c>
      <c r="BI187" s="2">
        <f t="shared" si="65"/>
        <v>47.411440321525369</v>
      </c>
      <c r="BJ187" s="2">
        <f t="shared" si="65"/>
        <v>46.499794736121885</v>
      </c>
      <c r="BK187" s="2">
        <f t="shared" si="65"/>
        <v>51.416743970315395</v>
      </c>
      <c r="BL187" s="2">
        <f t="shared" si="65"/>
        <v>48.442543352601156</v>
      </c>
      <c r="BM187" s="2">
        <f t="shared" si="65"/>
        <v>51.529687790373529</v>
      </c>
      <c r="BN187" s="2">
        <f t="shared" si="65"/>
        <v>51.510184151785715</v>
      </c>
      <c r="BO187" s="2">
        <f t="shared" si="65"/>
        <v>50.494523345400545</v>
      </c>
      <c r="BQ187" s="32" t="s">
        <v>16</v>
      </c>
      <c r="BR187" s="32" t="s">
        <v>30</v>
      </c>
    </row>
    <row r="188" spans="2:70" x14ac:dyDescent="0.45">
      <c r="B188" t="s">
        <v>408</v>
      </c>
      <c r="C188" t="s">
        <v>25</v>
      </c>
      <c r="D188" t="s">
        <v>26</v>
      </c>
      <c r="E188" t="s">
        <v>33</v>
      </c>
      <c r="AI188" s="2">
        <v>34355.521099999998</v>
      </c>
      <c r="AJ188" s="2">
        <v>34780.534800000001</v>
      </c>
      <c r="AK188" s="2">
        <v>34595.5743</v>
      </c>
      <c r="AL188" s="2">
        <v>34696.4139</v>
      </c>
      <c r="AM188" s="2">
        <v>34923.069499999998</v>
      </c>
      <c r="AN188" s="2">
        <v>35120.900399999999</v>
      </c>
      <c r="AO188" s="2">
        <v>35930.244899999998</v>
      </c>
      <c r="AP188" s="2">
        <v>36652.316299999999</v>
      </c>
      <c r="AQ188" s="2">
        <v>38358.173600000002</v>
      </c>
      <c r="AR188" s="2">
        <v>36828.012499999997</v>
      </c>
      <c r="AS188" s="2">
        <v>38239.936600000001</v>
      </c>
      <c r="AT188" s="2">
        <v>37468.243999999999</v>
      </c>
      <c r="AU188" s="2">
        <v>37399.065000000002</v>
      </c>
      <c r="AV188" s="2">
        <v>37754.633800000003</v>
      </c>
      <c r="AW188" s="2">
        <v>37291.659899999999</v>
      </c>
      <c r="AX188" s="2">
        <v>39090.957600000002</v>
      </c>
      <c r="AY188" s="2">
        <v>38953.389000000003</v>
      </c>
      <c r="AZ188" s="2">
        <v>38625.121800000001</v>
      </c>
      <c r="BA188" s="2">
        <v>38699.988599999997</v>
      </c>
      <c r="BB188" s="2">
        <v>38842.080300000001</v>
      </c>
      <c r="BC188" s="2">
        <v>39380.813800000004</v>
      </c>
      <c r="BD188" s="2">
        <v>19453.378100000002</v>
      </c>
      <c r="BE188" s="2">
        <v>19396.5723</v>
      </c>
      <c r="BF188" s="2">
        <v>20359.7497</v>
      </c>
      <c r="BG188" s="2">
        <v>20241.552500000002</v>
      </c>
      <c r="BH188" s="2">
        <v>21072.847099999999</v>
      </c>
      <c r="BI188" s="2">
        <v>17035.004199999999</v>
      </c>
      <c r="BJ188" s="2">
        <v>17474.987300000001</v>
      </c>
      <c r="BK188" s="2">
        <v>17387.729200000002</v>
      </c>
      <c r="BL188" s="2">
        <v>17854.436000000002</v>
      </c>
      <c r="BM188" s="2">
        <v>19693.972600000001</v>
      </c>
      <c r="BN188" s="2">
        <v>18907.877499999999</v>
      </c>
      <c r="BO188" s="2">
        <v>20141.381600000001</v>
      </c>
      <c r="BQ188" s="32" t="s">
        <v>421</v>
      </c>
      <c r="BR188" s="32" t="s">
        <v>29</v>
      </c>
    </row>
    <row r="189" spans="2:70" x14ac:dyDescent="0.45">
      <c r="B189" t="s">
        <v>408</v>
      </c>
      <c r="C189" t="s">
        <v>25</v>
      </c>
      <c r="D189" t="s">
        <v>26</v>
      </c>
      <c r="E189" t="s">
        <v>34</v>
      </c>
      <c r="AI189" s="2">
        <v>6775.0330999999996</v>
      </c>
      <c r="AJ189" s="2">
        <v>7072.5452999999998</v>
      </c>
      <c r="AK189" s="2">
        <v>6887.2961999999998</v>
      </c>
      <c r="AL189" s="2">
        <v>6968.1571999999996</v>
      </c>
      <c r="AM189" s="2">
        <v>7089.6610000000001</v>
      </c>
      <c r="AN189" s="2">
        <v>7179.1264000000001</v>
      </c>
      <c r="AO189" s="2">
        <v>7966.8177999999998</v>
      </c>
      <c r="AP189" s="2">
        <v>8182.1274999999996</v>
      </c>
      <c r="AQ189" s="2">
        <v>9231.1664000000001</v>
      </c>
      <c r="AR189" s="2">
        <v>8102.0842000000002</v>
      </c>
      <c r="AS189" s="2">
        <v>9462.9964999999993</v>
      </c>
      <c r="AT189" s="2">
        <v>7805.6264000000001</v>
      </c>
      <c r="AU189" s="2">
        <v>7683.5711000000001</v>
      </c>
      <c r="AV189" s="2">
        <v>8006.9566000000004</v>
      </c>
      <c r="AW189" s="2">
        <v>7517.0622999999996</v>
      </c>
      <c r="AX189" s="2">
        <v>9234.3539000000001</v>
      </c>
      <c r="AY189" s="2">
        <v>8895.1281999999992</v>
      </c>
      <c r="AZ189" s="2">
        <v>8462.9814000000006</v>
      </c>
      <c r="BA189" s="2">
        <v>8507.7867999999999</v>
      </c>
      <c r="BB189" s="2">
        <v>8313.4614000000001</v>
      </c>
      <c r="BC189" s="2">
        <v>8756.6434000000008</v>
      </c>
      <c r="BD189" s="2">
        <v>9688.4393</v>
      </c>
      <c r="BE189" s="2">
        <v>9286.0213999999996</v>
      </c>
      <c r="BF189" s="2">
        <v>10119.2433</v>
      </c>
      <c r="BG189" s="2">
        <v>9954.5491999999995</v>
      </c>
      <c r="BH189" s="2">
        <v>10420.2243</v>
      </c>
      <c r="BI189" s="2">
        <v>10429.483700000001</v>
      </c>
      <c r="BJ189" s="2">
        <v>10896.179599999999</v>
      </c>
      <c r="BK189" s="2">
        <v>10586.352699999999</v>
      </c>
      <c r="BL189" s="2">
        <v>10865.835499999999</v>
      </c>
      <c r="BM189" s="2">
        <v>12385.304</v>
      </c>
      <c r="BN189" s="2">
        <v>11386.5766</v>
      </c>
      <c r="BO189" s="2">
        <v>12558.4485</v>
      </c>
      <c r="BQ189" s="32" t="s">
        <v>421</v>
      </c>
      <c r="BR189" s="32" t="s">
        <v>29</v>
      </c>
    </row>
    <row r="190" spans="2:70" x14ac:dyDescent="0.45">
      <c r="B190" t="s">
        <v>408</v>
      </c>
      <c r="C190" t="s">
        <v>25</v>
      </c>
      <c r="D190" t="s">
        <v>26</v>
      </c>
      <c r="E190" t="s">
        <v>35</v>
      </c>
      <c r="AI190" s="2">
        <v>10033.603999999999</v>
      </c>
      <c r="AJ190" s="2">
        <v>10033.603999999999</v>
      </c>
      <c r="AK190" s="2">
        <v>10033.603999999999</v>
      </c>
      <c r="AL190" s="2">
        <v>10033.603999999999</v>
      </c>
      <c r="AM190" s="2">
        <v>10033.603999999999</v>
      </c>
      <c r="AN190" s="2">
        <v>10035.5036</v>
      </c>
      <c r="AO190" s="2">
        <v>10028.7328</v>
      </c>
      <c r="AP190" s="2">
        <v>10436.3914</v>
      </c>
      <c r="AQ190" s="2">
        <v>11358.144399999999</v>
      </c>
      <c r="AR190" s="2">
        <v>10696.735699999999</v>
      </c>
      <c r="AS190" s="2">
        <v>10794.8452</v>
      </c>
      <c r="AT190" s="2">
        <v>45916.125899999999</v>
      </c>
      <c r="AU190" s="2">
        <v>45858.376100000001</v>
      </c>
      <c r="AV190" s="2">
        <v>45852.592400000001</v>
      </c>
      <c r="AW190" s="2">
        <v>45852.477599999998</v>
      </c>
      <c r="AX190" s="2">
        <v>45852.5406</v>
      </c>
      <c r="AY190" s="2">
        <v>45899.625800000002</v>
      </c>
      <c r="AZ190" s="2">
        <v>45880.396999999997</v>
      </c>
      <c r="BA190" s="2">
        <v>45847.1492</v>
      </c>
      <c r="BB190" s="2">
        <v>45828.162499999999</v>
      </c>
      <c r="BC190" s="2">
        <v>45834.205999999998</v>
      </c>
      <c r="BD190" s="2">
        <v>29418.692800000001</v>
      </c>
      <c r="BE190" s="2">
        <v>29416.716700000001</v>
      </c>
      <c r="BF190" s="2">
        <v>29400.057199999999</v>
      </c>
      <c r="BG190" s="2">
        <v>29390.624199999998</v>
      </c>
      <c r="BH190" s="2">
        <v>29392.157299999999</v>
      </c>
      <c r="BI190" s="2">
        <v>-24867.802299999999</v>
      </c>
      <c r="BJ190" s="2">
        <v>-24938.538100000002</v>
      </c>
      <c r="BK190" s="2">
        <v>-24941.637999999999</v>
      </c>
      <c r="BL190" s="2">
        <v>-24892.4274</v>
      </c>
      <c r="BM190" s="2">
        <v>-24703.4375</v>
      </c>
      <c r="BN190" s="2">
        <v>-24930.468400000002</v>
      </c>
      <c r="BO190" s="2">
        <v>-24867.115099999999</v>
      </c>
      <c r="BQ190" s="32" t="s">
        <v>421</v>
      </c>
      <c r="BR190" s="32" t="s">
        <v>29</v>
      </c>
    </row>
    <row r="191" spans="2:70" x14ac:dyDescent="0.45">
      <c r="B191" t="s">
        <v>408</v>
      </c>
      <c r="C191" t="s">
        <v>25</v>
      </c>
      <c r="D191" t="s">
        <v>26</v>
      </c>
      <c r="E191" t="s">
        <v>36</v>
      </c>
      <c r="AI191" s="2">
        <v>25640.335299999999</v>
      </c>
      <c r="AJ191" s="2">
        <v>26482.591199999999</v>
      </c>
      <c r="AK191" s="2">
        <v>25887.441699999999</v>
      </c>
      <c r="AL191" s="2">
        <v>26681.964499999998</v>
      </c>
      <c r="AM191" s="2">
        <v>27543.322899999999</v>
      </c>
      <c r="AN191" s="2">
        <v>27776.311600000001</v>
      </c>
      <c r="AO191" s="2">
        <v>28922.320299999999</v>
      </c>
      <c r="AP191" s="2">
        <v>30195.230800000001</v>
      </c>
      <c r="AQ191" s="2">
        <v>32184.807000000001</v>
      </c>
      <c r="AR191" s="2">
        <v>30777.765800000001</v>
      </c>
      <c r="AS191" s="2">
        <v>32057.475600000002</v>
      </c>
      <c r="AT191" s="2">
        <v>66229.434200000003</v>
      </c>
      <c r="AU191" s="2">
        <v>66664.3223</v>
      </c>
      <c r="AV191" s="2">
        <v>67540.046199999997</v>
      </c>
      <c r="AW191" s="2">
        <v>67077.108399999997</v>
      </c>
      <c r="AX191" s="2">
        <v>68733.050700000007</v>
      </c>
      <c r="AY191" s="2">
        <v>71294.437600000005</v>
      </c>
      <c r="AZ191" s="2">
        <v>71261.789199999999</v>
      </c>
      <c r="BA191" s="2">
        <v>72425.156000000003</v>
      </c>
      <c r="BB191" s="2">
        <v>70329.853600000002</v>
      </c>
      <c r="BC191" s="2">
        <v>72821.835200000001</v>
      </c>
      <c r="BD191" s="2">
        <v>61150.432500000003</v>
      </c>
      <c r="BE191" s="2">
        <v>62977.2863</v>
      </c>
      <c r="BF191" s="2">
        <v>64737.140099999997</v>
      </c>
      <c r="BG191" s="2">
        <v>65772.646999999997</v>
      </c>
      <c r="BH191" s="2">
        <v>67995.4758</v>
      </c>
      <c r="BI191" s="2">
        <v>12978.1922</v>
      </c>
      <c r="BJ191" s="2">
        <v>14269.302900000001</v>
      </c>
      <c r="BK191" s="2">
        <v>17242.040700000001</v>
      </c>
      <c r="BL191" s="2">
        <v>20612.323799999998</v>
      </c>
      <c r="BM191" s="2">
        <v>25720.784</v>
      </c>
      <c r="BN191" s="2">
        <v>24735.956600000001</v>
      </c>
      <c r="BO191" s="2">
        <v>26819.348900000001</v>
      </c>
      <c r="BQ191" s="32" t="s">
        <v>421</v>
      </c>
      <c r="BR191" s="32" t="s">
        <v>29</v>
      </c>
    </row>
    <row r="192" spans="2:70" x14ac:dyDescent="0.45">
      <c r="B192" t="s">
        <v>408</v>
      </c>
      <c r="C192" t="s">
        <v>25</v>
      </c>
      <c r="D192" t="s">
        <v>26</v>
      </c>
      <c r="E192" t="s">
        <v>37</v>
      </c>
      <c r="AI192" s="2">
        <v>15606.731299999999</v>
      </c>
      <c r="AJ192" s="2">
        <v>16448.9872</v>
      </c>
      <c r="AK192" s="2">
        <v>15853.8377</v>
      </c>
      <c r="AL192" s="2">
        <v>16648.360499999999</v>
      </c>
      <c r="AM192" s="2">
        <v>17509.7189</v>
      </c>
      <c r="AN192" s="2">
        <v>17740.808000000001</v>
      </c>
      <c r="AO192" s="2">
        <v>18893.587500000001</v>
      </c>
      <c r="AP192" s="2">
        <v>19758.839400000001</v>
      </c>
      <c r="AQ192" s="2">
        <v>20826.6626</v>
      </c>
      <c r="AR192" s="2">
        <v>20081.0301</v>
      </c>
      <c r="AS192" s="2">
        <v>21262.630399999998</v>
      </c>
      <c r="AT192" s="2">
        <v>20313.308300000001</v>
      </c>
      <c r="AU192" s="2">
        <v>20805.946199999998</v>
      </c>
      <c r="AV192" s="2">
        <v>21687.453799999999</v>
      </c>
      <c r="AW192" s="2">
        <v>21224.630799999999</v>
      </c>
      <c r="AX192" s="2">
        <v>22880.5101</v>
      </c>
      <c r="AY192" s="2">
        <v>25394.811799999999</v>
      </c>
      <c r="AZ192" s="2">
        <v>25381.392199999998</v>
      </c>
      <c r="BA192" s="2">
        <v>26578.006799999999</v>
      </c>
      <c r="BB192" s="2">
        <v>24501.6911</v>
      </c>
      <c r="BC192" s="2">
        <v>26987.629199999999</v>
      </c>
      <c r="BD192" s="2">
        <v>31731.739699999998</v>
      </c>
      <c r="BE192" s="2">
        <v>33560.569600000003</v>
      </c>
      <c r="BF192" s="2">
        <v>35337.082900000001</v>
      </c>
      <c r="BG192" s="2">
        <v>36382.022799999999</v>
      </c>
      <c r="BH192" s="2">
        <v>38603.318500000001</v>
      </c>
      <c r="BI192" s="2">
        <v>37845.994500000001</v>
      </c>
      <c r="BJ192" s="2">
        <v>39207.841</v>
      </c>
      <c r="BK192" s="2">
        <v>42183.678699999997</v>
      </c>
      <c r="BL192" s="2">
        <v>45504.751199999999</v>
      </c>
      <c r="BM192" s="2">
        <v>50424.2215</v>
      </c>
      <c r="BN192" s="2">
        <v>49666.425000000003</v>
      </c>
      <c r="BO192" s="2">
        <v>51686.464</v>
      </c>
      <c r="BQ192" s="32" t="s">
        <v>421</v>
      </c>
      <c r="BR192" s="32" t="s">
        <v>29</v>
      </c>
    </row>
    <row r="193" spans="2:70" x14ac:dyDescent="0.45">
      <c r="B193" t="s">
        <v>409</v>
      </c>
      <c r="C193" t="s">
        <v>19</v>
      </c>
      <c r="D193" t="s">
        <v>21</v>
      </c>
      <c r="E193" t="s">
        <v>1</v>
      </c>
      <c r="F193">
        <v>0.18</v>
      </c>
      <c r="G193">
        <v>0.16470000000000001</v>
      </c>
      <c r="H193">
        <v>0.18329999999999999</v>
      </c>
      <c r="I193">
        <v>0.15679999999999999</v>
      </c>
      <c r="J193">
        <v>0.17699999999999999</v>
      </c>
      <c r="K193">
        <v>0.1681</v>
      </c>
      <c r="L193">
        <v>0.18479999999999999</v>
      </c>
      <c r="M193">
        <v>0.1913</v>
      </c>
      <c r="N193">
        <v>0.1845</v>
      </c>
      <c r="O193">
        <v>0.19989999999999999</v>
      </c>
      <c r="P193">
        <v>0.19919999999999999</v>
      </c>
      <c r="Q193">
        <v>0.249</v>
      </c>
      <c r="R193">
        <v>0.20449999999999999</v>
      </c>
      <c r="S193">
        <v>0.21360000000000001</v>
      </c>
      <c r="T193">
        <v>0.21110000000000001</v>
      </c>
      <c r="U193">
        <v>0.2213</v>
      </c>
      <c r="V193">
        <v>0.22950000000000001</v>
      </c>
      <c r="W193">
        <v>0.2142</v>
      </c>
      <c r="X193">
        <v>0.2359</v>
      </c>
      <c r="Y193">
        <v>0.26100000000000001</v>
      </c>
      <c r="Z193">
        <v>0.26329999999999998</v>
      </c>
      <c r="AA193">
        <v>0.34079999999999999</v>
      </c>
      <c r="AB193">
        <v>0.24590000000000001</v>
      </c>
      <c r="AC193">
        <v>0.27100000000000002</v>
      </c>
      <c r="AD193">
        <v>0.30869999999999997</v>
      </c>
      <c r="AE193">
        <v>0.25669999999999998</v>
      </c>
      <c r="AF193">
        <v>0.29210000000000003</v>
      </c>
      <c r="AG193">
        <v>0.25990000000000002</v>
      </c>
      <c r="AH193">
        <v>0.25519999999999998</v>
      </c>
      <c r="AI193">
        <v>0.25580000000000003</v>
      </c>
      <c r="AJ193">
        <v>0.26169999999999999</v>
      </c>
      <c r="AK193">
        <v>0.2354</v>
      </c>
      <c r="AL193">
        <v>0.25580000000000003</v>
      </c>
      <c r="AM193">
        <v>0.25480000000000003</v>
      </c>
      <c r="AN193">
        <v>0.2422</v>
      </c>
      <c r="AO193">
        <v>0.23799999999999999</v>
      </c>
      <c r="AP193">
        <v>0.21540000000000001</v>
      </c>
      <c r="AQ193">
        <v>0.22459999999999999</v>
      </c>
      <c r="AR193">
        <v>0.22489999999999999</v>
      </c>
      <c r="AS193">
        <v>0.219</v>
      </c>
      <c r="AT193">
        <v>0.22209999999999999</v>
      </c>
      <c r="AU193">
        <v>0.21729999999999999</v>
      </c>
      <c r="AV193">
        <v>0.20749999999999999</v>
      </c>
      <c r="AW193">
        <v>0.2142</v>
      </c>
      <c r="AX193">
        <v>0.20399999999999999</v>
      </c>
      <c r="AY193">
        <v>0.21590000000000001</v>
      </c>
      <c r="AZ193">
        <v>0.1993</v>
      </c>
      <c r="BA193">
        <v>0.1802</v>
      </c>
      <c r="BB193">
        <v>0.18</v>
      </c>
      <c r="BC193">
        <v>0.1686</v>
      </c>
      <c r="BD193">
        <v>0.17799999999999999</v>
      </c>
      <c r="BE193">
        <v>0.16639999999999999</v>
      </c>
      <c r="BF193">
        <v>0.1658</v>
      </c>
      <c r="BG193">
        <v>0.16689999999999999</v>
      </c>
      <c r="BH193">
        <v>0.15939999999999999</v>
      </c>
      <c r="BI193">
        <v>0.14630000000000001</v>
      </c>
      <c r="BJ193">
        <v>0.13</v>
      </c>
      <c r="BK193">
        <v>0.1331</v>
      </c>
      <c r="BL193">
        <v>0.16209999999999999</v>
      </c>
      <c r="BM193">
        <v>0.2034</v>
      </c>
      <c r="BN193">
        <v>0.20780000000000001</v>
      </c>
      <c r="BO193">
        <v>0.14530000000000001</v>
      </c>
      <c r="BQ193" s="32" t="s">
        <v>0</v>
      </c>
      <c r="BR193" s="32" t="s">
        <v>29</v>
      </c>
    </row>
    <row r="194" spans="2:70" x14ac:dyDescent="0.45">
      <c r="B194" t="s">
        <v>409</v>
      </c>
      <c r="C194" t="s">
        <v>19</v>
      </c>
      <c r="D194" t="s">
        <v>21</v>
      </c>
      <c r="E194" t="s">
        <v>3</v>
      </c>
      <c r="F194">
        <v>3.1436000000000002</v>
      </c>
      <c r="G194">
        <v>3.1053999999999999</v>
      </c>
      <c r="H194">
        <v>3.2187000000000001</v>
      </c>
      <c r="I194">
        <v>3.1402999999999999</v>
      </c>
      <c r="J194">
        <v>3.1269999999999998</v>
      </c>
      <c r="K194">
        <v>3.1253000000000002</v>
      </c>
      <c r="L194">
        <v>3.1520999999999999</v>
      </c>
      <c r="M194">
        <v>2.6145999999999998</v>
      </c>
      <c r="N194">
        <v>2.4733000000000001</v>
      </c>
      <c r="O194">
        <v>2.3584999999999998</v>
      </c>
      <c r="P194">
        <v>2.3098999999999998</v>
      </c>
      <c r="Q194">
        <v>2.3088000000000002</v>
      </c>
      <c r="R194">
        <v>2.2157</v>
      </c>
      <c r="S194">
        <v>2.1450999999999998</v>
      </c>
      <c r="T194">
        <v>2.1539999999999999</v>
      </c>
      <c r="U194">
        <v>2.0386000000000002</v>
      </c>
      <c r="V194">
        <v>2.0482</v>
      </c>
      <c r="W194">
        <v>1.9898</v>
      </c>
      <c r="X194">
        <v>1.9347000000000001</v>
      </c>
      <c r="Y194">
        <v>1.7813000000000001</v>
      </c>
      <c r="Z194">
        <v>1.6921999999999999</v>
      </c>
      <c r="AA194">
        <v>1.597</v>
      </c>
      <c r="AB194">
        <v>1.5448999999999999</v>
      </c>
      <c r="AC194">
        <v>1.5386</v>
      </c>
      <c r="AD194">
        <v>1.5246</v>
      </c>
      <c r="AE194">
        <v>1.5159</v>
      </c>
      <c r="AF194">
        <v>1.5022</v>
      </c>
      <c r="AG194">
        <v>1.4833000000000001</v>
      </c>
      <c r="AH194">
        <v>1.4241999999999999</v>
      </c>
      <c r="AI194">
        <v>1.4169</v>
      </c>
      <c r="AJ194">
        <v>1.401</v>
      </c>
      <c r="AK194">
        <v>1.403</v>
      </c>
      <c r="AL194">
        <v>1.3851</v>
      </c>
      <c r="AM194">
        <v>1.4034</v>
      </c>
      <c r="AN194">
        <v>1.4078999999999999</v>
      </c>
      <c r="AO194">
        <v>1.4007000000000001</v>
      </c>
      <c r="AP194">
        <v>1.3763000000000001</v>
      </c>
      <c r="AQ194">
        <v>1.4722999999999999</v>
      </c>
      <c r="AR194">
        <v>1.4389000000000001</v>
      </c>
      <c r="AS194">
        <v>1.3956999999999999</v>
      </c>
      <c r="AT194">
        <v>1.4020999999999999</v>
      </c>
      <c r="AU194">
        <v>1.3784000000000001</v>
      </c>
      <c r="AV194">
        <v>1.3662000000000001</v>
      </c>
      <c r="AW194">
        <v>1.3744000000000001</v>
      </c>
      <c r="AX194">
        <v>1.3706</v>
      </c>
      <c r="AY194">
        <v>1.3593</v>
      </c>
      <c r="AZ194">
        <v>1.3562000000000001</v>
      </c>
      <c r="BA194">
        <v>1.2951999999999999</v>
      </c>
      <c r="BB194">
        <v>1.2839</v>
      </c>
      <c r="BC194">
        <v>1.2718</v>
      </c>
      <c r="BD194">
        <v>1.2883</v>
      </c>
      <c r="BE194">
        <v>1.2531000000000001</v>
      </c>
      <c r="BF194">
        <v>1.2404999999999999</v>
      </c>
      <c r="BG194">
        <v>1.2535000000000001</v>
      </c>
      <c r="BH194">
        <v>1.202</v>
      </c>
      <c r="BI194">
        <v>1.282</v>
      </c>
      <c r="BJ194">
        <v>1.2833000000000001</v>
      </c>
      <c r="BK194">
        <v>1.2597</v>
      </c>
      <c r="BL194">
        <v>1.2746</v>
      </c>
      <c r="BM194">
        <v>1.3077000000000001</v>
      </c>
      <c r="BN194">
        <v>1.2963</v>
      </c>
      <c r="BO194">
        <v>1.2523</v>
      </c>
      <c r="BQ194" s="32" t="s">
        <v>2</v>
      </c>
      <c r="BR194" s="32" t="s">
        <v>29</v>
      </c>
    </row>
    <row r="195" spans="2:70" x14ac:dyDescent="0.45">
      <c r="B195" t="s">
        <v>409</v>
      </c>
      <c r="C195" t="s">
        <v>19</v>
      </c>
      <c r="D195" t="s">
        <v>21</v>
      </c>
      <c r="E195" t="s">
        <v>5</v>
      </c>
      <c r="F195">
        <v>91.295900000000003</v>
      </c>
      <c r="G195">
        <v>85.556799999999996</v>
      </c>
      <c r="H195">
        <v>87.054000000000002</v>
      </c>
      <c r="I195">
        <v>84.567300000000003</v>
      </c>
      <c r="J195">
        <v>86.094700000000003</v>
      </c>
      <c r="K195">
        <v>84.731499999999997</v>
      </c>
      <c r="L195">
        <v>83.264799999999994</v>
      </c>
      <c r="M195">
        <v>102.3753</v>
      </c>
      <c r="N195">
        <v>77.4846</v>
      </c>
      <c r="O195">
        <v>61.8245</v>
      </c>
      <c r="P195">
        <v>61.746600000000001</v>
      </c>
      <c r="Q195">
        <v>61.244700000000002</v>
      </c>
      <c r="R195">
        <v>58.762300000000003</v>
      </c>
      <c r="S195">
        <v>52.888800000000003</v>
      </c>
      <c r="T195">
        <v>50.036999999999999</v>
      </c>
      <c r="U195">
        <v>47.623199999999997</v>
      </c>
      <c r="V195">
        <v>44.9651</v>
      </c>
      <c r="W195">
        <v>45.597099999999998</v>
      </c>
      <c r="X195">
        <v>48.332500000000003</v>
      </c>
      <c r="Y195">
        <v>47.293199999999999</v>
      </c>
      <c r="Z195">
        <v>46.317300000000003</v>
      </c>
      <c r="AA195">
        <v>45.1599</v>
      </c>
      <c r="AB195">
        <v>70.346500000000006</v>
      </c>
      <c r="AC195">
        <v>68.784300000000002</v>
      </c>
      <c r="AD195">
        <v>66.015000000000001</v>
      </c>
      <c r="AE195">
        <v>66.622399999999999</v>
      </c>
      <c r="AF195">
        <v>65.1096</v>
      </c>
      <c r="AG195">
        <v>65.837299999999999</v>
      </c>
      <c r="AH195">
        <v>63.926299999999998</v>
      </c>
      <c r="AI195">
        <v>64.313500000000005</v>
      </c>
      <c r="AJ195">
        <v>65.113500000000002</v>
      </c>
      <c r="AK195">
        <v>60.470599999999997</v>
      </c>
      <c r="AL195">
        <v>49.9649</v>
      </c>
      <c r="AM195">
        <v>54.038200000000003</v>
      </c>
      <c r="AN195">
        <v>59.122599999999998</v>
      </c>
      <c r="AO195">
        <v>54.425699999999999</v>
      </c>
      <c r="AP195">
        <v>54.070900000000002</v>
      </c>
      <c r="AQ195">
        <v>54.408200000000001</v>
      </c>
      <c r="AR195">
        <v>58.404499999999999</v>
      </c>
      <c r="AS195">
        <v>51.6432</v>
      </c>
      <c r="AT195">
        <v>52.501100000000001</v>
      </c>
      <c r="AU195">
        <v>54.5747</v>
      </c>
      <c r="AV195">
        <v>45.152099999999997</v>
      </c>
      <c r="AW195">
        <v>37.438800000000001</v>
      </c>
      <c r="AX195">
        <v>46.892499999999998</v>
      </c>
      <c r="AY195">
        <v>43.735500000000002</v>
      </c>
      <c r="AZ195">
        <v>54.059600000000003</v>
      </c>
      <c r="BA195">
        <v>49.534599999999998</v>
      </c>
      <c r="BB195">
        <v>49.458599999999997</v>
      </c>
      <c r="BC195">
        <v>49.408700000000003</v>
      </c>
      <c r="BD195">
        <v>48.306199999999997</v>
      </c>
      <c r="BE195">
        <v>49.763800000000003</v>
      </c>
      <c r="BF195">
        <v>39.960500000000003</v>
      </c>
      <c r="BG195">
        <v>47.098300000000002</v>
      </c>
      <c r="BH195">
        <v>48.4634</v>
      </c>
      <c r="BI195">
        <v>49.167099999999998</v>
      </c>
      <c r="BJ195">
        <v>53.8369</v>
      </c>
      <c r="BK195">
        <v>52.4529</v>
      </c>
      <c r="BL195">
        <v>53.420699999999997</v>
      </c>
      <c r="BM195">
        <v>61.318600000000004</v>
      </c>
      <c r="BN195">
        <v>58.762</v>
      </c>
      <c r="BO195">
        <v>59.507199999999997</v>
      </c>
      <c r="BQ195" s="32" t="s">
        <v>4</v>
      </c>
      <c r="BR195" s="32" t="s">
        <v>29</v>
      </c>
    </row>
    <row r="196" spans="2:70" x14ac:dyDescent="0.45">
      <c r="B196" t="s">
        <v>409</v>
      </c>
      <c r="C196" t="s">
        <v>19</v>
      </c>
      <c r="D196" t="s">
        <v>21</v>
      </c>
      <c r="E196" t="s">
        <v>7</v>
      </c>
      <c r="F196">
        <v>3.3433999999999999</v>
      </c>
      <c r="G196">
        <v>3.3732000000000002</v>
      </c>
      <c r="H196">
        <v>3.3746999999999998</v>
      </c>
      <c r="I196">
        <v>3.3115999999999999</v>
      </c>
      <c r="J196">
        <v>3.3929999999999998</v>
      </c>
      <c r="K196">
        <v>3.3481000000000001</v>
      </c>
      <c r="L196">
        <v>3.3041999999999998</v>
      </c>
      <c r="M196">
        <v>3.4878</v>
      </c>
      <c r="N196">
        <v>5.0213999999999999</v>
      </c>
      <c r="O196">
        <v>5.6177000000000001</v>
      </c>
      <c r="P196">
        <v>5.1440999999999999</v>
      </c>
      <c r="Q196">
        <v>5.0330000000000004</v>
      </c>
      <c r="R196">
        <v>5.5808</v>
      </c>
      <c r="S196">
        <v>4.2171000000000003</v>
      </c>
      <c r="T196">
        <v>4.9147999999999996</v>
      </c>
      <c r="U196">
        <v>4.1853999999999996</v>
      </c>
      <c r="V196">
        <v>4.1829000000000001</v>
      </c>
      <c r="W196">
        <v>4.1650999999999998</v>
      </c>
      <c r="X196">
        <v>3.6328</v>
      </c>
      <c r="Y196">
        <v>3.6659000000000002</v>
      </c>
      <c r="Z196">
        <v>3.6747999999999998</v>
      </c>
      <c r="AA196">
        <v>3.3218999999999999</v>
      </c>
      <c r="AB196">
        <v>3.1644000000000001</v>
      </c>
      <c r="AC196">
        <v>3.1644999999999999</v>
      </c>
      <c r="AD196">
        <v>3.0245000000000002</v>
      </c>
      <c r="AE196">
        <v>2.8132000000000001</v>
      </c>
      <c r="AF196">
        <v>2.7624</v>
      </c>
      <c r="AG196">
        <v>2.7703000000000002</v>
      </c>
      <c r="AH196">
        <v>2.3734000000000002</v>
      </c>
      <c r="AI196">
        <v>2.3727</v>
      </c>
      <c r="AJ196">
        <v>2.3727</v>
      </c>
      <c r="AK196">
        <v>2.3711000000000002</v>
      </c>
      <c r="AL196">
        <v>2.3727999999999998</v>
      </c>
      <c r="AM196">
        <v>2.1840000000000002</v>
      </c>
      <c r="AN196">
        <v>2.1953</v>
      </c>
      <c r="AO196">
        <v>2.2010999999999998</v>
      </c>
      <c r="AP196">
        <v>2.2021999999999999</v>
      </c>
      <c r="AQ196">
        <v>2.3935</v>
      </c>
      <c r="AR196">
        <v>2.125</v>
      </c>
      <c r="AS196">
        <v>1.9855</v>
      </c>
      <c r="AT196">
        <v>2.0173999999999999</v>
      </c>
      <c r="AU196">
        <v>2.0268999999999999</v>
      </c>
      <c r="AV196">
        <v>1.8844000000000001</v>
      </c>
      <c r="AW196">
        <v>1.8472</v>
      </c>
      <c r="AX196">
        <v>1.8813</v>
      </c>
      <c r="AY196">
        <v>1.67</v>
      </c>
      <c r="AZ196">
        <v>1.8568</v>
      </c>
      <c r="BA196">
        <v>1.9736</v>
      </c>
      <c r="BB196">
        <v>1.6012</v>
      </c>
      <c r="BC196">
        <v>1.5185999999999999</v>
      </c>
      <c r="BD196">
        <v>1.7088000000000001</v>
      </c>
      <c r="BE196">
        <v>1.7794000000000001</v>
      </c>
      <c r="BF196">
        <v>1.5753999999999999</v>
      </c>
      <c r="BG196">
        <v>1.7511000000000001</v>
      </c>
      <c r="BH196">
        <v>1.7329000000000001</v>
      </c>
      <c r="BI196">
        <v>1.6323000000000001</v>
      </c>
      <c r="BJ196">
        <v>1.6249</v>
      </c>
      <c r="BK196">
        <v>1.7071000000000001</v>
      </c>
      <c r="BL196">
        <v>1.6691</v>
      </c>
      <c r="BM196">
        <v>1.6738</v>
      </c>
      <c r="BN196">
        <v>1.7164999999999999</v>
      </c>
      <c r="BO196">
        <v>1.7073</v>
      </c>
      <c r="BQ196" s="32" t="s">
        <v>6</v>
      </c>
      <c r="BR196" s="32" t="s">
        <v>29</v>
      </c>
    </row>
    <row r="197" spans="2:70" x14ac:dyDescent="0.45">
      <c r="B197" t="s">
        <v>409</v>
      </c>
      <c r="C197" t="s">
        <v>19</v>
      </c>
      <c r="D197" t="s">
        <v>21</v>
      </c>
      <c r="E197" t="s">
        <v>9</v>
      </c>
      <c r="F197">
        <v>53.0593</v>
      </c>
      <c r="G197">
        <v>49.099200000000003</v>
      </c>
      <c r="H197">
        <v>51.040700000000001</v>
      </c>
      <c r="I197">
        <v>51.668799999999997</v>
      </c>
      <c r="J197">
        <v>64.078199999999995</v>
      </c>
      <c r="K197">
        <v>60.758499999999998</v>
      </c>
      <c r="L197">
        <v>47.896900000000002</v>
      </c>
      <c r="M197">
        <v>63.504300000000001</v>
      </c>
      <c r="N197">
        <v>43.0869</v>
      </c>
      <c r="O197">
        <v>31.4663</v>
      </c>
      <c r="P197">
        <v>38.249699999999997</v>
      </c>
      <c r="Q197">
        <v>34.919699999999999</v>
      </c>
      <c r="R197">
        <v>29.864100000000001</v>
      </c>
      <c r="S197">
        <v>31.311599999999999</v>
      </c>
      <c r="T197">
        <v>26.3598</v>
      </c>
      <c r="U197">
        <v>28.136800000000001</v>
      </c>
      <c r="V197">
        <v>28.543399999999998</v>
      </c>
      <c r="W197">
        <v>29.674199999999999</v>
      </c>
      <c r="X197">
        <v>26.8521</v>
      </c>
      <c r="Y197">
        <v>28.510300000000001</v>
      </c>
      <c r="Z197">
        <v>27.4483</v>
      </c>
      <c r="AA197">
        <v>26.293399999999998</v>
      </c>
      <c r="AB197">
        <v>25.161200000000001</v>
      </c>
      <c r="AC197">
        <v>25.236499999999999</v>
      </c>
      <c r="AD197">
        <v>25.979500000000002</v>
      </c>
      <c r="AE197">
        <v>23.500599999999999</v>
      </c>
      <c r="AF197">
        <v>22.5746</v>
      </c>
      <c r="AG197">
        <v>21.348800000000001</v>
      </c>
      <c r="AH197">
        <v>23.133900000000001</v>
      </c>
      <c r="AI197">
        <v>25.724699999999999</v>
      </c>
      <c r="AJ197">
        <v>26.643699999999999</v>
      </c>
      <c r="AK197">
        <v>23.286899999999999</v>
      </c>
      <c r="AL197">
        <v>21.386099999999999</v>
      </c>
      <c r="AM197">
        <v>29.651399999999999</v>
      </c>
      <c r="AN197">
        <v>31.052199999999999</v>
      </c>
      <c r="AO197">
        <v>30.8674</v>
      </c>
      <c r="AP197">
        <v>28.511500000000002</v>
      </c>
      <c r="AQ197">
        <v>37.899099999999997</v>
      </c>
      <c r="AR197">
        <v>37.244</v>
      </c>
      <c r="AS197">
        <v>37.182899999999997</v>
      </c>
      <c r="AT197">
        <v>33.492199999999997</v>
      </c>
      <c r="AU197">
        <v>28.631599999999999</v>
      </c>
      <c r="AV197">
        <v>26.332599999999999</v>
      </c>
      <c r="AW197">
        <v>29.623200000000001</v>
      </c>
      <c r="AX197">
        <v>35.075899999999997</v>
      </c>
      <c r="AY197">
        <v>28.131399999999999</v>
      </c>
      <c r="AZ197">
        <v>29.5486</v>
      </c>
      <c r="BA197">
        <v>28.560099999999998</v>
      </c>
      <c r="BB197">
        <v>26.642600000000002</v>
      </c>
      <c r="BC197">
        <v>32.232999999999997</v>
      </c>
      <c r="BD197">
        <v>32.958100000000002</v>
      </c>
      <c r="BE197">
        <v>36.724600000000002</v>
      </c>
      <c r="BF197">
        <v>38.695599999999999</v>
      </c>
      <c r="BG197">
        <v>38.4574</v>
      </c>
      <c r="BH197">
        <v>39.390099999999997</v>
      </c>
      <c r="BI197">
        <v>35.218699999999998</v>
      </c>
      <c r="BJ197">
        <v>34.713999999999999</v>
      </c>
      <c r="BK197">
        <v>34.997300000000003</v>
      </c>
      <c r="BL197">
        <v>34.000700000000002</v>
      </c>
      <c r="BM197">
        <v>40.656199999999998</v>
      </c>
      <c r="BN197">
        <v>42.510199999999998</v>
      </c>
      <c r="BO197">
        <v>40.997300000000003</v>
      </c>
      <c r="BQ197" s="32" t="s">
        <v>8</v>
      </c>
      <c r="BR197" s="32" t="s">
        <v>29</v>
      </c>
    </row>
    <row r="198" spans="2:70" x14ac:dyDescent="0.45">
      <c r="B198" t="s">
        <v>409</v>
      </c>
      <c r="C198" t="s">
        <v>19</v>
      </c>
      <c r="D198" t="s">
        <v>21</v>
      </c>
      <c r="E198" t="s">
        <v>10</v>
      </c>
      <c r="F198">
        <v>5.5155000000000003</v>
      </c>
      <c r="G198">
        <v>5.5155000000000003</v>
      </c>
      <c r="H198">
        <v>5.5155000000000003</v>
      </c>
      <c r="I198">
        <v>5.5155000000000003</v>
      </c>
      <c r="J198">
        <v>5.5153999999999996</v>
      </c>
      <c r="K198">
        <v>5.5155000000000003</v>
      </c>
      <c r="L198">
        <v>5.5155000000000003</v>
      </c>
      <c r="M198">
        <v>5.5155000000000003</v>
      </c>
      <c r="N198">
        <v>5.5155000000000003</v>
      </c>
      <c r="O198">
        <v>5.5153999999999996</v>
      </c>
      <c r="P198">
        <v>5.5155000000000003</v>
      </c>
      <c r="Q198">
        <v>5.5155000000000003</v>
      </c>
      <c r="R198">
        <v>5.5155000000000003</v>
      </c>
      <c r="S198">
        <v>5.5156000000000001</v>
      </c>
      <c r="T198">
        <v>5.5155000000000003</v>
      </c>
      <c r="U198">
        <v>5.5156000000000001</v>
      </c>
      <c r="V198">
        <v>5.5155000000000003</v>
      </c>
      <c r="W198">
        <v>5.5153999999999996</v>
      </c>
      <c r="X198">
        <v>5.5153999999999996</v>
      </c>
      <c r="Y198">
        <v>5.5155000000000003</v>
      </c>
      <c r="Z198">
        <v>5.5155000000000003</v>
      </c>
      <c r="AA198">
        <v>5.5155000000000003</v>
      </c>
      <c r="AB198">
        <v>5.5156000000000001</v>
      </c>
      <c r="AC198">
        <v>5.5155000000000003</v>
      </c>
      <c r="AD198">
        <v>5.5155000000000003</v>
      </c>
      <c r="AE198">
        <v>5.5155000000000003</v>
      </c>
      <c r="AF198">
        <v>5.5155000000000003</v>
      </c>
      <c r="AG198">
        <v>5.5155000000000003</v>
      </c>
      <c r="AH198">
        <v>5.5155000000000003</v>
      </c>
      <c r="AI198">
        <v>5.5156000000000001</v>
      </c>
      <c r="AJ198">
        <v>4.0340999999999996</v>
      </c>
      <c r="AK198">
        <v>4.0692000000000004</v>
      </c>
      <c r="AL198">
        <v>4.0330000000000004</v>
      </c>
      <c r="AM198">
        <v>4.1196000000000002</v>
      </c>
      <c r="AN198">
        <v>4.1520000000000001</v>
      </c>
      <c r="AO198">
        <v>4.1835000000000004</v>
      </c>
      <c r="AP198">
        <v>4.2140000000000004</v>
      </c>
      <c r="AQ198">
        <v>4.1664000000000003</v>
      </c>
      <c r="AR198">
        <v>4.1166999999999998</v>
      </c>
      <c r="AS198">
        <v>4.0994000000000002</v>
      </c>
      <c r="AT198">
        <v>4.1105999999999998</v>
      </c>
      <c r="AU198">
        <v>4.0982000000000003</v>
      </c>
      <c r="AV198">
        <v>4.1144999999999996</v>
      </c>
      <c r="AW198">
        <v>4.1155999999999997</v>
      </c>
      <c r="AX198">
        <v>4.1566000000000001</v>
      </c>
      <c r="AY198">
        <v>4.1776999999999997</v>
      </c>
      <c r="AZ198">
        <v>4.2458</v>
      </c>
      <c r="BA198">
        <v>4.3375000000000004</v>
      </c>
      <c r="BB198">
        <v>4.3769999999999998</v>
      </c>
      <c r="BC198">
        <v>4.3319999999999999</v>
      </c>
      <c r="BD198">
        <v>4.3933999999999997</v>
      </c>
      <c r="BE198">
        <v>4.3948</v>
      </c>
      <c r="BF198">
        <v>4.3967000000000001</v>
      </c>
      <c r="BG198">
        <v>4.4234999999999998</v>
      </c>
      <c r="BH198">
        <v>4.4394</v>
      </c>
      <c r="BI198">
        <v>4.3880999999999997</v>
      </c>
      <c r="BJ198">
        <v>4.4039000000000001</v>
      </c>
      <c r="BK198">
        <v>4.4607999999999999</v>
      </c>
      <c r="BL198">
        <v>4.4676</v>
      </c>
      <c r="BM198">
        <v>4.4775999999999998</v>
      </c>
      <c r="BN198">
        <v>4.4869000000000003</v>
      </c>
      <c r="BO198">
        <v>4.5084999999999997</v>
      </c>
      <c r="BQ198" s="32" t="s">
        <v>6</v>
      </c>
      <c r="BR198" s="32" t="s">
        <v>29</v>
      </c>
    </row>
    <row r="199" spans="2:70" x14ac:dyDescent="0.45">
      <c r="B199" t="s">
        <v>409</v>
      </c>
      <c r="C199" t="s">
        <v>19</v>
      </c>
      <c r="D199" t="s">
        <v>21</v>
      </c>
      <c r="E199" t="s">
        <v>11</v>
      </c>
      <c r="F199">
        <v>29.3035</v>
      </c>
      <c r="G199">
        <v>26.397300000000001</v>
      </c>
      <c r="H199">
        <v>28.3081</v>
      </c>
      <c r="I199">
        <v>26.5627</v>
      </c>
      <c r="J199">
        <v>29.916399999999999</v>
      </c>
      <c r="K199">
        <v>29.147600000000001</v>
      </c>
      <c r="L199">
        <v>25.638000000000002</v>
      </c>
      <c r="M199">
        <v>55.724699999999999</v>
      </c>
      <c r="N199">
        <v>29.512599999999999</v>
      </c>
      <c r="O199">
        <v>30.6755</v>
      </c>
      <c r="P199">
        <v>28.0624</v>
      </c>
      <c r="Q199">
        <v>24.820900000000002</v>
      </c>
      <c r="R199">
        <v>27.5122</v>
      </c>
      <c r="S199">
        <v>25.122800000000002</v>
      </c>
      <c r="T199">
        <v>23.377500000000001</v>
      </c>
      <c r="U199">
        <v>24.6005</v>
      </c>
      <c r="V199">
        <v>24.007899999999999</v>
      </c>
      <c r="W199">
        <v>21.685199999999998</v>
      </c>
      <c r="X199">
        <v>22.811599999999999</v>
      </c>
      <c r="Y199">
        <v>29.3596</v>
      </c>
      <c r="Z199">
        <v>28.9876</v>
      </c>
      <c r="AA199">
        <v>28.651199999999999</v>
      </c>
      <c r="AB199">
        <v>25.168500000000002</v>
      </c>
      <c r="AC199">
        <v>19.889399999999998</v>
      </c>
      <c r="AD199">
        <v>20.163399999999999</v>
      </c>
      <c r="AE199">
        <v>20.562899999999999</v>
      </c>
      <c r="AF199">
        <v>21.4361</v>
      </c>
      <c r="AG199">
        <v>23.279299999999999</v>
      </c>
      <c r="AH199">
        <v>22.3187</v>
      </c>
      <c r="AI199">
        <v>22.952200000000001</v>
      </c>
      <c r="AJ199">
        <v>20.178899999999999</v>
      </c>
      <c r="AK199">
        <v>25.311599999999999</v>
      </c>
      <c r="AL199">
        <v>19.2761</v>
      </c>
      <c r="AM199">
        <v>19.412299999999998</v>
      </c>
      <c r="AN199">
        <v>23.034400000000002</v>
      </c>
      <c r="AO199">
        <v>24.259599999999999</v>
      </c>
      <c r="AP199">
        <v>23.1922</v>
      </c>
      <c r="AQ199">
        <v>25.7333</v>
      </c>
      <c r="AR199">
        <v>27.3978</v>
      </c>
      <c r="AS199">
        <v>27.311399999999999</v>
      </c>
      <c r="AT199">
        <v>20.308499999999999</v>
      </c>
      <c r="AU199">
        <v>13.660399999999999</v>
      </c>
      <c r="AV199">
        <v>11.898400000000001</v>
      </c>
      <c r="AW199">
        <v>15.016400000000001</v>
      </c>
      <c r="AX199">
        <v>21.6112</v>
      </c>
      <c r="AY199">
        <v>14.678100000000001</v>
      </c>
      <c r="AZ199">
        <v>20.073</v>
      </c>
      <c r="BA199">
        <v>25.4894</v>
      </c>
      <c r="BB199">
        <v>23.386199999999999</v>
      </c>
      <c r="BC199">
        <v>30.665099999999999</v>
      </c>
      <c r="BD199">
        <v>33.713500000000003</v>
      </c>
      <c r="BE199">
        <v>43.018000000000001</v>
      </c>
      <c r="BF199">
        <v>53.299300000000002</v>
      </c>
      <c r="BG199">
        <v>48.644100000000002</v>
      </c>
      <c r="BH199">
        <v>50.5867</v>
      </c>
      <c r="BI199">
        <v>45.032699999999998</v>
      </c>
      <c r="BJ199">
        <v>41.258099999999999</v>
      </c>
      <c r="BK199">
        <v>28.3992</v>
      </c>
      <c r="BL199">
        <v>33.784399999999998</v>
      </c>
      <c r="BM199">
        <v>42.863199999999999</v>
      </c>
      <c r="BN199">
        <v>40.5334</v>
      </c>
      <c r="BO199">
        <v>37.5398</v>
      </c>
      <c r="BQ199" s="32" t="s">
        <v>8</v>
      </c>
      <c r="BR199" s="32" t="s">
        <v>29</v>
      </c>
    </row>
    <row r="200" spans="2:70" x14ac:dyDescent="0.45">
      <c r="B200" t="s">
        <v>409</v>
      </c>
      <c r="C200" t="s">
        <v>19</v>
      </c>
      <c r="D200" t="s">
        <v>21</v>
      </c>
      <c r="E200" t="s">
        <v>12</v>
      </c>
      <c r="F200">
        <v>6.8243</v>
      </c>
      <c r="G200">
        <v>6.8243</v>
      </c>
      <c r="H200">
        <v>6.8244999999999996</v>
      </c>
      <c r="I200">
        <v>6.8240999999999996</v>
      </c>
      <c r="J200">
        <v>6.8243999999999998</v>
      </c>
      <c r="K200">
        <v>6.8240999999999996</v>
      </c>
      <c r="L200">
        <v>6.8243999999999998</v>
      </c>
      <c r="M200">
        <v>6.8243</v>
      </c>
      <c r="N200">
        <v>6.8243999999999998</v>
      </c>
      <c r="O200">
        <v>6.8242000000000003</v>
      </c>
      <c r="P200">
        <v>6.8242000000000003</v>
      </c>
      <c r="Q200">
        <v>6.8243999999999998</v>
      </c>
      <c r="R200">
        <v>6.8243</v>
      </c>
      <c r="S200">
        <v>6.8243999999999998</v>
      </c>
      <c r="T200">
        <v>6.8242000000000003</v>
      </c>
      <c r="U200">
        <v>6.8239999999999998</v>
      </c>
      <c r="V200">
        <v>6.8240999999999996</v>
      </c>
      <c r="W200">
        <v>6.8243</v>
      </c>
      <c r="X200">
        <v>6.8240999999999996</v>
      </c>
      <c r="Y200">
        <v>6.8242000000000003</v>
      </c>
      <c r="Z200">
        <v>6.8240999999999996</v>
      </c>
      <c r="AA200">
        <v>6.8243</v>
      </c>
      <c r="AB200">
        <v>6.8243</v>
      </c>
      <c r="AC200">
        <v>6.8240999999999996</v>
      </c>
      <c r="AD200">
        <v>6.8242000000000003</v>
      </c>
      <c r="AE200">
        <v>6.8242000000000003</v>
      </c>
      <c r="AF200">
        <v>6.8242000000000003</v>
      </c>
      <c r="AG200">
        <v>6.8242000000000003</v>
      </c>
      <c r="AH200">
        <v>6.8240999999999996</v>
      </c>
      <c r="AI200">
        <v>6.8242000000000003</v>
      </c>
      <c r="AJ200">
        <v>6.1154999999999999</v>
      </c>
      <c r="AK200">
        <v>6.1639999999999997</v>
      </c>
      <c r="AL200">
        <v>6.1440000000000001</v>
      </c>
      <c r="AM200">
        <v>6.282</v>
      </c>
      <c r="AN200">
        <v>6.3663999999999996</v>
      </c>
      <c r="AO200">
        <v>6.5007999999999999</v>
      </c>
      <c r="AP200">
        <v>6.4329999999999998</v>
      </c>
      <c r="AQ200">
        <v>6.3638000000000003</v>
      </c>
      <c r="AR200">
        <v>6.3906000000000001</v>
      </c>
      <c r="AS200">
        <v>6.4279999999999999</v>
      </c>
      <c r="AT200">
        <v>6.4215999999999998</v>
      </c>
      <c r="AU200">
        <v>6.4722</v>
      </c>
      <c r="AV200">
        <v>6.5068999999999999</v>
      </c>
      <c r="AW200">
        <v>6.5605000000000002</v>
      </c>
      <c r="AX200">
        <v>6.6101999999999999</v>
      </c>
      <c r="AY200">
        <v>6.7342000000000004</v>
      </c>
      <c r="AZ200">
        <v>6.8916000000000004</v>
      </c>
      <c r="BA200">
        <v>6.806</v>
      </c>
      <c r="BB200">
        <v>6.9157000000000002</v>
      </c>
      <c r="BC200">
        <v>6.9169999999999998</v>
      </c>
      <c r="BD200">
        <v>6.9501999999999997</v>
      </c>
      <c r="BE200">
        <v>6.9555999999999996</v>
      </c>
      <c r="BF200">
        <v>6.9652000000000003</v>
      </c>
      <c r="BG200">
        <v>7.5601000000000003</v>
      </c>
      <c r="BH200">
        <v>7.6539999999999999</v>
      </c>
      <c r="BI200">
        <v>7.5208000000000004</v>
      </c>
      <c r="BJ200">
        <v>7.6646999999999998</v>
      </c>
      <c r="BK200">
        <v>7.7629999999999999</v>
      </c>
      <c r="BL200">
        <v>7.7843999999999998</v>
      </c>
      <c r="BM200">
        <v>7.7534999999999998</v>
      </c>
      <c r="BN200">
        <v>7.5575000000000001</v>
      </c>
      <c r="BO200">
        <v>7.5548999999999999</v>
      </c>
      <c r="BQ200" s="32" t="s">
        <v>6</v>
      </c>
      <c r="BR200" s="32" t="s">
        <v>29</v>
      </c>
    </row>
    <row r="201" spans="2:70" x14ac:dyDescent="0.45">
      <c r="B201" t="s">
        <v>409</v>
      </c>
      <c r="C201" t="s">
        <v>19</v>
      </c>
      <c r="D201" t="s">
        <v>21</v>
      </c>
      <c r="E201" t="s">
        <v>13</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Q201" s="32" t="s">
        <v>6</v>
      </c>
      <c r="BR201" s="32" t="s">
        <v>29</v>
      </c>
    </row>
    <row r="202" spans="2:70" x14ac:dyDescent="0.45">
      <c r="B202" t="s">
        <v>409</v>
      </c>
      <c r="C202" t="s">
        <v>19</v>
      </c>
      <c r="D202" t="s">
        <v>21</v>
      </c>
      <c r="E202" t="s">
        <v>15</v>
      </c>
      <c r="F202">
        <v>3.5568</v>
      </c>
      <c r="G202">
        <v>3.5377999999999998</v>
      </c>
      <c r="H202">
        <v>3.4849999999999999</v>
      </c>
      <c r="I202">
        <v>3.4624000000000001</v>
      </c>
      <c r="J202">
        <v>3.4578000000000002</v>
      </c>
      <c r="K202">
        <v>3.468</v>
      </c>
      <c r="L202">
        <v>3.4882</v>
      </c>
      <c r="M202">
        <v>3.4257</v>
      </c>
      <c r="N202">
        <v>3.3506999999999998</v>
      </c>
      <c r="O202">
        <v>3.3613</v>
      </c>
      <c r="P202">
        <v>3.206</v>
      </c>
      <c r="Q202">
        <v>2.9798</v>
      </c>
      <c r="R202">
        <v>2.9312999999999998</v>
      </c>
      <c r="S202">
        <v>3.3936999999999999</v>
      </c>
      <c r="T202">
        <v>2.9215</v>
      </c>
      <c r="U202">
        <v>2.8475000000000001</v>
      </c>
      <c r="V202">
        <v>2.8321999999999998</v>
      </c>
      <c r="W202">
        <v>2.7980999999999998</v>
      </c>
      <c r="X202">
        <v>2.3452000000000002</v>
      </c>
      <c r="Y202">
        <v>2.3029000000000002</v>
      </c>
      <c r="Z202">
        <v>2.8210999999999999</v>
      </c>
      <c r="AA202">
        <v>2.8302</v>
      </c>
      <c r="AB202">
        <v>2.3462000000000001</v>
      </c>
      <c r="AC202">
        <v>3.3058999999999998</v>
      </c>
      <c r="AD202">
        <v>3.1334</v>
      </c>
      <c r="AE202">
        <v>3.3155000000000001</v>
      </c>
      <c r="AF202">
        <v>3.4487999999999999</v>
      </c>
      <c r="AG202">
        <v>3.4889000000000001</v>
      </c>
      <c r="AH202">
        <v>3.5398000000000001</v>
      </c>
      <c r="AI202">
        <v>3.6021999999999998</v>
      </c>
      <c r="AJ202">
        <v>3.6781000000000001</v>
      </c>
      <c r="AK202">
        <v>3.6551</v>
      </c>
      <c r="AL202">
        <v>3.7482000000000002</v>
      </c>
      <c r="AM202">
        <v>3.6960999999999999</v>
      </c>
      <c r="AN202">
        <v>3.7688999999999999</v>
      </c>
      <c r="AO202">
        <v>3.7462</v>
      </c>
      <c r="AP202">
        <v>3.5034999999999998</v>
      </c>
      <c r="AQ202">
        <v>3.3736000000000002</v>
      </c>
      <c r="AR202">
        <v>3.2524000000000002</v>
      </c>
      <c r="AS202">
        <v>3.3149999999999999</v>
      </c>
      <c r="AT202">
        <v>3.3653</v>
      </c>
      <c r="AU202">
        <v>3.6286</v>
      </c>
      <c r="AV202">
        <v>3.4626999999999999</v>
      </c>
      <c r="AW202">
        <v>2.9897999999999998</v>
      </c>
      <c r="AX202">
        <v>3.3033999999999999</v>
      </c>
      <c r="AY202">
        <v>2.9014000000000002</v>
      </c>
      <c r="AZ202">
        <v>3.0041000000000002</v>
      </c>
      <c r="BA202">
        <v>2.8435999999999999</v>
      </c>
      <c r="BB202">
        <v>3.0678000000000001</v>
      </c>
      <c r="BC202">
        <v>2.7435</v>
      </c>
      <c r="BD202">
        <v>3.0194000000000001</v>
      </c>
      <c r="BE202">
        <v>3.0605000000000002</v>
      </c>
      <c r="BF202">
        <v>3.1255999999999999</v>
      </c>
      <c r="BG202">
        <v>3.0731000000000002</v>
      </c>
      <c r="BH202">
        <v>3.3033000000000001</v>
      </c>
      <c r="BI202">
        <v>3.0975999999999999</v>
      </c>
      <c r="BJ202">
        <v>3.7530999999999999</v>
      </c>
      <c r="BK202">
        <v>3.3138999999999998</v>
      </c>
      <c r="BL202">
        <v>3.2684000000000002</v>
      </c>
      <c r="BM202">
        <v>3.2753000000000001</v>
      </c>
      <c r="BN202">
        <v>3.0074000000000001</v>
      </c>
      <c r="BO202">
        <v>2.8411</v>
      </c>
      <c r="BQ202" s="32" t="s">
        <v>14</v>
      </c>
      <c r="BR202" s="32" t="s">
        <v>29</v>
      </c>
    </row>
    <row r="203" spans="2:70" x14ac:dyDescent="0.45">
      <c r="B203" t="s">
        <v>409</v>
      </c>
      <c r="C203" t="s">
        <v>19</v>
      </c>
      <c r="D203" t="s">
        <v>21</v>
      </c>
      <c r="E203" t="s">
        <v>17</v>
      </c>
      <c r="F203">
        <v>2.2913000000000001</v>
      </c>
      <c r="G203">
        <v>2.2425999999999999</v>
      </c>
      <c r="H203">
        <v>2.3056000000000001</v>
      </c>
      <c r="I203">
        <v>2.3016000000000001</v>
      </c>
      <c r="J203">
        <v>2.2976999999999999</v>
      </c>
      <c r="K203">
        <v>2.3056000000000001</v>
      </c>
      <c r="L203">
        <v>2.2978000000000001</v>
      </c>
      <c r="M203">
        <v>2.2976999999999999</v>
      </c>
      <c r="N203">
        <v>1.8317000000000001</v>
      </c>
      <c r="O203">
        <v>1.806</v>
      </c>
      <c r="P203">
        <v>2.0792999999999999</v>
      </c>
      <c r="Q203">
        <v>2.9763999999999999</v>
      </c>
      <c r="R203">
        <v>2.2934999999999999</v>
      </c>
      <c r="S203">
        <v>2.2932000000000001</v>
      </c>
      <c r="T203">
        <v>2.2542</v>
      </c>
      <c r="U203">
        <v>2.3418999999999999</v>
      </c>
      <c r="V203">
        <v>2.1629999999999998</v>
      </c>
      <c r="W203">
        <v>2.1404999999999998</v>
      </c>
      <c r="X203">
        <v>1.9399</v>
      </c>
      <c r="Y203">
        <v>1.2289000000000001</v>
      </c>
      <c r="Z203">
        <v>1.2159</v>
      </c>
      <c r="AA203">
        <v>1.1897</v>
      </c>
      <c r="AB203">
        <v>1.3028</v>
      </c>
      <c r="AC203">
        <v>1.2729999999999999</v>
      </c>
      <c r="AD203">
        <v>1.2606999999999999</v>
      </c>
      <c r="AE203">
        <v>1.2672000000000001</v>
      </c>
      <c r="AF203">
        <v>1.2786999999999999</v>
      </c>
      <c r="AG203">
        <v>1.2458</v>
      </c>
      <c r="AH203">
        <v>1.2464999999999999</v>
      </c>
      <c r="AI203">
        <v>1.2436</v>
      </c>
      <c r="AJ203">
        <v>1.2648999999999999</v>
      </c>
      <c r="AK203">
        <v>1.2808999999999999</v>
      </c>
      <c r="AL203">
        <v>1.2811999999999999</v>
      </c>
      <c r="AM203">
        <v>1.2323999999999999</v>
      </c>
      <c r="AN203">
        <v>1.2487999999999999</v>
      </c>
      <c r="AO203">
        <v>1.3144</v>
      </c>
      <c r="AP203">
        <v>1.2243999999999999</v>
      </c>
      <c r="AQ203">
        <v>1.2606999999999999</v>
      </c>
      <c r="AR203">
        <v>0.91410000000000002</v>
      </c>
      <c r="AS203">
        <v>1.1409</v>
      </c>
      <c r="AT203">
        <v>1.0725</v>
      </c>
      <c r="AU203">
        <v>1.0589</v>
      </c>
      <c r="AV203">
        <v>1.0558000000000001</v>
      </c>
      <c r="AW203">
        <v>1.0537000000000001</v>
      </c>
      <c r="AX203">
        <v>1.0432999999999999</v>
      </c>
      <c r="AY203">
        <v>1.0447</v>
      </c>
      <c r="AZ203">
        <v>1.0004</v>
      </c>
      <c r="BA203">
        <v>1.0138</v>
      </c>
      <c r="BB203">
        <v>1.0967</v>
      </c>
      <c r="BC203">
        <v>0.97619999999999996</v>
      </c>
      <c r="BD203">
        <v>1.0663</v>
      </c>
      <c r="BE203">
        <v>1.0307999999999999</v>
      </c>
      <c r="BF203">
        <v>1.0334000000000001</v>
      </c>
      <c r="BG203">
        <v>1.0755999999999999</v>
      </c>
      <c r="BH203">
        <v>0.59499999999999997</v>
      </c>
      <c r="BI203">
        <v>0.57230000000000003</v>
      </c>
      <c r="BJ203">
        <v>0.2944</v>
      </c>
      <c r="BK203">
        <v>0.2944</v>
      </c>
      <c r="BL203">
        <v>0.373</v>
      </c>
      <c r="BM203">
        <v>0.3538</v>
      </c>
      <c r="BN203">
        <v>0.36830000000000002</v>
      </c>
      <c r="BO203">
        <v>0.33579999999999999</v>
      </c>
      <c r="BQ203" s="32" t="s">
        <v>16</v>
      </c>
      <c r="BR203" s="32" t="s">
        <v>29</v>
      </c>
    </row>
    <row r="204" spans="2:70" x14ac:dyDescent="0.45">
      <c r="B204" t="s">
        <v>409</v>
      </c>
      <c r="C204" t="s">
        <v>25</v>
      </c>
      <c r="D204" t="s">
        <v>26</v>
      </c>
      <c r="E204" t="s">
        <v>1</v>
      </c>
      <c r="F204" s="2">
        <v>411.0684</v>
      </c>
      <c r="G204" s="2">
        <v>533.96900000000005</v>
      </c>
      <c r="H204" s="2">
        <v>432.2208</v>
      </c>
      <c r="I204" s="2">
        <v>590.73519999999996</v>
      </c>
      <c r="J204" s="2">
        <v>418.41629999999998</v>
      </c>
      <c r="K204" s="2">
        <v>624.85699999999997</v>
      </c>
      <c r="L204" s="2">
        <v>437.8227</v>
      </c>
      <c r="M204" s="2">
        <v>605.61980000000005</v>
      </c>
      <c r="N204" s="2">
        <v>423.04199999999997</v>
      </c>
      <c r="O204" s="2">
        <v>564.88499999999999</v>
      </c>
      <c r="P204" s="2">
        <v>519.20429999999999</v>
      </c>
      <c r="Q204" s="2">
        <v>561.35019999999997</v>
      </c>
      <c r="R204" s="2">
        <v>754.73559999999998</v>
      </c>
      <c r="S204" s="2">
        <v>642.9837</v>
      </c>
      <c r="T204" s="2">
        <v>612.78880000000004</v>
      </c>
      <c r="U204" s="2">
        <v>569.10910000000001</v>
      </c>
      <c r="V204" s="2">
        <v>721.33410000000003</v>
      </c>
      <c r="W204" s="2">
        <v>862.9615</v>
      </c>
      <c r="X204" s="2">
        <v>850.50519999999995</v>
      </c>
      <c r="Y204" s="2">
        <v>1041.681</v>
      </c>
      <c r="Z204" s="2">
        <v>1187.3964000000001</v>
      </c>
      <c r="AA204" s="2">
        <v>1102.4898000000001</v>
      </c>
      <c r="AB204" s="2">
        <v>1250.903</v>
      </c>
      <c r="AC204" s="2">
        <v>1433.2056</v>
      </c>
      <c r="AD204" s="2">
        <v>1336.3978999999999</v>
      </c>
      <c r="AE204" s="2">
        <v>1519.6135999999999</v>
      </c>
      <c r="AF204" s="2">
        <v>1505.7881</v>
      </c>
      <c r="AG204" s="2">
        <v>1729.1596999999999</v>
      </c>
      <c r="AH204" s="2">
        <v>1580.6318000000001</v>
      </c>
      <c r="AI204" s="2">
        <v>1722.7816</v>
      </c>
      <c r="AJ204" s="2">
        <v>1637.0655999999999</v>
      </c>
      <c r="AK204" s="2">
        <v>1882.4256</v>
      </c>
      <c r="AL204" s="2">
        <v>1652.442</v>
      </c>
      <c r="AM204" s="2">
        <v>1750.0472</v>
      </c>
      <c r="AN204" s="2">
        <v>1997.2363</v>
      </c>
      <c r="AO204" s="2">
        <v>2215.4520000000002</v>
      </c>
      <c r="AP204" s="2">
        <v>1889.0878</v>
      </c>
      <c r="AQ204" s="2">
        <v>2283.7863000000002</v>
      </c>
      <c r="AR204" s="2">
        <v>2069.6626000000001</v>
      </c>
      <c r="AS204" s="2">
        <v>2119.5794999999998</v>
      </c>
      <c r="AT204" s="2">
        <v>2076.3346000000001</v>
      </c>
      <c r="AU204" s="2">
        <v>2083.1037000000001</v>
      </c>
      <c r="AV204" s="2">
        <v>2259.0524999999998</v>
      </c>
      <c r="AW204" s="2">
        <v>2404.3305999999998</v>
      </c>
      <c r="AX204" s="2">
        <v>2554.5866000000001</v>
      </c>
      <c r="AY204" s="2">
        <v>2506.201</v>
      </c>
      <c r="AZ204" s="2">
        <v>2647.9852999999998</v>
      </c>
      <c r="BA204" s="2">
        <v>2941.2375000000002</v>
      </c>
      <c r="BB204" s="2">
        <v>3172.8453</v>
      </c>
      <c r="BC204" s="2">
        <v>3090.4038</v>
      </c>
      <c r="BD204" s="2">
        <v>3140.1343000000002</v>
      </c>
      <c r="BE204" s="2">
        <v>3225.6433000000002</v>
      </c>
      <c r="BF204" s="2">
        <v>3068.5821999999998</v>
      </c>
      <c r="BG204" s="2">
        <v>3171.9481000000001</v>
      </c>
      <c r="BH204" s="2">
        <v>3125.9870999999998</v>
      </c>
      <c r="BI204" s="2">
        <v>3449.1878999999999</v>
      </c>
      <c r="BJ204" s="2">
        <v>3761.0785000000001</v>
      </c>
      <c r="BK204" s="2">
        <v>4027.0607</v>
      </c>
      <c r="BL204" s="2">
        <v>3185.2130000000002</v>
      </c>
      <c r="BM204" s="2">
        <v>3442.6831000000002</v>
      </c>
      <c r="BN204" s="2">
        <v>3536.8314999999998</v>
      </c>
      <c r="BO204" s="2">
        <v>3422.7073</v>
      </c>
      <c r="BQ204" s="32" t="s">
        <v>0</v>
      </c>
      <c r="BR204" s="32" t="s">
        <v>29</v>
      </c>
    </row>
    <row r="205" spans="2:70" x14ac:dyDescent="0.45">
      <c r="B205" t="s">
        <v>409</v>
      </c>
      <c r="C205" t="s">
        <v>25</v>
      </c>
      <c r="D205" t="s">
        <v>26</v>
      </c>
      <c r="E205" t="s">
        <v>3</v>
      </c>
      <c r="F205" s="2">
        <v>37987.729200000002</v>
      </c>
      <c r="G205" s="2">
        <v>40381.992200000001</v>
      </c>
      <c r="H205" s="2">
        <v>37320.453999999998</v>
      </c>
      <c r="I205" s="2">
        <v>38645.003900000003</v>
      </c>
      <c r="J205" s="2">
        <v>40572.3868</v>
      </c>
      <c r="K205" s="2">
        <v>42659.797100000003</v>
      </c>
      <c r="L205" s="2">
        <v>41677.387600000002</v>
      </c>
      <c r="M205" s="2">
        <v>44874.415500000003</v>
      </c>
      <c r="N205" s="2">
        <v>44570.191500000001</v>
      </c>
      <c r="O205" s="2">
        <v>45592.281199999998</v>
      </c>
      <c r="P205" s="2">
        <v>46636.349099999999</v>
      </c>
      <c r="Q205" s="2">
        <v>44775.583700000003</v>
      </c>
      <c r="R205" s="2">
        <v>47614.3505</v>
      </c>
      <c r="S205" s="2">
        <v>48207.2742</v>
      </c>
      <c r="T205" s="2">
        <v>48118.693500000001</v>
      </c>
      <c r="U205" s="2">
        <v>47500.621700000003</v>
      </c>
      <c r="V205" s="2">
        <v>47820.5556</v>
      </c>
      <c r="W205" s="2">
        <v>51280.059300000001</v>
      </c>
      <c r="X205" s="2">
        <v>50848.732600000003</v>
      </c>
      <c r="Y205" s="2">
        <v>52820.253499999999</v>
      </c>
      <c r="Z205" s="2">
        <v>55461.398999999998</v>
      </c>
      <c r="AA205" s="2">
        <v>53632.649299999997</v>
      </c>
      <c r="AB205" s="2">
        <v>54538.2235</v>
      </c>
      <c r="AC205" s="2">
        <v>58678.432800000002</v>
      </c>
      <c r="AD205" s="2">
        <v>59509.425499999998</v>
      </c>
      <c r="AE205" s="2">
        <v>60221.999499999998</v>
      </c>
      <c r="AF205" s="2">
        <v>60204.950400000002</v>
      </c>
      <c r="AG205" s="2">
        <v>61819.5965</v>
      </c>
      <c r="AH205" s="2">
        <v>63699.103199999998</v>
      </c>
      <c r="AI205" s="2">
        <v>64014.873099999997</v>
      </c>
      <c r="AJ205" s="2">
        <v>62608.334699999999</v>
      </c>
      <c r="AK205" s="2">
        <v>67680.483300000007</v>
      </c>
      <c r="AL205" s="2">
        <v>66737.414699999994</v>
      </c>
      <c r="AM205" s="2">
        <v>65455.738599999997</v>
      </c>
      <c r="AN205" s="2">
        <v>70036.083299999998</v>
      </c>
      <c r="AO205" s="2">
        <v>71575.732999999993</v>
      </c>
      <c r="AP205" s="2">
        <v>67958.843399999998</v>
      </c>
      <c r="AQ205" s="2">
        <v>72492.623699999996</v>
      </c>
      <c r="AR205" s="2">
        <v>73191.508100000006</v>
      </c>
      <c r="AS205" s="2">
        <v>72433.534799999994</v>
      </c>
      <c r="AT205" s="2">
        <v>70750.417400000006</v>
      </c>
      <c r="AU205" s="2">
        <v>70974.376099999994</v>
      </c>
      <c r="AV205" s="2">
        <v>71230.5285</v>
      </c>
      <c r="AW205" s="2">
        <v>74338.854300000006</v>
      </c>
      <c r="AX205" s="2">
        <v>74217.509900000005</v>
      </c>
      <c r="AY205" s="2">
        <v>74019.8416</v>
      </c>
      <c r="AZ205" s="2">
        <v>74035.219500000007</v>
      </c>
      <c r="BA205" s="2">
        <v>74683.03</v>
      </c>
      <c r="BB205" s="2">
        <v>75769.168399999995</v>
      </c>
      <c r="BC205" s="2">
        <v>75394.865099999995</v>
      </c>
      <c r="BD205" s="2">
        <v>75054.246400000004</v>
      </c>
      <c r="BE205" s="2">
        <v>74817.381200000003</v>
      </c>
      <c r="BF205" s="2">
        <v>74546.568400000004</v>
      </c>
      <c r="BG205" s="2">
        <v>74029.551800000001</v>
      </c>
      <c r="BH205" s="2">
        <v>73358.141199999998</v>
      </c>
      <c r="BI205" s="2">
        <v>69266.452499999999</v>
      </c>
      <c r="BJ205" s="2">
        <v>70904.977899999998</v>
      </c>
      <c r="BK205" s="2">
        <v>74576.771399999998</v>
      </c>
      <c r="BL205" s="2">
        <v>69596.633499999996</v>
      </c>
      <c r="BM205" s="2">
        <v>71464.548599999995</v>
      </c>
      <c r="BN205" s="2">
        <v>70536.620999999999</v>
      </c>
      <c r="BO205" s="2">
        <v>68562.240399999995</v>
      </c>
      <c r="BQ205" s="32" t="s">
        <v>2</v>
      </c>
      <c r="BR205" s="32" t="s">
        <v>29</v>
      </c>
    </row>
    <row r="206" spans="2:70" x14ac:dyDescent="0.45">
      <c r="B206" t="s">
        <v>409</v>
      </c>
      <c r="C206" t="s">
        <v>25</v>
      </c>
      <c r="D206" t="s">
        <v>26</v>
      </c>
      <c r="E206" t="s">
        <v>5</v>
      </c>
      <c r="F206" s="2">
        <v>10407.7305</v>
      </c>
      <c r="G206" s="2">
        <v>10780.1605</v>
      </c>
      <c r="H206" s="2">
        <v>10707.6445</v>
      </c>
      <c r="I206" s="2">
        <v>10697.768</v>
      </c>
      <c r="J206" s="2">
        <v>11149.263000000001</v>
      </c>
      <c r="K206" s="2">
        <v>11099.827499999999</v>
      </c>
      <c r="L206" s="2">
        <v>11157.489</v>
      </c>
      <c r="M206" s="2">
        <v>12899.285</v>
      </c>
      <c r="N206" s="2">
        <v>10537.907999999999</v>
      </c>
      <c r="O206" s="2">
        <v>10015.574000000001</v>
      </c>
      <c r="P206" s="2">
        <v>10182.0095</v>
      </c>
      <c r="Q206" s="2">
        <v>10246.246499999999</v>
      </c>
      <c r="R206" s="2">
        <v>10412.682000000001</v>
      </c>
      <c r="S206" s="2">
        <v>10371.499</v>
      </c>
      <c r="T206" s="2">
        <v>10137.499</v>
      </c>
      <c r="U206" s="2">
        <v>10134.2245</v>
      </c>
      <c r="V206" s="2">
        <v>10094.665499999999</v>
      </c>
      <c r="W206" s="2">
        <v>10277.5795</v>
      </c>
      <c r="X206" s="2">
        <v>10328.665499999999</v>
      </c>
      <c r="Y206" s="2">
        <v>10442.338</v>
      </c>
      <c r="Z206" s="2">
        <v>10551.085499999999</v>
      </c>
      <c r="AA206" s="2">
        <v>10635.155000000001</v>
      </c>
      <c r="AB206" s="2">
        <v>14329.587</v>
      </c>
      <c r="AC206" s="2">
        <v>14884.931</v>
      </c>
      <c r="AD206" s="2">
        <v>15011.807500000001</v>
      </c>
      <c r="AE206" s="2">
        <v>15176.592500000001</v>
      </c>
      <c r="AF206" s="2">
        <v>15287.74</v>
      </c>
      <c r="AG206" s="2">
        <v>15675.872499999999</v>
      </c>
      <c r="AH206" s="2">
        <v>16160.564</v>
      </c>
      <c r="AI206" s="2">
        <v>16670.0615</v>
      </c>
      <c r="AJ206" s="2">
        <v>17072.763999999999</v>
      </c>
      <c r="AK206" s="2">
        <v>17959.781999999999</v>
      </c>
      <c r="AL206" s="2">
        <v>17301.751</v>
      </c>
      <c r="AM206" s="2">
        <v>18181.736000000001</v>
      </c>
      <c r="AN206" s="2">
        <v>18444.234</v>
      </c>
      <c r="AO206" s="2">
        <v>18896.7605</v>
      </c>
      <c r="AP206" s="2">
        <v>19122.297500000001</v>
      </c>
      <c r="AQ206" s="2">
        <v>18640.1325</v>
      </c>
      <c r="AR206" s="2">
        <v>18033.397000000001</v>
      </c>
      <c r="AS206" s="2">
        <v>17555.6345</v>
      </c>
      <c r="AT206" s="2">
        <v>17781.3295</v>
      </c>
      <c r="AU206" s="2">
        <v>18026.032999999999</v>
      </c>
      <c r="AV206" s="2">
        <v>16693.1885</v>
      </c>
      <c r="AW206" s="2">
        <v>16756.591</v>
      </c>
      <c r="AX206" s="2">
        <v>16820.533500000001</v>
      </c>
      <c r="AY206" s="2">
        <v>17312.388500000001</v>
      </c>
      <c r="AZ206" s="2">
        <v>18352.137999999999</v>
      </c>
      <c r="BA206" s="2">
        <v>19442.879499999999</v>
      </c>
      <c r="BB206" s="2">
        <v>20243.906999999999</v>
      </c>
      <c r="BC206" s="2">
        <v>21564.5455</v>
      </c>
      <c r="BD206" s="2">
        <v>23444.574499999999</v>
      </c>
      <c r="BE206" s="2">
        <v>25325.097000000002</v>
      </c>
      <c r="BF206" s="2">
        <v>20172.7935</v>
      </c>
      <c r="BG206" s="2">
        <v>23439.435000000001</v>
      </c>
      <c r="BH206" s="2">
        <v>24554.512500000001</v>
      </c>
      <c r="BI206" s="2">
        <v>25492.330999999998</v>
      </c>
      <c r="BJ206" s="2">
        <v>26181.963</v>
      </c>
      <c r="BK206" s="2">
        <v>26120.0615</v>
      </c>
      <c r="BL206" s="2">
        <v>26966.9205</v>
      </c>
      <c r="BM206" s="2">
        <v>27802.95</v>
      </c>
      <c r="BN206" s="2">
        <v>28664.2045</v>
      </c>
      <c r="BO206" s="2">
        <v>29689.502</v>
      </c>
      <c r="BQ206" s="32" t="s">
        <v>4</v>
      </c>
      <c r="BR206" s="32" t="s">
        <v>29</v>
      </c>
    </row>
    <row r="207" spans="2:70" x14ac:dyDescent="0.45">
      <c r="B207" t="s">
        <v>409</v>
      </c>
      <c r="C207" t="s">
        <v>25</v>
      </c>
      <c r="D207" t="s">
        <v>26</v>
      </c>
      <c r="E207" t="s">
        <v>7</v>
      </c>
      <c r="F207" s="2">
        <v>111.613</v>
      </c>
      <c r="G207" s="2">
        <v>117.197</v>
      </c>
      <c r="H207" s="2">
        <v>111.613</v>
      </c>
      <c r="I207" s="2">
        <v>125.56100000000001</v>
      </c>
      <c r="J207" s="2">
        <v>139.53550000000001</v>
      </c>
      <c r="K207" s="2">
        <v>147.87299999999999</v>
      </c>
      <c r="L207" s="2">
        <v>125.56100000000001</v>
      </c>
      <c r="M207" s="2">
        <v>125.56100000000001</v>
      </c>
      <c r="N207" s="2">
        <v>145.11949999999999</v>
      </c>
      <c r="O207" s="2">
        <v>164.5985</v>
      </c>
      <c r="P207" s="2">
        <v>184.15950000000001</v>
      </c>
      <c r="Q207" s="2">
        <v>189.74350000000001</v>
      </c>
      <c r="R207" s="2">
        <v>195.32749999999999</v>
      </c>
      <c r="S207" s="2">
        <v>239.95150000000001</v>
      </c>
      <c r="T207" s="2">
        <v>251.14599999999999</v>
      </c>
      <c r="U207" s="2">
        <v>242.75550000000001</v>
      </c>
      <c r="V207" s="2">
        <v>253.89949999999999</v>
      </c>
      <c r="W207" s="2">
        <v>259.48349999999999</v>
      </c>
      <c r="X207" s="2">
        <v>262.29000000000002</v>
      </c>
      <c r="Y207" s="2">
        <v>287.40600000000001</v>
      </c>
      <c r="Z207" s="2">
        <v>315.30200000000002</v>
      </c>
      <c r="AA207" s="2">
        <v>390.65499999999997</v>
      </c>
      <c r="AB207" s="2">
        <v>552.50250000000005</v>
      </c>
      <c r="AC207" s="2">
        <v>566.45050000000003</v>
      </c>
      <c r="AD207" s="2">
        <v>580.39850000000001</v>
      </c>
      <c r="AE207" s="2">
        <v>619.46249999999998</v>
      </c>
      <c r="AF207" s="2">
        <v>648.88549999999998</v>
      </c>
      <c r="AG207" s="2">
        <v>733.85299999999995</v>
      </c>
      <c r="AH207" s="2">
        <v>802.68949999999995</v>
      </c>
      <c r="AI207" s="2">
        <v>820.00450000000001</v>
      </c>
      <c r="AJ207" s="2">
        <v>854.65250000000003</v>
      </c>
      <c r="AK207" s="2">
        <v>870.60850000000005</v>
      </c>
      <c r="AL207" s="2">
        <v>919.49099999999999</v>
      </c>
      <c r="AM207" s="2">
        <v>931.98699999999997</v>
      </c>
      <c r="AN207" s="2">
        <v>951.51900000000001</v>
      </c>
      <c r="AO207" s="2">
        <v>971.02850000000001</v>
      </c>
      <c r="AP207" s="2">
        <v>933.00199999999995</v>
      </c>
      <c r="AQ207" s="2">
        <v>898.46050000000002</v>
      </c>
      <c r="AR207" s="2">
        <v>926.47550000000001</v>
      </c>
      <c r="AS207" s="2">
        <v>988.48749999999995</v>
      </c>
      <c r="AT207" s="2">
        <v>968.24199999999996</v>
      </c>
      <c r="AU207" s="2">
        <v>999.99950000000001</v>
      </c>
      <c r="AV207" s="2">
        <v>1042.904</v>
      </c>
      <c r="AW207" s="2">
        <v>1015.8755</v>
      </c>
      <c r="AX207" s="2">
        <v>1008.3075</v>
      </c>
      <c r="AY207" s="2">
        <v>1029.643</v>
      </c>
      <c r="AZ207" s="2">
        <v>1054.0930000000001</v>
      </c>
      <c r="BA207" s="2">
        <v>1276.7985000000001</v>
      </c>
      <c r="BB207" s="2">
        <v>1324.5505000000001</v>
      </c>
      <c r="BC207" s="2">
        <v>1381.2139999999999</v>
      </c>
      <c r="BD207" s="2">
        <v>1665.5495000000001</v>
      </c>
      <c r="BE207" s="2">
        <v>1707.713</v>
      </c>
      <c r="BF207" s="2">
        <v>1239.6395</v>
      </c>
      <c r="BG207" s="2">
        <v>1402.1880000000001</v>
      </c>
      <c r="BH207" s="2">
        <v>1447.2065</v>
      </c>
      <c r="BI207" s="2">
        <v>1489.8579999999999</v>
      </c>
      <c r="BJ207" s="2">
        <v>1508.037</v>
      </c>
      <c r="BK207" s="2">
        <v>1623.4939999999999</v>
      </c>
      <c r="BL207" s="2">
        <v>1576.5440000000001</v>
      </c>
      <c r="BM207" s="2">
        <v>1584.932</v>
      </c>
      <c r="BN207" s="2">
        <v>1624.4514999999999</v>
      </c>
      <c r="BO207" s="2">
        <v>1654.374</v>
      </c>
      <c r="BQ207" s="32" t="s">
        <v>6</v>
      </c>
      <c r="BR207" s="32" t="s">
        <v>29</v>
      </c>
    </row>
    <row r="208" spans="2:70" x14ac:dyDescent="0.45">
      <c r="B208" t="s">
        <v>409</v>
      </c>
      <c r="C208" t="s">
        <v>25</v>
      </c>
      <c r="D208" t="s">
        <v>26</v>
      </c>
      <c r="E208" t="s">
        <v>9</v>
      </c>
      <c r="F208" s="2">
        <v>1061.1854000000001</v>
      </c>
      <c r="G208" s="2">
        <v>981.9837</v>
      </c>
      <c r="H208" s="2">
        <v>1020.8144</v>
      </c>
      <c r="I208" s="2">
        <v>1033.3759</v>
      </c>
      <c r="J208" s="2">
        <v>1281.5644</v>
      </c>
      <c r="K208" s="2">
        <v>1215.1706999999999</v>
      </c>
      <c r="L208" s="2">
        <v>957.93719999999996</v>
      </c>
      <c r="M208" s="2">
        <v>1277.3898999999999</v>
      </c>
      <c r="N208" s="2">
        <v>1013.5333000000001</v>
      </c>
      <c r="O208" s="2">
        <v>824.22730000000001</v>
      </c>
      <c r="P208" s="2">
        <v>936.08510000000001</v>
      </c>
      <c r="Q208" s="2">
        <v>990.35839999999996</v>
      </c>
      <c r="R208" s="2">
        <v>896.81769999999995</v>
      </c>
      <c r="S208" s="2">
        <v>886.24279999999999</v>
      </c>
      <c r="T208" s="2">
        <v>863.73109999999997</v>
      </c>
      <c r="U208" s="2">
        <v>938.5326</v>
      </c>
      <c r="V208" s="2">
        <v>977.78399999999999</v>
      </c>
      <c r="W208" s="2">
        <v>1092.2784999999999</v>
      </c>
      <c r="X208" s="2">
        <v>1049.9181000000001</v>
      </c>
      <c r="Y208" s="2">
        <v>1034.9254000000001</v>
      </c>
      <c r="Z208" s="2">
        <v>1056.761</v>
      </c>
      <c r="AA208" s="2">
        <v>1056.9931999999999</v>
      </c>
      <c r="AB208" s="2">
        <v>1648.0600999999999</v>
      </c>
      <c r="AC208" s="2">
        <v>1218.9242999999999</v>
      </c>
      <c r="AD208" s="2">
        <v>1285.9846</v>
      </c>
      <c r="AE208" s="2">
        <v>1452.3378</v>
      </c>
      <c r="AF208" s="2">
        <v>1388.3394000000001</v>
      </c>
      <c r="AG208" s="2">
        <v>1413.2895000000001</v>
      </c>
      <c r="AH208" s="2">
        <v>1455.1232</v>
      </c>
      <c r="AI208" s="2">
        <v>1499.7497000000001</v>
      </c>
      <c r="AJ208" s="2">
        <v>1518.6907000000001</v>
      </c>
      <c r="AK208" s="2">
        <v>1602.1419000000001</v>
      </c>
      <c r="AL208" s="2">
        <v>1522.6882000000001</v>
      </c>
      <c r="AM208" s="2">
        <v>1692.0871999999999</v>
      </c>
      <c r="AN208" s="2">
        <v>1735.6315999999999</v>
      </c>
      <c r="AO208" s="2">
        <v>1840.0056999999999</v>
      </c>
      <c r="AP208" s="2">
        <v>1867.0208</v>
      </c>
      <c r="AQ208" s="2">
        <v>1800.3578</v>
      </c>
      <c r="AR208" s="2">
        <v>1677.0236</v>
      </c>
      <c r="AS208" s="2">
        <v>1669.1421</v>
      </c>
      <c r="AT208" s="2">
        <v>1631.1395</v>
      </c>
      <c r="AU208" s="2">
        <v>1665.4983999999999</v>
      </c>
      <c r="AV208" s="2">
        <v>1681.5971999999999</v>
      </c>
      <c r="AW208" s="2">
        <v>1692.3742</v>
      </c>
      <c r="AX208" s="2">
        <v>1774.9447</v>
      </c>
      <c r="AY208" s="2">
        <v>1828.9376999999999</v>
      </c>
      <c r="AZ208" s="2">
        <v>1879.7338</v>
      </c>
      <c r="BA208" s="2">
        <v>1885.741</v>
      </c>
      <c r="BB208" s="2">
        <v>1966.8892000000001</v>
      </c>
      <c r="BC208" s="2">
        <v>2217.4047</v>
      </c>
      <c r="BD208" s="2">
        <v>2186.6044000000002</v>
      </c>
      <c r="BE208" s="2">
        <v>2395.0295000000001</v>
      </c>
      <c r="BF208" s="2">
        <v>2521.7511</v>
      </c>
      <c r="BG208" s="2">
        <v>2505.1923000000002</v>
      </c>
      <c r="BH208" s="2">
        <v>2558.3083999999999</v>
      </c>
      <c r="BI208" s="2">
        <v>2389.4119999999998</v>
      </c>
      <c r="BJ208" s="2">
        <v>2442.2669999999998</v>
      </c>
      <c r="BK208" s="2">
        <v>2455.2334999999998</v>
      </c>
      <c r="BL208" s="2">
        <v>2477.0216999999998</v>
      </c>
      <c r="BM208" s="2">
        <v>2508.9353000000001</v>
      </c>
      <c r="BN208" s="2">
        <v>2539.1363999999999</v>
      </c>
      <c r="BO208" s="2">
        <v>2609.8042999999998</v>
      </c>
      <c r="BQ208" s="32" t="s">
        <v>8</v>
      </c>
      <c r="BR208" s="32" t="s">
        <v>29</v>
      </c>
    </row>
    <row r="209" spans="2:70" x14ac:dyDescent="0.45">
      <c r="B209" t="s">
        <v>409</v>
      </c>
      <c r="C209" t="s">
        <v>25</v>
      </c>
      <c r="D209" t="s">
        <v>26</v>
      </c>
      <c r="E209" t="s">
        <v>10</v>
      </c>
      <c r="F209" s="2">
        <v>683.92409999999995</v>
      </c>
      <c r="G209" s="2">
        <v>672.89380000000006</v>
      </c>
      <c r="H209" s="2">
        <v>639.80160000000001</v>
      </c>
      <c r="I209" s="2">
        <v>628.76210000000003</v>
      </c>
      <c r="J209" s="2">
        <v>628.7586</v>
      </c>
      <c r="K209" s="2">
        <v>617.73379999999997</v>
      </c>
      <c r="L209" s="2">
        <v>606.70830000000001</v>
      </c>
      <c r="M209" s="2">
        <v>628.76710000000003</v>
      </c>
      <c r="N209" s="2">
        <v>650.83219999999994</v>
      </c>
      <c r="O209" s="2">
        <v>573.60569999999996</v>
      </c>
      <c r="P209" s="2">
        <v>595.67039999999997</v>
      </c>
      <c r="Q209" s="2">
        <v>595.67110000000002</v>
      </c>
      <c r="R209" s="2">
        <v>573.61030000000005</v>
      </c>
      <c r="S209" s="2">
        <v>551.55769999999995</v>
      </c>
      <c r="T209" s="2">
        <v>529.49040000000002</v>
      </c>
      <c r="U209" s="2">
        <v>584.65239999999994</v>
      </c>
      <c r="V209" s="2">
        <v>617.73350000000005</v>
      </c>
      <c r="W209" s="2">
        <v>683.91499999999996</v>
      </c>
      <c r="X209" s="2">
        <v>639.79039999999998</v>
      </c>
      <c r="Y209" s="2">
        <v>661.85810000000004</v>
      </c>
      <c r="Z209" s="2">
        <v>661.85450000000003</v>
      </c>
      <c r="AA209" s="2">
        <v>683.92380000000003</v>
      </c>
      <c r="AB209" s="2">
        <v>772.18340000000001</v>
      </c>
      <c r="AC209" s="2">
        <v>772.16920000000005</v>
      </c>
      <c r="AD209" s="2">
        <v>838.34990000000005</v>
      </c>
      <c r="AE209" s="2">
        <v>926.60170000000005</v>
      </c>
      <c r="AF209" s="2">
        <v>904.54560000000004</v>
      </c>
      <c r="AG209" s="2">
        <v>926.60249999999996</v>
      </c>
      <c r="AH209" s="2">
        <v>970.72929999999997</v>
      </c>
      <c r="AI209" s="2">
        <v>992.80129999999997</v>
      </c>
      <c r="AJ209" s="2">
        <v>1014.8603000000001</v>
      </c>
      <c r="AK209" s="2">
        <v>1058.9756</v>
      </c>
      <c r="AL209" s="2">
        <v>1014.8608</v>
      </c>
      <c r="AM209" s="2">
        <v>1125.1753000000001</v>
      </c>
      <c r="AN209" s="2">
        <v>1169.2954</v>
      </c>
      <c r="AO209" s="2">
        <v>1213.4228000000001</v>
      </c>
      <c r="AP209" s="2">
        <v>1257.5432000000001</v>
      </c>
      <c r="AQ209" s="2">
        <v>1191.3477</v>
      </c>
      <c r="AR209" s="2">
        <v>1125.1678999999999</v>
      </c>
      <c r="AS209" s="2">
        <v>1103.1174000000001</v>
      </c>
      <c r="AT209" s="2">
        <v>1118.6489999999999</v>
      </c>
      <c r="AU209" s="2">
        <v>1103.1106</v>
      </c>
      <c r="AV209" s="2">
        <v>1125.1683</v>
      </c>
      <c r="AW209" s="2">
        <v>1127.3728000000001</v>
      </c>
      <c r="AX209" s="2">
        <v>1183.4028000000001</v>
      </c>
      <c r="AY209" s="2">
        <v>1213.4152999999999</v>
      </c>
      <c r="AZ209" s="2">
        <v>1312.6917000000001</v>
      </c>
      <c r="BA209" s="2">
        <v>1456.097</v>
      </c>
      <c r="BB209" s="2">
        <v>1522.2718</v>
      </c>
      <c r="BC209" s="2">
        <v>1449.1922999999999</v>
      </c>
      <c r="BD209" s="2">
        <v>1552.0606</v>
      </c>
      <c r="BE209" s="2">
        <v>1555.377</v>
      </c>
      <c r="BF209" s="2">
        <v>1559.7793999999999</v>
      </c>
      <c r="BG209" s="2">
        <v>1607.0836999999999</v>
      </c>
      <c r="BH209" s="2">
        <v>1636.3190999999999</v>
      </c>
      <c r="BI209" s="2">
        <v>1548.067</v>
      </c>
      <c r="BJ209" s="2">
        <v>1574.78</v>
      </c>
      <c r="BK209" s="2">
        <v>1583.549</v>
      </c>
      <c r="BL209" s="2">
        <v>1596.3082999999999</v>
      </c>
      <c r="BM209" s="2">
        <v>1614.3706999999999</v>
      </c>
      <c r="BN209" s="2">
        <v>1631.5306</v>
      </c>
      <c r="BO209" s="2">
        <v>1669.7846999999999</v>
      </c>
      <c r="BQ209" s="32" t="s">
        <v>6</v>
      </c>
      <c r="BR209" s="32" t="s">
        <v>29</v>
      </c>
    </row>
    <row r="210" spans="2:70" x14ac:dyDescent="0.45">
      <c r="B210" t="s">
        <v>409</v>
      </c>
      <c r="C210" t="s">
        <v>25</v>
      </c>
      <c r="D210" t="s">
        <v>26</v>
      </c>
      <c r="E210" t="s">
        <v>11</v>
      </c>
      <c r="F210" s="2">
        <v>439.55239999999998</v>
      </c>
      <c r="G210" s="2">
        <v>422.35649999999998</v>
      </c>
      <c r="H210" s="2">
        <v>424.62119999999999</v>
      </c>
      <c r="I210" s="2">
        <v>425.00279999999998</v>
      </c>
      <c r="J210" s="2">
        <v>478.6628</v>
      </c>
      <c r="K210" s="2">
        <v>466.36200000000002</v>
      </c>
      <c r="L210" s="2">
        <v>451.22789999999998</v>
      </c>
      <c r="M210" s="2">
        <v>544.37429999999995</v>
      </c>
      <c r="N210" s="2">
        <v>368.1105</v>
      </c>
      <c r="O210" s="2">
        <v>411.91</v>
      </c>
      <c r="P210" s="2">
        <v>388.15960000000001</v>
      </c>
      <c r="Q210" s="2">
        <v>367.6968</v>
      </c>
      <c r="R210" s="2">
        <v>425.83429999999998</v>
      </c>
      <c r="S210" s="2">
        <v>410.0788</v>
      </c>
      <c r="T210" s="2">
        <v>414.36630000000002</v>
      </c>
      <c r="U210" s="2">
        <v>451.00080000000003</v>
      </c>
      <c r="V210" s="2">
        <v>463.4957</v>
      </c>
      <c r="W210" s="2">
        <v>442.42239999999998</v>
      </c>
      <c r="X210" s="2">
        <v>505.8691</v>
      </c>
      <c r="Y210" s="2">
        <v>516.72929999999997</v>
      </c>
      <c r="Z210" s="2">
        <v>527.57489999999996</v>
      </c>
      <c r="AA210" s="2">
        <v>538.64300000000003</v>
      </c>
      <c r="AB210" s="2">
        <v>591.45899999999995</v>
      </c>
      <c r="AC210" s="2">
        <v>572.81489999999997</v>
      </c>
      <c r="AD210" s="2">
        <v>600.86990000000003</v>
      </c>
      <c r="AE210" s="2">
        <v>651.8451</v>
      </c>
      <c r="AF210" s="2">
        <v>655.94569999999999</v>
      </c>
      <c r="AG210" s="2">
        <v>721.65710000000001</v>
      </c>
      <c r="AH210" s="2">
        <v>718.66330000000005</v>
      </c>
      <c r="AI210" s="2">
        <v>727.58609999999999</v>
      </c>
      <c r="AJ210" s="2">
        <v>754.89359999999999</v>
      </c>
      <c r="AK210" s="2">
        <v>764.66200000000003</v>
      </c>
      <c r="AL210" s="2">
        <v>772.00599999999997</v>
      </c>
      <c r="AM210" s="2">
        <v>827.39049999999997</v>
      </c>
      <c r="AN210" s="2">
        <v>884.26710000000003</v>
      </c>
      <c r="AO210" s="2">
        <v>946.75519999999995</v>
      </c>
      <c r="AP210" s="2">
        <v>966.95150000000001</v>
      </c>
      <c r="AQ210" s="2">
        <v>879.10270000000003</v>
      </c>
      <c r="AR210" s="2">
        <v>885.57820000000004</v>
      </c>
      <c r="AS210" s="2">
        <v>912.47320000000002</v>
      </c>
      <c r="AT210" s="2">
        <v>909.21360000000004</v>
      </c>
      <c r="AU210" s="2">
        <v>938.60810000000004</v>
      </c>
      <c r="AV210" s="2">
        <v>959.48839999999996</v>
      </c>
      <c r="AW210" s="2">
        <v>991.93700000000001</v>
      </c>
      <c r="AX210" s="2">
        <v>1022.8148</v>
      </c>
      <c r="AY210" s="2">
        <v>1103.4541999999999</v>
      </c>
      <c r="AZ210" s="2">
        <v>1141.1916000000001</v>
      </c>
      <c r="BA210" s="2">
        <v>1198.7412999999999</v>
      </c>
      <c r="BB210" s="2">
        <v>1269.0534</v>
      </c>
      <c r="BC210" s="2">
        <v>1375.7916</v>
      </c>
      <c r="BD210" s="2">
        <v>1577.5545999999999</v>
      </c>
      <c r="BE210" s="2">
        <v>1908.1478</v>
      </c>
      <c r="BF210" s="2">
        <v>2211.2294000000002</v>
      </c>
      <c r="BG210" s="2">
        <v>2121.4645</v>
      </c>
      <c r="BH210" s="2">
        <v>2252.3708999999999</v>
      </c>
      <c r="BI210" s="2">
        <v>2067.5405999999998</v>
      </c>
      <c r="BJ210" s="2">
        <v>2273.8175999999999</v>
      </c>
      <c r="BK210" s="2">
        <v>2336.5187999999998</v>
      </c>
      <c r="BL210" s="2">
        <v>2367.3753999999999</v>
      </c>
      <c r="BM210" s="2">
        <v>2322.6714000000002</v>
      </c>
      <c r="BN210" s="2">
        <v>2055.1239</v>
      </c>
      <c r="BO210" s="2">
        <v>2051.5484999999999</v>
      </c>
      <c r="BQ210" s="32" t="s">
        <v>8</v>
      </c>
      <c r="BR210" s="32" t="s">
        <v>29</v>
      </c>
    </row>
    <row r="211" spans="2:70" x14ac:dyDescent="0.45">
      <c r="B211" t="s">
        <v>409</v>
      </c>
      <c r="C211" t="s">
        <v>25</v>
      </c>
      <c r="D211" t="s">
        <v>26</v>
      </c>
      <c r="E211" t="s">
        <v>12</v>
      </c>
      <c r="F211" s="2">
        <v>296.85660000000001</v>
      </c>
      <c r="G211" s="2">
        <v>276.3845</v>
      </c>
      <c r="H211" s="2">
        <v>276.39280000000002</v>
      </c>
      <c r="I211" s="2">
        <v>276.37470000000002</v>
      </c>
      <c r="J211" s="2">
        <v>327.57069999999999</v>
      </c>
      <c r="K211" s="2">
        <v>307.0865</v>
      </c>
      <c r="L211" s="2">
        <v>307.09710000000001</v>
      </c>
      <c r="M211" s="2">
        <v>358.27569999999997</v>
      </c>
      <c r="N211" s="2">
        <v>245.68</v>
      </c>
      <c r="O211" s="2">
        <v>276.38099999999997</v>
      </c>
      <c r="P211" s="2">
        <v>255.90690000000001</v>
      </c>
      <c r="Q211" s="2">
        <v>245.6772</v>
      </c>
      <c r="R211" s="2">
        <v>286.61919999999998</v>
      </c>
      <c r="S211" s="2">
        <v>286.62520000000001</v>
      </c>
      <c r="T211" s="2">
        <v>276.38069999999999</v>
      </c>
      <c r="U211" s="2">
        <v>286.60969999999998</v>
      </c>
      <c r="V211" s="2">
        <v>327.55880000000002</v>
      </c>
      <c r="W211" s="2">
        <v>296.85910000000001</v>
      </c>
      <c r="X211" s="2">
        <v>327.55590000000001</v>
      </c>
      <c r="Y211" s="2">
        <v>327.56220000000002</v>
      </c>
      <c r="Z211" s="2">
        <v>327.5591</v>
      </c>
      <c r="AA211" s="2">
        <v>327.56700000000001</v>
      </c>
      <c r="AB211" s="2">
        <v>388.983</v>
      </c>
      <c r="AC211" s="2">
        <v>388.97359999999998</v>
      </c>
      <c r="AD211" s="2">
        <v>399.21510000000001</v>
      </c>
      <c r="AE211" s="2">
        <v>429.92290000000003</v>
      </c>
      <c r="AF211" s="2">
        <v>440.16329999999999</v>
      </c>
      <c r="AG211" s="2">
        <v>470.86840000000001</v>
      </c>
      <c r="AH211" s="2">
        <v>491.33769999999998</v>
      </c>
      <c r="AI211" s="2">
        <v>501.95389999999998</v>
      </c>
      <c r="AJ211" s="2">
        <v>495.62040000000002</v>
      </c>
      <c r="AK211" s="2">
        <v>511.822</v>
      </c>
      <c r="AL211" s="2">
        <v>505.49650000000003</v>
      </c>
      <c r="AM211" s="2">
        <v>552.76900000000001</v>
      </c>
      <c r="AN211" s="2">
        <v>583.46690000000001</v>
      </c>
      <c r="AO211" s="2">
        <v>634.65779999999995</v>
      </c>
      <c r="AP211" s="2">
        <v>608.95600000000002</v>
      </c>
      <c r="AQ211" s="2">
        <v>583.47479999999996</v>
      </c>
      <c r="AR211" s="2">
        <v>593.70330000000001</v>
      </c>
      <c r="AS211" s="2">
        <v>608.04380000000003</v>
      </c>
      <c r="AT211" s="2">
        <v>605.98990000000003</v>
      </c>
      <c r="AU211" s="2">
        <v>625.6454</v>
      </c>
      <c r="AV211" s="2">
        <v>639.56309999999996</v>
      </c>
      <c r="AW211" s="2">
        <v>661.27099999999996</v>
      </c>
      <c r="AX211" s="2">
        <v>681.94169999999997</v>
      </c>
      <c r="AY211" s="2">
        <v>734.97429999999997</v>
      </c>
      <c r="AZ211" s="2">
        <v>806.62840000000006</v>
      </c>
      <c r="BA211" s="2">
        <v>767.72320000000002</v>
      </c>
      <c r="BB211" s="2">
        <v>818.90710000000001</v>
      </c>
      <c r="BC211" s="2">
        <v>819.98739999999998</v>
      </c>
      <c r="BD211" s="2">
        <v>836.31389999999999</v>
      </c>
      <c r="BE211" s="2">
        <v>839.38170000000002</v>
      </c>
      <c r="BF211" s="2">
        <v>844.49659999999994</v>
      </c>
      <c r="BG211" s="2">
        <v>1172.9825000000001</v>
      </c>
      <c r="BH211" s="2">
        <v>1233.0616</v>
      </c>
      <c r="BI211" s="2">
        <v>1150.0839000000001</v>
      </c>
      <c r="BJ211" s="2">
        <v>1235.7284</v>
      </c>
      <c r="BK211" s="2">
        <v>1269.0387000000001</v>
      </c>
      <c r="BL211" s="2">
        <v>1283.6771000000001</v>
      </c>
      <c r="BM211" s="2">
        <v>1264.9226000000001</v>
      </c>
      <c r="BN211" s="2">
        <v>1146.0436</v>
      </c>
      <c r="BO211" s="2">
        <v>1145.3405</v>
      </c>
      <c r="BQ211" s="32" t="s">
        <v>6</v>
      </c>
      <c r="BR211" s="32" t="s">
        <v>29</v>
      </c>
    </row>
    <row r="212" spans="2:70" x14ac:dyDescent="0.45">
      <c r="B212" t="s">
        <v>409</v>
      </c>
      <c r="C212" t="s">
        <v>25</v>
      </c>
      <c r="D212" t="s">
        <v>26</v>
      </c>
      <c r="E212" t="s">
        <v>13</v>
      </c>
      <c r="F212" s="2">
        <v>0</v>
      </c>
      <c r="G212" s="2">
        <v>0</v>
      </c>
      <c r="H212" s="2">
        <v>0</v>
      </c>
      <c r="I212" s="2">
        <v>0</v>
      </c>
      <c r="J212" s="2">
        <v>0</v>
      </c>
      <c r="K212" s="2">
        <v>0</v>
      </c>
      <c r="L212" s="2">
        <v>0</v>
      </c>
      <c r="M212" s="2">
        <v>0</v>
      </c>
      <c r="N212" s="2">
        <v>0</v>
      </c>
      <c r="O212" s="2">
        <v>0</v>
      </c>
      <c r="P212" s="2">
        <v>0</v>
      </c>
      <c r="Q212" s="2">
        <v>0</v>
      </c>
      <c r="R212" s="2">
        <v>0</v>
      </c>
      <c r="S212" s="2">
        <v>0</v>
      </c>
      <c r="T212" s="2">
        <v>0</v>
      </c>
      <c r="U212" s="2">
        <v>0</v>
      </c>
      <c r="V212" s="2">
        <v>0</v>
      </c>
      <c r="W212" s="2">
        <v>0</v>
      </c>
      <c r="X212" s="2">
        <v>0</v>
      </c>
      <c r="Y212" s="2">
        <v>0</v>
      </c>
      <c r="Z212" s="2">
        <v>0</v>
      </c>
      <c r="AA212" s="2">
        <v>0</v>
      </c>
      <c r="AB212" s="2">
        <v>0</v>
      </c>
      <c r="AC212" s="2">
        <v>0</v>
      </c>
      <c r="AD212" s="2">
        <v>0</v>
      </c>
      <c r="AE212" s="2">
        <v>0</v>
      </c>
      <c r="AF212" s="2">
        <v>0</v>
      </c>
      <c r="AG212" s="2">
        <v>0</v>
      </c>
      <c r="AH212" s="2">
        <v>0</v>
      </c>
      <c r="AI212" s="2">
        <v>0</v>
      </c>
      <c r="AJ212" s="2">
        <v>0</v>
      </c>
      <c r="AK212" s="2">
        <v>0</v>
      </c>
      <c r="AL212" s="2">
        <v>0</v>
      </c>
      <c r="AM212" s="2">
        <v>0</v>
      </c>
      <c r="AN212" s="2">
        <v>0</v>
      </c>
      <c r="AO212" s="2">
        <v>0</v>
      </c>
      <c r="AP212" s="2">
        <v>0</v>
      </c>
      <c r="AQ212" s="2">
        <v>0</v>
      </c>
      <c r="AR212" s="2">
        <v>0</v>
      </c>
      <c r="AS212" s="2">
        <v>0</v>
      </c>
      <c r="AT212" s="2">
        <v>0</v>
      </c>
      <c r="AU212" s="2">
        <v>0</v>
      </c>
      <c r="AV212" s="2">
        <v>0</v>
      </c>
      <c r="AW212" s="2">
        <v>0</v>
      </c>
      <c r="AX212" s="2">
        <v>0</v>
      </c>
      <c r="AY212" s="2">
        <v>0</v>
      </c>
      <c r="AZ212" s="2">
        <v>0</v>
      </c>
      <c r="BA212" s="2">
        <v>0</v>
      </c>
      <c r="BB212" s="2">
        <v>0</v>
      </c>
      <c r="BC212" s="2">
        <v>0</v>
      </c>
      <c r="BD212" s="2">
        <v>0</v>
      </c>
      <c r="BE212" s="2">
        <v>0</v>
      </c>
      <c r="BF212" s="2">
        <v>0</v>
      </c>
      <c r="BG212" s="2">
        <v>0</v>
      </c>
      <c r="BH212" s="2">
        <v>0</v>
      </c>
      <c r="BI212" s="2">
        <v>0</v>
      </c>
      <c r="BJ212" s="2">
        <v>0</v>
      </c>
      <c r="BK212" s="2">
        <v>0</v>
      </c>
      <c r="BL212" s="2">
        <v>0</v>
      </c>
      <c r="BM212" s="2">
        <v>0</v>
      </c>
      <c r="BN212" s="2">
        <v>0</v>
      </c>
      <c r="BO212" s="2">
        <v>0</v>
      </c>
      <c r="BQ212" s="32" t="s">
        <v>6</v>
      </c>
      <c r="BR212" s="32" t="s">
        <v>29</v>
      </c>
    </row>
    <row r="213" spans="2:70" x14ac:dyDescent="0.45">
      <c r="B213" t="s">
        <v>409</v>
      </c>
      <c r="C213" t="s">
        <v>25</v>
      </c>
      <c r="D213" t="s">
        <v>26</v>
      </c>
      <c r="E213" t="s">
        <v>15</v>
      </c>
      <c r="F213" s="2">
        <v>184.95400000000001</v>
      </c>
      <c r="G213" s="2">
        <v>186.79400000000001</v>
      </c>
      <c r="H213" s="2">
        <v>186.79400000000001</v>
      </c>
      <c r="I213" s="2">
        <v>189.738</v>
      </c>
      <c r="J213" s="2">
        <v>190.86850000000001</v>
      </c>
      <c r="K213" s="2">
        <v>194.20699999999999</v>
      </c>
      <c r="L213" s="2">
        <v>201.62</v>
      </c>
      <c r="M213" s="2">
        <v>186.6995</v>
      </c>
      <c r="N213" s="2">
        <v>185.96600000000001</v>
      </c>
      <c r="O213" s="2">
        <v>189.244</v>
      </c>
      <c r="P213" s="2">
        <v>215.44149999999999</v>
      </c>
      <c r="Q213" s="2">
        <v>218.71950000000001</v>
      </c>
      <c r="R213" s="2">
        <v>221.60300000000001</v>
      </c>
      <c r="S213" s="2">
        <v>279.63900000000001</v>
      </c>
      <c r="T213" s="2">
        <v>254.7585</v>
      </c>
      <c r="U213" s="2">
        <v>259.69</v>
      </c>
      <c r="V213" s="2">
        <v>271.887</v>
      </c>
      <c r="W213" s="2">
        <v>291.00549999999998</v>
      </c>
      <c r="X213" s="2">
        <v>314.25900000000001</v>
      </c>
      <c r="Y213" s="2">
        <v>386.42899999999997</v>
      </c>
      <c r="Z213" s="2">
        <v>501.88099999999997</v>
      </c>
      <c r="AA213" s="2">
        <v>534.05849999999998</v>
      </c>
      <c r="AB213" s="2">
        <v>594.053</v>
      </c>
      <c r="AC213" s="2">
        <v>891.28300000000002</v>
      </c>
      <c r="AD213" s="2">
        <v>966.01900000000001</v>
      </c>
      <c r="AE213" s="2">
        <v>1104.059</v>
      </c>
      <c r="AF213" s="2">
        <v>1281.905</v>
      </c>
      <c r="AG213" s="2">
        <v>1373.5830000000001</v>
      </c>
      <c r="AH213" s="2">
        <v>1530.6305</v>
      </c>
      <c r="AI213" s="2">
        <v>1794.6079999999999</v>
      </c>
      <c r="AJ213" s="2">
        <v>2107.5500000000002</v>
      </c>
      <c r="AK213" s="2">
        <v>2322.1104999999998</v>
      </c>
      <c r="AL213" s="2">
        <v>2577.4160000000002</v>
      </c>
      <c r="AM213" s="2">
        <v>2968.6529999999998</v>
      </c>
      <c r="AN213" s="2">
        <v>3219.7629999999999</v>
      </c>
      <c r="AO213" s="2">
        <v>3471.0279999999998</v>
      </c>
      <c r="AP213" s="2">
        <v>3076.9389999999999</v>
      </c>
      <c r="AQ213" s="2">
        <v>2040.0505000000001</v>
      </c>
      <c r="AR213" s="2">
        <v>1966.1110000000001</v>
      </c>
      <c r="AS213" s="2">
        <v>2665.1115</v>
      </c>
      <c r="AT213" s="2">
        <v>3030.0880000000002</v>
      </c>
      <c r="AU213" s="2">
        <v>3929.8539999999998</v>
      </c>
      <c r="AV213" s="2">
        <v>3870.2640000000001</v>
      </c>
      <c r="AW213" s="2">
        <v>3560.5345000000002</v>
      </c>
      <c r="AX213" s="2">
        <v>3718.7075</v>
      </c>
      <c r="AY213" s="2">
        <v>3656.1345000000001</v>
      </c>
      <c r="AZ213" s="2">
        <v>3892.7865000000002</v>
      </c>
      <c r="BA213" s="2">
        <v>3837.4425000000001</v>
      </c>
      <c r="BB213" s="2">
        <v>4308.4125000000004</v>
      </c>
      <c r="BC213" s="2">
        <v>4223.9610000000002</v>
      </c>
      <c r="BD213" s="2">
        <v>5026.8074999999999</v>
      </c>
      <c r="BE213" s="2">
        <v>5306.8774999999996</v>
      </c>
      <c r="BF213" s="2">
        <v>5744.5974999999999</v>
      </c>
      <c r="BG213" s="2">
        <v>5959.5209999999997</v>
      </c>
      <c r="BH213" s="2">
        <v>6708.5950000000003</v>
      </c>
      <c r="BI213" s="2">
        <v>7126.9205000000002</v>
      </c>
      <c r="BJ213" s="2">
        <v>11919.376</v>
      </c>
      <c r="BK213" s="2">
        <v>12719.625</v>
      </c>
      <c r="BL213" s="2">
        <v>12841.27</v>
      </c>
      <c r="BM213" s="2">
        <v>11929.089</v>
      </c>
      <c r="BN213" s="2">
        <v>10392.2125</v>
      </c>
      <c r="BO213" s="2">
        <v>11481.0435</v>
      </c>
      <c r="BQ213" s="32" t="s">
        <v>14</v>
      </c>
      <c r="BR213" s="32" t="s">
        <v>29</v>
      </c>
    </row>
    <row r="214" spans="2:70" x14ac:dyDescent="0.45">
      <c r="B214" t="s">
        <v>409</v>
      </c>
      <c r="C214" t="s">
        <v>25</v>
      </c>
      <c r="D214" t="s">
        <v>26</v>
      </c>
      <c r="E214" t="s">
        <v>17</v>
      </c>
      <c r="F214" s="2">
        <v>52.7</v>
      </c>
      <c r="G214" s="2">
        <v>52.7</v>
      </c>
      <c r="H214" s="2">
        <v>55.335000000000001</v>
      </c>
      <c r="I214" s="2">
        <v>56.389000000000003</v>
      </c>
      <c r="J214" s="2">
        <v>57.442999999999998</v>
      </c>
      <c r="K214" s="2">
        <v>55.335000000000001</v>
      </c>
      <c r="L214" s="2">
        <v>55.835500000000003</v>
      </c>
      <c r="M214" s="2">
        <v>57.442999999999998</v>
      </c>
      <c r="N214" s="2">
        <v>64.293999999999997</v>
      </c>
      <c r="O214" s="2">
        <v>64.293999999999997</v>
      </c>
      <c r="P214" s="2">
        <v>91.697999999999993</v>
      </c>
      <c r="Q214" s="2">
        <v>123.8185</v>
      </c>
      <c r="R214" s="2">
        <v>116.9675</v>
      </c>
      <c r="S214" s="2">
        <v>139.655</v>
      </c>
      <c r="T214" s="2">
        <v>155.99199999999999</v>
      </c>
      <c r="U214" s="2">
        <v>169.5515</v>
      </c>
      <c r="V214" s="2">
        <v>179.09549999999999</v>
      </c>
      <c r="W214" s="2">
        <v>191.36150000000001</v>
      </c>
      <c r="X214" s="2">
        <v>191.857</v>
      </c>
      <c r="Y214" s="2">
        <v>235.95099999999999</v>
      </c>
      <c r="Z214" s="2">
        <v>248.89400000000001</v>
      </c>
      <c r="AA214" s="2">
        <v>262.56700000000001</v>
      </c>
      <c r="AB214" s="2">
        <v>305.63350000000003</v>
      </c>
      <c r="AC214" s="2">
        <v>347.79349999999999</v>
      </c>
      <c r="AD214" s="2">
        <v>368.87349999999998</v>
      </c>
      <c r="AE214" s="2">
        <v>405.76350000000002</v>
      </c>
      <c r="AF214" s="2">
        <v>421.57350000000002</v>
      </c>
      <c r="AG214" s="2">
        <v>405.76350000000002</v>
      </c>
      <c r="AH214" s="2">
        <v>426.81700000000001</v>
      </c>
      <c r="AI214" s="2">
        <v>453.16699999999997</v>
      </c>
      <c r="AJ214" s="2">
        <v>495.327</v>
      </c>
      <c r="AK214" s="2">
        <v>569.10699999999997</v>
      </c>
      <c r="AL214" s="2">
        <v>574.35050000000001</v>
      </c>
      <c r="AM214" s="2">
        <v>669.21050000000002</v>
      </c>
      <c r="AN214" s="2">
        <v>727.154</v>
      </c>
      <c r="AO214" s="2">
        <v>827.28399999999999</v>
      </c>
      <c r="AP214" s="2">
        <v>742.9905</v>
      </c>
      <c r="AQ214" s="2">
        <v>495.327</v>
      </c>
      <c r="AR214" s="2">
        <v>479.517</v>
      </c>
      <c r="AS214" s="2">
        <v>732.45050000000003</v>
      </c>
      <c r="AT214" s="2">
        <v>742.9905</v>
      </c>
      <c r="AU214" s="2">
        <v>822.04049999999995</v>
      </c>
      <c r="AV214" s="2">
        <v>832.58050000000003</v>
      </c>
      <c r="AW214" s="2">
        <v>984.33</v>
      </c>
      <c r="AX214" s="2">
        <v>893.68600000000004</v>
      </c>
      <c r="AY214" s="2">
        <v>1056.002</v>
      </c>
      <c r="AZ214" s="2">
        <v>1175.0775000000001</v>
      </c>
      <c r="BA214" s="2">
        <v>1138.1610000000001</v>
      </c>
      <c r="BB214" s="2">
        <v>1175.0775000000001</v>
      </c>
      <c r="BC214" s="2">
        <v>1094.4465</v>
      </c>
      <c r="BD214" s="2">
        <v>1096.0274999999999</v>
      </c>
      <c r="BE214" s="2">
        <v>1175.0775000000001</v>
      </c>
      <c r="BF214" s="2">
        <v>1264.6410000000001</v>
      </c>
      <c r="BG214" s="2">
        <v>1338.421</v>
      </c>
      <c r="BH214" s="2">
        <v>816.79949999999997</v>
      </c>
      <c r="BI214" s="2">
        <v>850.23500000000001</v>
      </c>
      <c r="BJ214" s="2">
        <v>1363.925</v>
      </c>
      <c r="BK214" s="2">
        <v>1380.2304999999999</v>
      </c>
      <c r="BL214" s="2">
        <v>1773.085</v>
      </c>
      <c r="BM214" s="2">
        <v>1818.9024999999999</v>
      </c>
      <c r="BN214" s="2">
        <v>2034.6534999999999</v>
      </c>
      <c r="BO214" s="2">
        <v>1994.9255000000001</v>
      </c>
      <c r="BQ214" s="32" t="s">
        <v>16</v>
      </c>
      <c r="BR214" s="32" t="s">
        <v>29</v>
      </c>
    </row>
    <row r="215" spans="2:70" x14ac:dyDescent="0.45">
      <c r="B215" t="s">
        <v>409</v>
      </c>
      <c r="C215" t="s">
        <v>32</v>
      </c>
      <c r="D215" t="s">
        <v>31</v>
      </c>
      <c r="E215" t="s">
        <v>1</v>
      </c>
      <c r="F215" s="2">
        <f t="shared" ref="F215:BO215" si="66">IF(F193=0,0,F204/F193)</f>
        <v>2283.7133333333336</v>
      </c>
      <c r="G215" s="2">
        <f t="shared" si="66"/>
        <v>3242.0704310868246</v>
      </c>
      <c r="H215" s="2">
        <f t="shared" si="66"/>
        <v>2357.996726677578</v>
      </c>
      <c r="I215" s="2">
        <f t="shared" si="66"/>
        <v>3767.4438775510203</v>
      </c>
      <c r="J215" s="2">
        <f t="shared" si="66"/>
        <v>2363.9338983050848</v>
      </c>
      <c r="K215" s="2">
        <f t="shared" si="66"/>
        <v>3717.1743010113028</v>
      </c>
      <c r="L215" s="2">
        <f t="shared" si="66"/>
        <v>2369.1704545454545</v>
      </c>
      <c r="M215" s="2">
        <f t="shared" si="66"/>
        <v>3165.811813904862</v>
      </c>
      <c r="N215" s="2">
        <f t="shared" si="66"/>
        <v>2292.9105691056911</v>
      </c>
      <c r="O215" s="2">
        <f t="shared" si="66"/>
        <v>2825.8379189594798</v>
      </c>
      <c r="P215" s="2">
        <f t="shared" si="66"/>
        <v>2606.4472891566265</v>
      </c>
      <c r="Q215" s="2">
        <f t="shared" si="66"/>
        <v>2254.4184738955823</v>
      </c>
      <c r="R215" s="2">
        <f t="shared" si="66"/>
        <v>3690.6386308068459</v>
      </c>
      <c r="S215" s="2">
        <f t="shared" si="66"/>
        <v>3010.2233146067415</v>
      </c>
      <c r="T215" s="2">
        <f t="shared" si="66"/>
        <v>2902.8365703458076</v>
      </c>
      <c r="U215" s="2">
        <f t="shared" si="66"/>
        <v>2571.6633529145956</v>
      </c>
      <c r="V215" s="2">
        <f t="shared" si="66"/>
        <v>3143.0679738562094</v>
      </c>
      <c r="W215" s="2">
        <f t="shared" si="66"/>
        <v>4028.7651727357611</v>
      </c>
      <c r="X215" s="2">
        <f t="shared" si="66"/>
        <v>3605.3632895294613</v>
      </c>
      <c r="Y215" s="2">
        <f t="shared" si="66"/>
        <v>3991.1149425287358</v>
      </c>
      <c r="Z215" s="2">
        <f t="shared" si="66"/>
        <v>4509.6710976072927</v>
      </c>
      <c r="AA215" s="2">
        <f t="shared" si="66"/>
        <v>3235.0052816901411</v>
      </c>
      <c r="AB215" s="2">
        <f t="shared" si="66"/>
        <v>5087.0394469296461</v>
      </c>
      <c r="AC215" s="2">
        <f t="shared" si="66"/>
        <v>5288.581549815498</v>
      </c>
      <c r="AD215" s="2">
        <f t="shared" si="66"/>
        <v>4329.1153223194042</v>
      </c>
      <c r="AE215" s="2">
        <f t="shared" si="66"/>
        <v>5919.8036618620954</v>
      </c>
      <c r="AF215" s="2">
        <f t="shared" si="66"/>
        <v>5155.0431359123586</v>
      </c>
      <c r="AG215" s="2">
        <f t="shared" si="66"/>
        <v>6653.1731435167367</v>
      </c>
      <c r="AH215" s="2">
        <f t="shared" si="66"/>
        <v>6193.6982758620697</v>
      </c>
      <c r="AI215" s="2">
        <f t="shared" si="66"/>
        <v>6734.8772478498822</v>
      </c>
      <c r="AJ215" s="2">
        <f t="shared" si="66"/>
        <v>6255.5047764615974</v>
      </c>
      <c r="AK215" s="2">
        <f t="shared" si="66"/>
        <v>7996.7102803738317</v>
      </c>
      <c r="AL215" s="2">
        <f t="shared" si="66"/>
        <v>6459.8983580922586</v>
      </c>
      <c r="AM215" s="2">
        <f t="shared" si="66"/>
        <v>6868.3171114599681</v>
      </c>
      <c r="AN215" s="2">
        <f t="shared" si="66"/>
        <v>8246.2274979355898</v>
      </c>
      <c r="AO215" s="2">
        <f t="shared" si="66"/>
        <v>9308.6218487394963</v>
      </c>
      <c r="AP215" s="2">
        <f t="shared" si="66"/>
        <v>8770.1383472609105</v>
      </c>
      <c r="AQ215" s="2">
        <f t="shared" si="66"/>
        <v>10168.238201246662</v>
      </c>
      <c r="AR215" s="2">
        <f t="shared" si="66"/>
        <v>9202.5904846598496</v>
      </c>
      <c r="AS215" s="2">
        <f t="shared" si="66"/>
        <v>9678.445205479451</v>
      </c>
      <c r="AT215" s="2">
        <f t="shared" si="66"/>
        <v>9348.6474561008563</v>
      </c>
      <c r="AU215" s="2">
        <f t="shared" si="66"/>
        <v>9586.3032673722973</v>
      </c>
      <c r="AV215" s="2">
        <f t="shared" si="66"/>
        <v>10887</v>
      </c>
      <c r="AW215" s="2">
        <f t="shared" si="66"/>
        <v>11224.699346405228</v>
      </c>
      <c r="AX215" s="2">
        <f t="shared" si="66"/>
        <v>12522.483333333335</v>
      </c>
      <c r="AY215" s="2">
        <f t="shared" si="66"/>
        <v>11608.156553960167</v>
      </c>
      <c r="AZ215" s="2">
        <f t="shared" si="66"/>
        <v>13286.429001505267</v>
      </c>
      <c r="BA215" s="2">
        <f t="shared" si="66"/>
        <v>16322.07269700333</v>
      </c>
      <c r="BB215" s="2">
        <f t="shared" si="66"/>
        <v>17626.918333333335</v>
      </c>
      <c r="BC215" s="2">
        <f t="shared" si="66"/>
        <v>18329.797153024912</v>
      </c>
      <c r="BD215" s="2">
        <f t="shared" si="66"/>
        <v>17641.203932584271</v>
      </c>
      <c r="BE215" s="2">
        <f t="shared" si="66"/>
        <v>19384.875600961539</v>
      </c>
      <c r="BF215" s="2">
        <f t="shared" si="66"/>
        <v>18507.733413751506</v>
      </c>
      <c r="BG215" s="2">
        <f t="shared" si="66"/>
        <v>19005.081485919713</v>
      </c>
      <c r="BH215" s="2">
        <f t="shared" si="66"/>
        <v>19610.960476787954</v>
      </c>
      <c r="BI215" s="2">
        <f t="shared" si="66"/>
        <v>23576.130553656865</v>
      </c>
      <c r="BJ215" s="2">
        <f t="shared" si="66"/>
        <v>28931.373076923075</v>
      </c>
      <c r="BK215" s="2">
        <f t="shared" si="66"/>
        <v>30255.903080390686</v>
      </c>
      <c r="BL215" s="2">
        <f t="shared" si="66"/>
        <v>19649.679210363975</v>
      </c>
      <c r="BM215" s="2">
        <f t="shared" si="66"/>
        <v>16925.678957718781</v>
      </c>
      <c r="BN215" s="2">
        <f t="shared" si="66"/>
        <v>17020.363330125117</v>
      </c>
      <c r="BO215" s="2">
        <f t="shared" si="66"/>
        <v>23556.141087405365</v>
      </c>
      <c r="BQ215" s="32" t="s">
        <v>0</v>
      </c>
      <c r="BR215" s="32" t="s">
        <v>30</v>
      </c>
    </row>
    <row r="216" spans="2:70" x14ac:dyDescent="0.45">
      <c r="B216" t="s">
        <v>409</v>
      </c>
      <c r="C216" t="s">
        <v>32</v>
      </c>
      <c r="D216" t="s">
        <v>31</v>
      </c>
      <c r="E216" t="s">
        <v>3</v>
      </c>
      <c r="F216" s="2">
        <f t="shared" ref="F216:BO216" si="67">IF(F194=0,0,F205/F194)</f>
        <v>12084.148492174576</v>
      </c>
      <c r="G216" s="2">
        <f t="shared" si="67"/>
        <v>13003.797320796033</v>
      </c>
      <c r="H216" s="2">
        <f t="shared" si="67"/>
        <v>11594.884270046912</v>
      </c>
      <c r="I216" s="2">
        <f t="shared" si="67"/>
        <v>12306.150335955164</v>
      </c>
      <c r="J216" s="2">
        <f t="shared" si="67"/>
        <v>12974.859865685961</v>
      </c>
      <c r="K216" s="2">
        <f t="shared" si="67"/>
        <v>13649.824688829873</v>
      </c>
      <c r="L216" s="2">
        <f t="shared" si="67"/>
        <v>13222.101963770187</v>
      </c>
      <c r="M216" s="2">
        <f t="shared" si="67"/>
        <v>17163.01365409623</v>
      </c>
      <c r="N216" s="2">
        <f t="shared" si="67"/>
        <v>18020.535923664738</v>
      </c>
      <c r="O216" s="2">
        <f t="shared" si="67"/>
        <v>19331.049904600382</v>
      </c>
      <c r="P216" s="2">
        <f t="shared" si="67"/>
        <v>20189.769730291355</v>
      </c>
      <c r="Q216" s="2">
        <f t="shared" si="67"/>
        <v>19393.444083506583</v>
      </c>
      <c r="R216" s="2">
        <f t="shared" si="67"/>
        <v>21489.529494065082</v>
      </c>
      <c r="S216" s="2">
        <f t="shared" si="67"/>
        <v>22473.206004382082</v>
      </c>
      <c r="T216" s="2">
        <f t="shared" si="67"/>
        <v>22339.226323119779</v>
      </c>
      <c r="U216" s="2">
        <f t="shared" si="67"/>
        <v>23300.6090944766</v>
      </c>
      <c r="V216" s="2">
        <f t="shared" si="67"/>
        <v>23347.600624938972</v>
      </c>
      <c r="W216" s="2">
        <f t="shared" si="67"/>
        <v>25771.464116996682</v>
      </c>
      <c r="X216" s="2">
        <f t="shared" si="67"/>
        <v>26282.489584948573</v>
      </c>
      <c r="Y216" s="2">
        <f t="shared" si="67"/>
        <v>29652.643294223319</v>
      </c>
      <c r="Z216" s="2">
        <f t="shared" si="67"/>
        <v>32774.730528306347</v>
      </c>
      <c r="AA216" s="2">
        <f t="shared" si="67"/>
        <v>33583.374639949907</v>
      </c>
      <c r="AB216" s="2">
        <f t="shared" si="67"/>
        <v>35302.105961550908</v>
      </c>
      <c r="AC216" s="2">
        <f t="shared" si="67"/>
        <v>38137.548940595349</v>
      </c>
      <c r="AD216" s="2">
        <f t="shared" si="67"/>
        <v>39032.812213039484</v>
      </c>
      <c r="AE216" s="2">
        <f t="shared" si="67"/>
        <v>39726.894584075468</v>
      </c>
      <c r="AF216" s="2">
        <f t="shared" si="67"/>
        <v>40077.852749301026</v>
      </c>
      <c r="AG216" s="2">
        <f t="shared" si="67"/>
        <v>41677.069035259214</v>
      </c>
      <c r="AH216" s="2">
        <f t="shared" si="67"/>
        <v>44726.234517623932</v>
      </c>
      <c r="AI216" s="2">
        <f t="shared" si="67"/>
        <v>45179.527913049613</v>
      </c>
      <c r="AJ216" s="2">
        <f t="shared" si="67"/>
        <v>44688.318843683082</v>
      </c>
      <c r="AK216" s="2">
        <f t="shared" si="67"/>
        <v>48239.831290092661</v>
      </c>
      <c r="AL216" s="2">
        <f t="shared" si="67"/>
        <v>48182.380116959059</v>
      </c>
      <c r="AM216" s="2">
        <f t="shared" si="67"/>
        <v>46640.828416702294</v>
      </c>
      <c r="AN216" s="2">
        <f t="shared" si="67"/>
        <v>49745.069465160879</v>
      </c>
      <c r="AO216" s="2">
        <f t="shared" si="67"/>
        <v>51099.973584636246</v>
      </c>
      <c r="AP216" s="2">
        <f t="shared" si="67"/>
        <v>49377.928794594198</v>
      </c>
      <c r="AQ216" s="2">
        <f t="shared" si="67"/>
        <v>49237.671466413092</v>
      </c>
      <c r="AR216" s="2">
        <f t="shared" si="67"/>
        <v>50866.292376120648</v>
      </c>
      <c r="AS216" s="2">
        <f t="shared" si="67"/>
        <v>51897.639034176398</v>
      </c>
      <c r="AT216" s="2">
        <f t="shared" si="67"/>
        <v>50460.321945652955</v>
      </c>
      <c r="AU216" s="2">
        <f t="shared" si="67"/>
        <v>51490.406340684844</v>
      </c>
      <c r="AV216" s="2">
        <f t="shared" si="67"/>
        <v>52137.702020202014</v>
      </c>
      <c r="AW216" s="2">
        <f t="shared" si="67"/>
        <v>54088.223442956929</v>
      </c>
      <c r="AX216" s="2">
        <f t="shared" si="67"/>
        <v>54149.649715453088</v>
      </c>
      <c r="AY216" s="2">
        <f t="shared" si="67"/>
        <v>54454.382108438171</v>
      </c>
      <c r="AZ216" s="2">
        <f t="shared" si="67"/>
        <v>54590.192818168412</v>
      </c>
      <c r="BA216" s="2">
        <f t="shared" si="67"/>
        <v>57661.3882025942</v>
      </c>
      <c r="BB216" s="2">
        <f t="shared" si="67"/>
        <v>59014.851935508988</v>
      </c>
      <c r="BC216" s="2">
        <f t="shared" si="67"/>
        <v>59282.013760025155</v>
      </c>
      <c r="BD216" s="2">
        <f t="shared" si="67"/>
        <v>58258.36094077467</v>
      </c>
      <c r="BE216" s="2">
        <f t="shared" si="67"/>
        <v>59705.834490463647</v>
      </c>
      <c r="BF216" s="2">
        <f t="shared" si="67"/>
        <v>60093.968883514717</v>
      </c>
      <c r="BG216" s="2">
        <f t="shared" si="67"/>
        <v>59058.278260869563</v>
      </c>
      <c r="BH216" s="2">
        <f t="shared" si="67"/>
        <v>61030.067554076537</v>
      </c>
      <c r="BI216" s="2">
        <f t="shared" si="67"/>
        <v>54029.994149765989</v>
      </c>
      <c r="BJ216" s="2">
        <f t="shared" si="67"/>
        <v>55252.067248499952</v>
      </c>
      <c r="BK216" s="2">
        <f t="shared" si="67"/>
        <v>59202.009526077636</v>
      </c>
      <c r="BL216" s="2">
        <f t="shared" si="67"/>
        <v>54602.725168680372</v>
      </c>
      <c r="BM216" s="2">
        <f t="shared" si="67"/>
        <v>54649.039229180999</v>
      </c>
      <c r="BN216" s="2">
        <f t="shared" si="67"/>
        <v>54413.809303401991</v>
      </c>
      <c r="BO216" s="2">
        <f t="shared" si="67"/>
        <v>54749.054060528622</v>
      </c>
      <c r="BQ216" s="32" t="s">
        <v>2</v>
      </c>
      <c r="BR216" s="32" t="s">
        <v>30</v>
      </c>
    </row>
    <row r="217" spans="2:70" x14ac:dyDescent="0.45">
      <c r="B217" t="s">
        <v>409</v>
      </c>
      <c r="C217" t="s">
        <v>32</v>
      </c>
      <c r="D217" t="s">
        <v>31</v>
      </c>
      <c r="E217" t="s">
        <v>5</v>
      </c>
      <c r="F217" s="2">
        <f t="shared" ref="F217:BO217" si="68">IF(F195=0,0,F206/F195)</f>
        <v>113.99997699787174</v>
      </c>
      <c r="G217" s="2">
        <f t="shared" si="68"/>
        <v>126.00004324612422</v>
      </c>
      <c r="H217" s="2">
        <f t="shared" si="68"/>
        <v>123.00002871780734</v>
      </c>
      <c r="I217" s="2">
        <f t="shared" si="68"/>
        <v>126.50005380330222</v>
      </c>
      <c r="J217" s="2">
        <f t="shared" si="68"/>
        <v>129.49999245017406</v>
      </c>
      <c r="K217" s="2">
        <f t="shared" si="68"/>
        <v>131.00001180198626</v>
      </c>
      <c r="L217" s="2">
        <f t="shared" si="68"/>
        <v>134.00006965728616</v>
      </c>
      <c r="M217" s="2">
        <f t="shared" si="68"/>
        <v>125.9999726496528</v>
      </c>
      <c r="N217" s="2">
        <f t="shared" si="68"/>
        <v>136.00003097389674</v>
      </c>
      <c r="O217" s="2">
        <f t="shared" si="68"/>
        <v>162.00008087408713</v>
      </c>
      <c r="P217" s="2">
        <f t="shared" si="68"/>
        <v>164.89992161511728</v>
      </c>
      <c r="Q217" s="2">
        <f t="shared" si="68"/>
        <v>167.30013372585708</v>
      </c>
      <c r="R217" s="2">
        <f t="shared" si="68"/>
        <v>177.20004152322153</v>
      </c>
      <c r="S217" s="2">
        <f t="shared" si="68"/>
        <v>196.10010058840433</v>
      </c>
      <c r="T217" s="2">
        <f t="shared" si="68"/>
        <v>202.60005595859064</v>
      </c>
      <c r="U217" s="2">
        <f t="shared" si="68"/>
        <v>212.80015832619398</v>
      </c>
      <c r="V217" s="2">
        <f t="shared" si="68"/>
        <v>224.50001223170858</v>
      </c>
      <c r="W217" s="2">
        <f t="shared" si="68"/>
        <v>225.39984999045993</v>
      </c>
      <c r="X217" s="2">
        <f t="shared" si="68"/>
        <v>213.70021207262192</v>
      </c>
      <c r="Y217" s="2">
        <f t="shared" si="68"/>
        <v>220.79998815897423</v>
      </c>
      <c r="Z217" s="2">
        <f t="shared" si="68"/>
        <v>227.80009845133458</v>
      </c>
      <c r="AA217" s="2">
        <f t="shared" si="68"/>
        <v>235.49996789186869</v>
      </c>
      <c r="AB217" s="2">
        <f t="shared" si="68"/>
        <v>203.70007036597411</v>
      </c>
      <c r="AC217" s="2">
        <f t="shared" si="68"/>
        <v>216.40012328394707</v>
      </c>
      <c r="AD217" s="2">
        <f t="shared" si="68"/>
        <v>227.39994698174658</v>
      </c>
      <c r="AE217" s="2">
        <f t="shared" si="68"/>
        <v>227.80014679747353</v>
      </c>
      <c r="AF217" s="2">
        <f t="shared" si="68"/>
        <v>234.80009092361186</v>
      </c>
      <c r="AG217" s="2">
        <f t="shared" si="68"/>
        <v>238.10017269845514</v>
      </c>
      <c r="AH217" s="2">
        <f t="shared" si="68"/>
        <v>252.79992741641547</v>
      </c>
      <c r="AI217" s="2">
        <f t="shared" si="68"/>
        <v>259.20003576232051</v>
      </c>
      <c r="AJ217" s="2">
        <f t="shared" si="68"/>
        <v>262.20006603853267</v>
      </c>
      <c r="AK217" s="2">
        <f t="shared" si="68"/>
        <v>297.00022821007235</v>
      </c>
      <c r="AL217" s="2">
        <f t="shared" si="68"/>
        <v>346.27810723127635</v>
      </c>
      <c r="AM217" s="2">
        <f t="shared" si="68"/>
        <v>336.46079995262608</v>
      </c>
      <c r="AN217" s="2">
        <f t="shared" si="68"/>
        <v>311.96588106747674</v>
      </c>
      <c r="AO217" s="2">
        <f t="shared" si="68"/>
        <v>347.20289311850837</v>
      </c>
      <c r="AP217" s="2">
        <f t="shared" si="68"/>
        <v>353.65228801444027</v>
      </c>
      <c r="AQ217" s="2">
        <f t="shared" si="68"/>
        <v>342.5978528971736</v>
      </c>
      <c r="AR217" s="2">
        <f t="shared" si="68"/>
        <v>308.76725252335012</v>
      </c>
      <c r="AS217" s="2">
        <f t="shared" si="68"/>
        <v>339.94087314496392</v>
      </c>
      <c r="AT217" s="2">
        <f t="shared" si="68"/>
        <v>338.6848942212639</v>
      </c>
      <c r="AU217" s="2">
        <f t="shared" si="68"/>
        <v>330.30017572245015</v>
      </c>
      <c r="AV217" s="2">
        <f t="shared" si="68"/>
        <v>369.71012422456545</v>
      </c>
      <c r="AW217" s="2">
        <f t="shared" si="68"/>
        <v>447.57286558329861</v>
      </c>
      <c r="AX217" s="2">
        <f t="shared" si="68"/>
        <v>358.70413179079816</v>
      </c>
      <c r="AY217" s="2">
        <f t="shared" si="68"/>
        <v>395.84293079992227</v>
      </c>
      <c r="AZ217" s="2">
        <f t="shared" si="68"/>
        <v>339.47972238048374</v>
      </c>
      <c r="BA217" s="2">
        <f t="shared" si="68"/>
        <v>392.51108316207257</v>
      </c>
      <c r="BB217" s="2">
        <f t="shared" si="68"/>
        <v>409.31015030752997</v>
      </c>
      <c r="BC217" s="2">
        <f t="shared" si="68"/>
        <v>436.45239603551596</v>
      </c>
      <c r="BD217" s="2">
        <f t="shared" si="68"/>
        <v>485.33261775921102</v>
      </c>
      <c r="BE217" s="2">
        <f t="shared" si="68"/>
        <v>508.90601200069125</v>
      </c>
      <c r="BF217" s="2">
        <f t="shared" si="68"/>
        <v>504.81834561629603</v>
      </c>
      <c r="BG217" s="2">
        <f t="shared" si="68"/>
        <v>497.67051040058772</v>
      </c>
      <c r="BH217" s="2">
        <f t="shared" si="68"/>
        <v>506.66095445222584</v>
      </c>
      <c r="BI217" s="2">
        <f t="shared" si="68"/>
        <v>518.48351845034585</v>
      </c>
      <c r="BJ217" s="2">
        <f t="shared" si="68"/>
        <v>486.3200332857204</v>
      </c>
      <c r="BK217" s="2">
        <f t="shared" si="68"/>
        <v>497.9717327354636</v>
      </c>
      <c r="BL217" s="2">
        <f t="shared" si="68"/>
        <v>504.80282924035066</v>
      </c>
      <c r="BM217" s="2">
        <f t="shared" si="68"/>
        <v>453.41788625311079</v>
      </c>
      <c r="BN217" s="2">
        <f t="shared" si="68"/>
        <v>487.80171709608248</v>
      </c>
      <c r="BO217" s="2">
        <f t="shared" si="68"/>
        <v>498.92285303291033</v>
      </c>
      <c r="BQ217" s="32" t="s">
        <v>4</v>
      </c>
      <c r="BR217" s="32" t="s">
        <v>30</v>
      </c>
    </row>
    <row r="218" spans="2:70" x14ac:dyDescent="0.45">
      <c r="B218" t="s">
        <v>409</v>
      </c>
      <c r="C218" t="s">
        <v>32</v>
      </c>
      <c r="D218" t="s">
        <v>31</v>
      </c>
      <c r="E218" t="s">
        <v>7</v>
      </c>
      <c r="F218" s="2">
        <f t="shared" ref="F218:BO218" si="69">IF(F196=0,0,F207/F196)</f>
        <v>33.383083089071008</v>
      </c>
      <c r="G218" s="2">
        <f t="shared" si="69"/>
        <v>34.743566939404715</v>
      </c>
      <c r="H218" s="2">
        <f t="shared" si="69"/>
        <v>33.073458381485764</v>
      </c>
      <c r="I218" s="2">
        <f t="shared" si="69"/>
        <v>37.915509119458875</v>
      </c>
      <c r="J218" s="2">
        <f t="shared" si="69"/>
        <v>41.124521072796938</v>
      </c>
      <c r="K218" s="2">
        <f t="shared" si="69"/>
        <v>44.166243541112863</v>
      </c>
      <c r="L218" s="2">
        <f t="shared" si="69"/>
        <v>38.000423703165673</v>
      </c>
      <c r="M218" s="2">
        <f t="shared" si="69"/>
        <v>36.000057342737541</v>
      </c>
      <c r="N218" s="2">
        <f t="shared" si="69"/>
        <v>28.900207113553986</v>
      </c>
      <c r="O218" s="2">
        <f t="shared" si="69"/>
        <v>29.2999804190327</v>
      </c>
      <c r="P218" s="2">
        <f t="shared" si="69"/>
        <v>35.800139966174847</v>
      </c>
      <c r="Q218" s="2">
        <f t="shared" si="69"/>
        <v>37.699880786807071</v>
      </c>
      <c r="R218" s="2">
        <f t="shared" si="69"/>
        <v>34.999910407110086</v>
      </c>
      <c r="S218" s="2">
        <f t="shared" si="69"/>
        <v>56.899646676626119</v>
      </c>
      <c r="T218" s="2">
        <f t="shared" si="69"/>
        <v>51.099943029217876</v>
      </c>
      <c r="U218" s="2">
        <f t="shared" si="69"/>
        <v>58.000549529316203</v>
      </c>
      <c r="V218" s="2">
        <f t="shared" si="69"/>
        <v>60.699395156470388</v>
      </c>
      <c r="W218" s="2">
        <f t="shared" si="69"/>
        <v>62.299464598689106</v>
      </c>
      <c r="X218" s="2">
        <f t="shared" si="69"/>
        <v>72.200506496366444</v>
      </c>
      <c r="Y218" s="2">
        <f t="shared" si="69"/>
        <v>78.399847240786713</v>
      </c>
      <c r="Z218" s="2">
        <f t="shared" si="69"/>
        <v>85.801132034396446</v>
      </c>
      <c r="AA218" s="2">
        <f t="shared" si="69"/>
        <v>117.59986754568169</v>
      </c>
      <c r="AB218" s="2">
        <f t="shared" si="69"/>
        <v>174.59945013272659</v>
      </c>
      <c r="AC218" s="2">
        <f t="shared" si="69"/>
        <v>179.00158002844054</v>
      </c>
      <c r="AD218" s="2">
        <f t="shared" si="69"/>
        <v>191.89899156885434</v>
      </c>
      <c r="AE218" s="2">
        <f t="shared" si="69"/>
        <v>220.19852836627325</v>
      </c>
      <c r="AF218" s="2">
        <f t="shared" si="69"/>
        <v>234.89918187083694</v>
      </c>
      <c r="AG218" s="2">
        <f t="shared" si="69"/>
        <v>264.90019131501998</v>
      </c>
      <c r="AH218" s="2">
        <f t="shared" si="69"/>
        <v>338.20236791101371</v>
      </c>
      <c r="AI218" s="2">
        <f t="shared" si="69"/>
        <v>345.59973869431451</v>
      </c>
      <c r="AJ218" s="2">
        <f t="shared" si="69"/>
        <v>360.20251190626715</v>
      </c>
      <c r="AK218" s="2">
        <f t="shared" si="69"/>
        <v>367.17493990131163</v>
      </c>
      <c r="AL218" s="2">
        <f t="shared" si="69"/>
        <v>387.51306473364804</v>
      </c>
      <c r="AM218" s="2">
        <f t="shared" si="69"/>
        <v>426.73397435897431</v>
      </c>
      <c r="AN218" s="2">
        <f t="shared" si="69"/>
        <v>433.43461030383094</v>
      </c>
      <c r="AO218" s="2">
        <f t="shared" si="69"/>
        <v>441.15601290263965</v>
      </c>
      <c r="AP218" s="2">
        <f t="shared" si="69"/>
        <v>423.66815003178641</v>
      </c>
      <c r="AQ218" s="2">
        <f t="shared" si="69"/>
        <v>375.37518278671405</v>
      </c>
      <c r="AR218" s="2">
        <f t="shared" si="69"/>
        <v>435.98847058823532</v>
      </c>
      <c r="AS218" s="2">
        <f t="shared" si="69"/>
        <v>497.85318559556782</v>
      </c>
      <c r="AT218" s="2">
        <f t="shared" si="69"/>
        <v>479.94547437295529</v>
      </c>
      <c r="AU218" s="2">
        <f t="shared" si="69"/>
        <v>493.36400414425975</v>
      </c>
      <c r="AV218" s="2">
        <f t="shared" si="69"/>
        <v>553.44088303969431</v>
      </c>
      <c r="AW218" s="2">
        <f t="shared" si="69"/>
        <v>549.95425508878304</v>
      </c>
      <c r="AX218" s="2">
        <f t="shared" si="69"/>
        <v>535.96316376973368</v>
      </c>
      <c r="AY218" s="2">
        <f t="shared" si="69"/>
        <v>616.55269461077853</v>
      </c>
      <c r="AZ218" s="2">
        <f t="shared" si="69"/>
        <v>567.69334338647138</v>
      </c>
      <c r="BA218" s="2">
        <f t="shared" si="69"/>
        <v>646.93884272395621</v>
      </c>
      <c r="BB218" s="2">
        <f t="shared" si="69"/>
        <v>827.2236447664252</v>
      </c>
      <c r="BC218" s="2">
        <f t="shared" si="69"/>
        <v>909.53114710917953</v>
      </c>
      <c r="BD218" s="2">
        <f t="shared" si="69"/>
        <v>974.68954822097373</v>
      </c>
      <c r="BE218" s="2">
        <f t="shared" si="69"/>
        <v>959.71282454760023</v>
      </c>
      <c r="BF218" s="2">
        <f t="shared" si="69"/>
        <v>786.87285768693664</v>
      </c>
      <c r="BG218" s="2">
        <f t="shared" si="69"/>
        <v>800.74695905430872</v>
      </c>
      <c r="BH218" s="2">
        <f t="shared" si="69"/>
        <v>835.13561082578337</v>
      </c>
      <c r="BI218" s="2">
        <f t="shared" si="69"/>
        <v>912.73540403112167</v>
      </c>
      <c r="BJ218" s="2">
        <f t="shared" si="69"/>
        <v>928.07988183888244</v>
      </c>
      <c r="BK218" s="2">
        <f t="shared" si="69"/>
        <v>951.02454454923543</v>
      </c>
      <c r="BL218" s="2">
        <f t="shared" si="69"/>
        <v>944.54736085315449</v>
      </c>
      <c r="BM218" s="2">
        <f t="shared" si="69"/>
        <v>946.90644043493853</v>
      </c>
      <c r="BN218" s="2">
        <f t="shared" si="69"/>
        <v>946.3743081852607</v>
      </c>
      <c r="BO218" s="2">
        <f t="shared" si="69"/>
        <v>969.00017571604292</v>
      </c>
      <c r="BQ218" s="32" t="s">
        <v>6</v>
      </c>
      <c r="BR218" s="32" t="s">
        <v>30</v>
      </c>
    </row>
    <row r="219" spans="2:70" x14ac:dyDescent="0.45">
      <c r="B219" t="s">
        <v>409</v>
      </c>
      <c r="C219" t="s">
        <v>32</v>
      </c>
      <c r="D219" t="s">
        <v>31</v>
      </c>
      <c r="E219" t="s">
        <v>9</v>
      </c>
      <c r="F219" s="2">
        <f t="shared" ref="F219:BO219" si="70">IF(F197=0,0,F208/F197)</f>
        <v>19.999988691897556</v>
      </c>
      <c r="G219" s="2">
        <f t="shared" si="70"/>
        <v>19.999993889920813</v>
      </c>
      <c r="H219" s="2">
        <f t="shared" si="70"/>
        <v>20.000007836883114</v>
      </c>
      <c r="I219" s="2">
        <f t="shared" si="70"/>
        <v>19.999998064596042</v>
      </c>
      <c r="J219" s="2">
        <f t="shared" si="70"/>
        <v>20.000006242372603</v>
      </c>
      <c r="K219" s="2">
        <f t="shared" si="70"/>
        <v>20.000011521021747</v>
      </c>
      <c r="L219" s="2">
        <f t="shared" si="70"/>
        <v>19.999983297457664</v>
      </c>
      <c r="M219" s="2">
        <f t="shared" si="70"/>
        <v>20.115014258876958</v>
      </c>
      <c r="N219" s="2">
        <f t="shared" si="70"/>
        <v>23.52300351150814</v>
      </c>
      <c r="O219" s="2">
        <f t="shared" si="70"/>
        <v>26.193969421253851</v>
      </c>
      <c r="P219" s="2">
        <f t="shared" si="70"/>
        <v>24.473005017032815</v>
      </c>
      <c r="Q219" s="2">
        <f t="shared" si="70"/>
        <v>28.361022574649841</v>
      </c>
      <c r="R219" s="2">
        <f t="shared" si="70"/>
        <v>30.029959047819954</v>
      </c>
      <c r="S219" s="2">
        <f t="shared" si="70"/>
        <v>28.303976800930009</v>
      </c>
      <c r="T219" s="2">
        <f t="shared" si="70"/>
        <v>32.766982298803477</v>
      </c>
      <c r="U219" s="2">
        <f t="shared" si="70"/>
        <v>33.356053282533907</v>
      </c>
      <c r="V219" s="2">
        <f t="shared" si="70"/>
        <v>34.256045180321898</v>
      </c>
      <c r="W219" s="2">
        <f t="shared" si="70"/>
        <v>36.809029392536274</v>
      </c>
      <c r="X219" s="2">
        <f t="shared" si="70"/>
        <v>39.100036868624805</v>
      </c>
      <c r="Y219" s="2">
        <f t="shared" si="70"/>
        <v>36.300052963315011</v>
      </c>
      <c r="Z219" s="2">
        <f t="shared" si="70"/>
        <v>38.50005282658671</v>
      </c>
      <c r="AA219" s="2">
        <f t="shared" si="70"/>
        <v>40.199943712110262</v>
      </c>
      <c r="AB219" s="2">
        <f t="shared" si="70"/>
        <v>65.500059615598616</v>
      </c>
      <c r="AC219" s="2">
        <f t="shared" si="70"/>
        <v>48.300053493947253</v>
      </c>
      <c r="AD219" s="2">
        <f t="shared" si="70"/>
        <v>49.499974980272903</v>
      </c>
      <c r="AE219" s="2">
        <f t="shared" si="70"/>
        <v>61.80003063751564</v>
      </c>
      <c r="AF219" s="2">
        <f t="shared" si="70"/>
        <v>61.500066446360073</v>
      </c>
      <c r="AG219" s="2">
        <f t="shared" si="70"/>
        <v>66.199950348497339</v>
      </c>
      <c r="AH219" s="2">
        <f t="shared" si="70"/>
        <v>62.900038471680084</v>
      </c>
      <c r="AI219" s="2">
        <f t="shared" si="70"/>
        <v>58.299987949324972</v>
      </c>
      <c r="AJ219" s="2">
        <f t="shared" si="70"/>
        <v>56.999992493535061</v>
      </c>
      <c r="AK219" s="2">
        <f t="shared" si="70"/>
        <v>68.800136557463645</v>
      </c>
      <c r="AL219" s="2">
        <f t="shared" si="70"/>
        <v>71.199900870191385</v>
      </c>
      <c r="AM219" s="2">
        <f t="shared" si="70"/>
        <v>57.066013746399832</v>
      </c>
      <c r="AN219" s="2">
        <f t="shared" si="70"/>
        <v>55.893997848783663</v>
      </c>
      <c r="AO219" s="2">
        <f t="shared" si="70"/>
        <v>59.609999546447057</v>
      </c>
      <c r="AP219" s="2">
        <f t="shared" si="70"/>
        <v>65.483078757694258</v>
      </c>
      <c r="AQ219" s="2">
        <f t="shared" si="70"/>
        <v>47.503972389845671</v>
      </c>
      <c r="AR219" s="2">
        <f t="shared" si="70"/>
        <v>45.02802062077113</v>
      </c>
      <c r="AS219" s="2">
        <f t="shared" si="70"/>
        <v>44.890046230928739</v>
      </c>
      <c r="AT219" s="2">
        <f t="shared" si="70"/>
        <v>48.702070929947872</v>
      </c>
      <c r="AU219" s="2">
        <f t="shared" si="70"/>
        <v>58.169938110339622</v>
      </c>
      <c r="AV219" s="2">
        <f t="shared" si="70"/>
        <v>63.859899895946469</v>
      </c>
      <c r="AW219" s="2">
        <f t="shared" si="70"/>
        <v>57.130026465743065</v>
      </c>
      <c r="AX219" s="2">
        <f t="shared" si="70"/>
        <v>50.602969560296387</v>
      </c>
      <c r="AY219" s="2">
        <f t="shared" si="70"/>
        <v>65.014101679973265</v>
      </c>
      <c r="AZ219" s="2">
        <f t="shared" si="70"/>
        <v>63.614986835247691</v>
      </c>
      <c r="BA219" s="2">
        <f t="shared" si="70"/>
        <v>66.027114750998777</v>
      </c>
      <c r="BB219" s="2">
        <f t="shared" si="70"/>
        <v>73.824972037263635</v>
      </c>
      <c r="BC219" s="2">
        <f t="shared" si="70"/>
        <v>68.792997859336708</v>
      </c>
      <c r="BD219" s="2">
        <f t="shared" si="70"/>
        <v>66.344977410712389</v>
      </c>
      <c r="BE219" s="2">
        <f t="shared" si="70"/>
        <v>65.215945170267346</v>
      </c>
      <c r="BF219" s="2">
        <f t="shared" si="70"/>
        <v>65.168936519914411</v>
      </c>
      <c r="BG219" s="2">
        <f t="shared" si="70"/>
        <v>65.142009080177033</v>
      </c>
      <c r="BH219" s="2">
        <f t="shared" si="70"/>
        <v>64.948004701689001</v>
      </c>
      <c r="BI219" s="2">
        <f t="shared" si="70"/>
        <v>67.844980081604376</v>
      </c>
      <c r="BJ219" s="2">
        <f t="shared" si="70"/>
        <v>70.353949415221521</v>
      </c>
      <c r="BK219" s="2">
        <f t="shared" si="70"/>
        <v>70.154940523983271</v>
      </c>
      <c r="BL219" s="2">
        <f t="shared" si="70"/>
        <v>72.852079516009951</v>
      </c>
      <c r="BM219" s="2">
        <f t="shared" si="70"/>
        <v>61.71101332638073</v>
      </c>
      <c r="BN219" s="2">
        <f t="shared" si="70"/>
        <v>59.730050670192092</v>
      </c>
      <c r="BO219" s="2">
        <f t="shared" si="70"/>
        <v>63.657955523900348</v>
      </c>
      <c r="BQ219" s="32" t="s">
        <v>8</v>
      </c>
      <c r="BR219" s="32" t="s">
        <v>30</v>
      </c>
    </row>
    <row r="220" spans="2:70" x14ac:dyDescent="0.45">
      <c r="B220" t="s">
        <v>409</v>
      </c>
      <c r="C220" t="s">
        <v>32</v>
      </c>
      <c r="D220" t="s">
        <v>31</v>
      </c>
      <c r="E220" t="s">
        <v>10</v>
      </c>
      <c r="F220" s="2">
        <f t="shared" ref="F220:BO220" si="71">IF(F198=0,0,F209/F198)</f>
        <v>124.00038074517268</v>
      </c>
      <c r="G220" s="2">
        <f t="shared" si="71"/>
        <v>122.00050766023027</v>
      </c>
      <c r="H220" s="2">
        <f t="shared" si="71"/>
        <v>116.00065270601033</v>
      </c>
      <c r="I220" s="2">
        <f t="shared" si="71"/>
        <v>113.99911159459704</v>
      </c>
      <c r="J220" s="2">
        <f t="shared" si="71"/>
        <v>114.00054393153715</v>
      </c>
      <c r="K220" s="2">
        <f t="shared" si="71"/>
        <v>111.99960112410479</v>
      </c>
      <c r="L220" s="2">
        <f t="shared" si="71"/>
        <v>110.0005983138428</v>
      </c>
      <c r="M220" s="2">
        <f t="shared" si="71"/>
        <v>114.00001813072251</v>
      </c>
      <c r="N220" s="2">
        <f t="shared" si="71"/>
        <v>118.00058018312028</v>
      </c>
      <c r="O220" s="2">
        <f t="shared" si="71"/>
        <v>104.00074337310078</v>
      </c>
      <c r="P220" s="2">
        <f t="shared" si="71"/>
        <v>107.99934729398966</v>
      </c>
      <c r="Q220" s="2">
        <f t="shared" si="71"/>
        <v>107.99947420904724</v>
      </c>
      <c r="R220" s="2">
        <f t="shared" si="71"/>
        <v>103.99969177771735</v>
      </c>
      <c r="S220" s="2">
        <f t="shared" si="71"/>
        <v>99.999583000942778</v>
      </c>
      <c r="T220" s="2">
        <f t="shared" si="71"/>
        <v>96.000435137340219</v>
      </c>
      <c r="U220" s="2">
        <f t="shared" si="71"/>
        <v>105.99978243527448</v>
      </c>
      <c r="V220" s="2">
        <f t="shared" si="71"/>
        <v>111.99954673193727</v>
      </c>
      <c r="W220" s="2">
        <f t="shared" si="71"/>
        <v>124.00097907676687</v>
      </c>
      <c r="X220" s="2">
        <f t="shared" si="71"/>
        <v>116.00072524204954</v>
      </c>
      <c r="Y220" s="2">
        <f t="shared" si="71"/>
        <v>119.99965551627233</v>
      </c>
      <c r="Z220" s="2">
        <f t="shared" si="71"/>
        <v>119.99900281026198</v>
      </c>
      <c r="AA220" s="2">
        <f t="shared" si="71"/>
        <v>124.00032635300516</v>
      </c>
      <c r="AB220" s="2">
        <f t="shared" si="71"/>
        <v>139.99989121763724</v>
      </c>
      <c r="AC220" s="2">
        <f t="shared" si="71"/>
        <v>139.99985495421993</v>
      </c>
      <c r="AD220" s="2">
        <f t="shared" si="71"/>
        <v>151.99889402592694</v>
      </c>
      <c r="AE220" s="2">
        <f t="shared" si="71"/>
        <v>167.99958299338229</v>
      </c>
      <c r="AF220" s="2">
        <f t="shared" si="71"/>
        <v>164.00065270601033</v>
      </c>
      <c r="AG220" s="2">
        <f t="shared" si="71"/>
        <v>167.99972803916233</v>
      </c>
      <c r="AH220" s="2">
        <f t="shared" si="71"/>
        <v>176.00023569939262</v>
      </c>
      <c r="AI220" s="2">
        <f t="shared" si="71"/>
        <v>179.99878526361593</v>
      </c>
      <c r="AJ220" s="2">
        <f t="shared" si="71"/>
        <v>251.57043702436732</v>
      </c>
      <c r="AK220" s="2">
        <f t="shared" si="71"/>
        <v>260.24171827386215</v>
      </c>
      <c r="AL220" s="2">
        <f t="shared" si="71"/>
        <v>251.63917679147036</v>
      </c>
      <c r="AM220" s="2">
        <f t="shared" si="71"/>
        <v>273.12731818623166</v>
      </c>
      <c r="AN220" s="2">
        <f t="shared" si="71"/>
        <v>281.62220616570323</v>
      </c>
      <c r="AO220" s="2">
        <f t="shared" si="71"/>
        <v>290.04967132783554</v>
      </c>
      <c r="AP220" s="2">
        <f t="shared" si="71"/>
        <v>298.42031324157568</v>
      </c>
      <c r="AQ220" s="2">
        <f t="shared" si="71"/>
        <v>285.94174827188937</v>
      </c>
      <c r="AR220" s="2">
        <f t="shared" si="71"/>
        <v>273.3179245512182</v>
      </c>
      <c r="AS220" s="2">
        <f t="shared" si="71"/>
        <v>269.09240376640486</v>
      </c>
      <c r="AT220" s="2">
        <f t="shared" si="71"/>
        <v>272.13764413954164</v>
      </c>
      <c r="AU220" s="2">
        <f t="shared" si="71"/>
        <v>269.16953784588355</v>
      </c>
      <c r="AV220" s="2">
        <f t="shared" si="71"/>
        <v>273.46416332482687</v>
      </c>
      <c r="AW220" s="2">
        <f t="shared" si="71"/>
        <v>273.92671785401888</v>
      </c>
      <c r="AX220" s="2">
        <f t="shared" si="71"/>
        <v>284.70451811576771</v>
      </c>
      <c r="AY220" s="2">
        <f t="shared" si="71"/>
        <v>290.45055891997987</v>
      </c>
      <c r="AZ220" s="2">
        <f t="shared" si="71"/>
        <v>309.17417212303928</v>
      </c>
      <c r="BA220" s="2">
        <f t="shared" si="71"/>
        <v>335.69959654178672</v>
      </c>
      <c r="BB220" s="2">
        <f t="shared" si="71"/>
        <v>347.78885081105784</v>
      </c>
      <c r="BC220" s="2">
        <f t="shared" si="71"/>
        <v>334.53192520775622</v>
      </c>
      <c r="BD220" s="2">
        <f t="shared" si="71"/>
        <v>353.27095188236905</v>
      </c>
      <c r="BE220" s="2">
        <f t="shared" si="71"/>
        <v>353.91303358514608</v>
      </c>
      <c r="BF220" s="2">
        <f t="shared" si="71"/>
        <v>354.76138922373593</v>
      </c>
      <c r="BG220" s="2">
        <f t="shared" si="71"/>
        <v>363.30591160845484</v>
      </c>
      <c r="BH220" s="2">
        <f t="shared" si="71"/>
        <v>368.59014731720504</v>
      </c>
      <c r="BI220" s="2">
        <f t="shared" si="71"/>
        <v>352.78753902600215</v>
      </c>
      <c r="BJ220" s="2">
        <f t="shared" si="71"/>
        <v>357.587592815459</v>
      </c>
      <c r="BK220" s="2">
        <f t="shared" si="71"/>
        <v>354.9921538737446</v>
      </c>
      <c r="BL220" s="2">
        <f t="shared" si="71"/>
        <v>357.3077938938132</v>
      </c>
      <c r="BM220" s="2">
        <f t="shared" si="71"/>
        <v>360.54375111666963</v>
      </c>
      <c r="BN220" s="2">
        <f t="shared" si="71"/>
        <v>363.6208963872607</v>
      </c>
      <c r="BO220" s="2">
        <f t="shared" si="71"/>
        <v>370.36369080625485</v>
      </c>
      <c r="BQ220" s="32" t="s">
        <v>6</v>
      </c>
      <c r="BR220" s="32" t="s">
        <v>30</v>
      </c>
    </row>
    <row r="221" spans="2:70" x14ac:dyDescent="0.45">
      <c r="B221" t="s">
        <v>409</v>
      </c>
      <c r="C221" t="s">
        <v>32</v>
      </c>
      <c r="D221" t="s">
        <v>31</v>
      </c>
      <c r="E221" t="s">
        <v>11</v>
      </c>
      <c r="F221" s="2">
        <f t="shared" ref="F221:BO221" si="72">IF(F199=0,0,F210/F199)</f>
        <v>14.999996587438361</v>
      </c>
      <c r="G221" s="2">
        <f t="shared" si="72"/>
        <v>15.999988635201326</v>
      </c>
      <c r="H221" s="2">
        <f t="shared" si="72"/>
        <v>14.999989402326543</v>
      </c>
      <c r="I221" s="2">
        <f t="shared" si="72"/>
        <v>15.999984941289853</v>
      </c>
      <c r="J221" s="2">
        <f t="shared" si="72"/>
        <v>16.000013370592718</v>
      </c>
      <c r="K221" s="2">
        <f t="shared" si="72"/>
        <v>16.000013723256803</v>
      </c>
      <c r="L221" s="2">
        <f t="shared" si="72"/>
        <v>17.59996489585771</v>
      </c>
      <c r="M221" s="2">
        <f t="shared" si="72"/>
        <v>9.7689947186795081</v>
      </c>
      <c r="N221" s="2">
        <f t="shared" si="72"/>
        <v>12.472994585363541</v>
      </c>
      <c r="O221" s="2">
        <f t="shared" si="72"/>
        <v>13.427979984026342</v>
      </c>
      <c r="P221" s="2">
        <f t="shared" si="72"/>
        <v>13.8320172187696</v>
      </c>
      <c r="Q221" s="2">
        <f t="shared" si="72"/>
        <v>14.813999492363289</v>
      </c>
      <c r="R221" s="2">
        <f t="shared" si="72"/>
        <v>15.478017025174285</v>
      </c>
      <c r="S221" s="2">
        <f t="shared" si="72"/>
        <v>16.322973553903225</v>
      </c>
      <c r="T221" s="2">
        <f t="shared" si="72"/>
        <v>17.72500481231954</v>
      </c>
      <c r="U221" s="2">
        <f t="shared" si="72"/>
        <v>18.332993231844881</v>
      </c>
      <c r="V221" s="2">
        <f t="shared" si="72"/>
        <v>19.305965952873848</v>
      </c>
      <c r="W221" s="2">
        <f t="shared" si="72"/>
        <v>20.402043790234817</v>
      </c>
      <c r="X221" s="2">
        <f t="shared" si="72"/>
        <v>22.175958722755091</v>
      </c>
      <c r="Y221" s="2">
        <f t="shared" si="72"/>
        <v>17.600011580539242</v>
      </c>
      <c r="Z221" s="2">
        <f t="shared" si="72"/>
        <v>18.200020008555381</v>
      </c>
      <c r="AA221" s="2">
        <f t="shared" si="72"/>
        <v>18.800015357122913</v>
      </c>
      <c r="AB221" s="2">
        <f t="shared" si="72"/>
        <v>23.499970200846292</v>
      </c>
      <c r="AC221" s="2">
        <f t="shared" si="72"/>
        <v>28.800009050046761</v>
      </c>
      <c r="AD221" s="2">
        <f t="shared" si="72"/>
        <v>29.800028764990035</v>
      </c>
      <c r="AE221" s="2">
        <f t="shared" si="72"/>
        <v>31.700056898589207</v>
      </c>
      <c r="AF221" s="2">
        <f t="shared" si="72"/>
        <v>30.600048516287945</v>
      </c>
      <c r="AG221" s="2">
        <f t="shared" si="72"/>
        <v>30.99994845205827</v>
      </c>
      <c r="AH221" s="2">
        <f t="shared" si="72"/>
        <v>32.20005197435335</v>
      </c>
      <c r="AI221" s="2">
        <f t="shared" si="72"/>
        <v>31.700059253579177</v>
      </c>
      <c r="AJ221" s="2">
        <f t="shared" si="72"/>
        <v>37.41004712843614</v>
      </c>
      <c r="AK221" s="2">
        <f t="shared" si="72"/>
        <v>30.209943267118636</v>
      </c>
      <c r="AL221" s="2">
        <f t="shared" si="72"/>
        <v>40.049906360726496</v>
      </c>
      <c r="AM221" s="2">
        <f t="shared" si="72"/>
        <v>42.621971636539719</v>
      </c>
      <c r="AN221" s="2">
        <f t="shared" si="72"/>
        <v>38.388979092140453</v>
      </c>
      <c r="AO221" s="2">
        <f t="shared" si="72"/>
        <v>39.026002077528069</v>
      </c>
      <c r="AP221" s="2">
        <f t="shared" si="72"/>
        <v>41.692961426686558</v>
      </c>
      <c r="AQ221" s="2">
        <f t="shared" si="72"/>
        <v>34.162066272106571</v>
      </c>
      <c r="AR221" s="2">
        <f t="shared" si="72"/>
        <v>32.322967537539512</v>
      </c>
      <c r="AS221" s="2">
        <f t="shared" si="72"/>
        <v>33.409975321660554</v>
      </c>
      <c r="AT221" s="2">
        <f t="shared" si="72"/>
        <v>44.770101189157252</v>
      </c>
      <c r="AU221" s="2">
        <f t="shared" si="72"/>
        <v>68.71014757986589</v>
      </c>
      <c r="AV221" s="2">
        <f t="shared" si="72"/>
        <v>80.640119679956968</v>
      </c>
      <c r="AW221" s="2">
        <f t="shared" si="72"/>
        <v>66.056911110519167</v>
      </c>
      <c r="AX221" s="2">
        <f t="shared" si="72"/>
        <v>47.327996594358481</v>
      </c>
      <c r="AY221" s="2">
        <f t="shared" si="72"/>
        <v>75.176909818028207</v>
      </c>
      <c r="AZ221" s="2">
        <f t="shared" si="72"/>
        <v>56.852069944701846</v>
      </c>
      <c r="BA221" s="2">
        <f t="shared" si="72"/>
        <v>47.029012059915097</v>
      </c>
      <c r="BB221" s="2">
        <f t="shared" si="72"/>
        <v>54.26505374964723</v>
      </c>
      <c r="BC221" s="2">
        <f t="shared" si="72"/>
        <v>44.865061584667913</v>
      </c>
      <c r="BD221" s="2">
        <f t="shared" si="72"/>
        <v>46.79296424281074</v>
      </c>
      <c r="BE221" s="2">
        <f t="shared" si="72"/>
        <v>44.356962201868981</v>
      </c>
      <c r="BF221" s="2">
        <f t="shared" si="72"/>
        <v>41.487025157928905</v>
      </c>
      <c r="BG221" s="2">
        <f t="shared" si="72"/>
        <v>43.611959107065395</v>
      </c>
      <c r="BH221" s="2">
        <f t="shared" si="72"/>
        <v>44.524962094779852</v>
      </c>
      <c r="BI221" s="2">
        <f t="shared" si="72"/>
        <v>45.911983958323617</v>
      </c>
      <c r="BJ221" s="2">
        <f t="shared" si="72"/>
        <v>55.112028910686625</v>
      </c>
      <c r="BK221" s="2">
        <f t="shared" si="72"/>
        <v>82.274106312853874</v>
      </c>
      <c r="BL221" s="2">
        <f t="shared" si="72"/>
        <v>70.073033707865164</v>
      </c>
      <c r="BM221" s="2">
        <f t="shared" si="72"/>
        <v>54.188007428283477</v>
      </c>
      <c r="BN221" s="2">
        <f t="shared" si="72"/>
        <v>50.70198650989061</v>
      </c>
      <c r="BO221" s="2">
        <f t="shared" si="72"/>
        <v>54.649958177720713</v>
      </c>
      <c r="BQ221" s="32" t="s">
        <v>8</v>
      </c>
      <c r="BR221" s="32" t="s">
        <v>30</v>
      </c>
    </row>
    <row r="222" spans="2:70" x14ac:dyDescent="0.45">
      <c r="B222" t="s">
        <v>409</v>
      </c>
      <c r="C222" t="s">
        <v>32</v>
      </c>
      <c r="D222" t="s">
        <v>31</v>
      </c>
      <c r="E222" t="s">
        <v>12</v>
      </c>
      <c r="F222" s="2">
        <f t="shared" ref="F222:BO222" si="73">IF(F200=0,0,F211/F200)</f>
        <v>43.499934059170904</v>
      </c>
      <c r="G222" s="2">
        <f t="shared" si="73"/>
        <v>40.500051287311521</v>
      </c>
      <c r="H222" s="2">
        <f t="shared" si="73"/>
        <v>40.500080591984769</v>
      </c>
      <c r="I222" s="2">
        <f t="shared" si="73"/>
        <v>40.499802171714954</v>
      </c>
      <c r="J222" s="2">
        <f t="shared" si="73"/>
        <v>47.999926733485729</v>
      </c>
      <c r="K222" s="2">
        <f t="shared" si="73"/>
        <v>45.000293078940814</v>
      </c>
      <c r="L222" s="2">
        <f t="shared" si="73"/>
        <v>44.999868120274314</v>
      </c>
      <c r="M222" s="2">
        <f t="shared" si="73"/>
        <v>52.499992673241209</v>
      </c>
      <c r="N222" s="2">
        <f t="shared" si="73"/>
        <v>36.000234452845675</v>
      </c>
      <c r="O222" s="2">
        <f t="shared" si="73"/>
        <v>40.500131883590747</v>
      </c>
      <c r="P222" s="2">
        <f t="shared" si="73"/>
        <v>37.499912077606169</v>
      </c>
      <c r="Q222" s="2">
        <f t="shared" si="73"/>
        <v>35.999824160365748</v>
      </c>
      <c r="R222" s="2">
        <f t="shared" si="73"/>
        <v>41.999794850753922</v>
      </c>
      <c r="S222" s="2">
        <f t="shared" si="73"/>
        <v>42.000058613211422</v>
      </c>
      <c r="T222" s="2">
        <f t="shared" si="73"/>
        <v>40.500087922393831</v>
      </c>
      <c r="U222" s="2">
        <f t="shared" si="73"/>
        <v>42.00024912075029</v>
      </c>
      <c r="V222" s="2">
        <f t="shared" si="73"/>
        <v>48.000293078940821</v>
      </c>
      <c r="W222" s="2">
        <f t="shared" si="73"/>
        <v>43.50030039711033</v>
      </c>
      <c r="X222" s="2">
        <f t="shared" si="73"/>
        <v>47.999868114476641</v>
      </c>
      <c r="Y222" s="2">
        <f t="shared" si="73"/>
        <v>48.000087922393831</v>
      </c>
      <c r="Z222" s="2">
        <f t="shared" si="73"/>
        <v>48.000337040781936</v>
      </c>
      <c r="AA222" s="2">
        <f t="shared" si="73"/>
        <v>48.000087921105461</v>
      </c>
      <c r="AB222" s="2">
        <f t="shared" si="73"/>
        <v>56.999692276130887</v>
      </c>
      <c r="AC222" s="2">
        <f t="shared" si="73"/>
        <v>56.999985346052959</v>
      </c>
      <c r="AD222" s="2">
        <f t="shared" si="73"/>
        <v>58.499912077606162</v>
      </c>
      <c r="AE222" s="2">
        <f t="shared" si="73"/>
        <v>62.999750886550807</v>
      </c>
      <c r="AF222" s="2">
        <f t="shared" si="73"/>
        <v>64.500351689575325</v>
      </c>
      <c r="AG222" s="2">
        <f t="shared" si="73"/>
        <v>68.999794847747722</v>
      </c>
      <c r="AH222" s="2">
        <f t="shared" si="73"/>
        <v>72.000366348676025</v>
      </c>
      <c r="AI222" s="2">
        <f t="shared" si="73"/>
        <v>73.554980803610675</v>
      </c>
      <c r="AJ222" s="2">
        <f t="shared" si="73"/>
        <v>81.043316163845972</v>
      </c>
      <c r="AK222" s="2">
        <f t="shared" si="73"/>
        <v>83.034068786502274</v>
      </c>
      <c r="AL222" s="2">
        <f t="shared" si="73"/>
        <v>82.274820963541671</v>
      </c>
      <c r="AM222" s="2">
        <f t="shared" si="73"/>
        <v>87.99251830627189</v>
      </c>
      <c r="AN222" s="2">
        <f t="shared" si="73"/>
        <v>91.64785436039206</v>
      </c>
      <c r="AO222" s="2">
        <f t="shared" si="73"/>
        <v>97.627645828205758</v>
      </c>
      <c r="AP222" s="2">
        <f t="shared" si="73"/>
        <v>94.661277786413805</v>
      </c>
      <c r="AQ222" s="2">
        <f t="shared" si="73"/>
        <v>91.686539488984565</v>
      </c>
      <c r="AR222" s="2">
        <f t="shared" si="73"/>
        <v>92.902591305980664</v>
      </c>
      <c r="AS222" s="2">
        <f t="shared" si="73"/>
        <v>94.592999377722464</v>
      </c>
      <c r="AT222" s="2">
        <f t="shared" si="73"/>
        <v>94.367431792699648</v>
      </c>
      <c r="AU222" s="2">
        <f t="shared" si="73"/>
        <v>96.666573962485714</v>
      </c>
      <c r="AV222" s="2">
        <f t="shared" si="73"/>
        <v>98.28998447801564</v>
      </c>
      <c r="AW222" s="2">
        <f t="shared" si="73"/>
        <v>100.79582348906332</v>
      </c>
      <c r="AX222" s="2">
        <f t="shared" si="73"/>
        <v>103.16506308432422</v>
      </c>
      <c r="AY222" s="2">
        <f t="shared" si="73"/>
        <v>109.14055121618009</v>
      </c>
      <c r="AZ222" s="2">
        <f t="shared" si="73"/>
        <v>117.04515642231122</v>
      </c>
      <c r="BA222" s="2">
        <f t="shared" si="73"/>
        <v>112.80094034675287</v>
      </c>
      <c r="BB222" s="2">
        <f t="shared" si="73"/>
        <v>118.41275648162876</v>
      </c>
      <c r="BC222" s="2">
        <f t="shared" si="73"/>
        <v>118.54668208761024</v>
      </c>
      <c r="BD222" s="2">
        <f t="shared" si="73"/>
        <v>120.32947253316452</v>
      </c>
      <c r="BE222" s="2">
        <f t="shared" si="73"/>
        <v>120.67710909195469</v>
      </c>
      <c r="BF222" s="2">
        <f t="shared" si="73"/>
        <v>121.24513294664904</v>
      </c>
      <c r="BG222" s="2">
        <f t="shared" si="73"/>
        <v>155.15436303752597</v>
      </c>
      <c r="BH222" s="2">
        <f t="shared" si="73"/>
        <v>161.10028743140842</v>
      </c>
      <c r="BI222" s="2">
        <f t="shared" si="73"/>
        <v>152.92042069992556</v>
      </c>
      <c r="BJ222" s="2">
        <f t="shared" si="73"/>
        <v>161.22332250446854</v>
      </c>
      <c r="BK222" s="2">
        <f t="shared" si="73"/>
        <v>163.47271673322172</v>
      </c>
      <c r="BL222" s="2">
        <f t="shared" si="73"/>
        <v>164.90379476902524</v>
      </c>
      <c r="BM222" s="2">
        <f t="shared" si="73"/>
        <v>163.14214225833496</v>
      </c>
      <c r="BN222" s="2">
        <f t="shared" si="73"/>
        <v>151.64321534899105</v>
      </c>
      <c r="BO222" s="2">
        <f t="shared" si="73"/>
        <v>151.60233755575851</v>
      </c>
      <c r="BQ222" s="32" t="s">
        <v>6</v>
      </c>
      <c r="BR222" s="32" t="s">
        <v>30</v>
      </c>
    </row>
    <row r="223" spans="2:70" x14ac:dyDescent="0.45">
      <c r="B223" t="s">
        <v>409</v>
      </c>
      <c r="C223" t="s">
        <v>32</v>
      </c>
      <c r="D223" t="s">
        <v>31</v>
      </c>
      <c r="E223" t="s">
        <v>13</v>
      </c>
      <c r="F223" s="2">
        <f t="shared" ref="F223:BO223" si="74">IF(F201=0,0,F212/F201)</f>
        <v>0</v>
      </c>
      <c r="G223" s="2">
        <f t="shared" si="74"/>
        <v>0</v>
      </c>
      <c r="H223" s="2">
        <f t="shared" si="74"/>
        <v>0</v>
      </c>
      <c r="I223" s="2">
        <f t="shared" si="74"/>
        <v>0</v>
      </c>
      <c r="J223" s="2">
        <f t="shared" si="74"/>
        <v>0</v>
      </c>
      <c r="K223" s="2">
        <f t="shared" si="74"/>
        <v>0</v>
      </c>
      <c r="L223" s="2">
        <f t="shared" si="74"/>
        <v>0</v>
      </c>
      <c r="M223" s="2">
        <f t="shared" si="74"/>
        <v>0</v>
      </c>
      <c r="N223" s="2">
        <f t="shared" si="74"/>
        <v>0</v>
      </c>
      <c r="O223" s="2">
        <f t="shared" si="74"/>
        <v>0</v>
      </c>
      <c r="P223" s="2">
        <f t="shared" si="74"/>
        <v>0</v>
      </c>
      <c r="Q223" s="2">
        <f t="shared" si="74"/>
        <v>0</v>
      </c>
      <c r="R223" s="2">
        <f t="shared" si="74"/>
        <v>0</v>
      </c>
      <c r="S223" s="2">
        <f t="shared" si="74"/>
        <v>0</v>
      </c>
      <c r="T223" s="2">
        <f t="shared" si="74"/>
        <v>0</v>
      </c>
      <c r="U223" s="2">
        <f t="shared" si="74"/>
        <v>0</v>
      </c>
      <c r="V223" s="2">
        <f t="shared" si="74"/>
        <v>0</v>
      </c>
      <c r="W223" s="2">
        <f t="shared" si="74"/>
        <v>0</v>
      </c>
      <c r="X223" s="2">
        <f t="shared" si="74"/>
        <v>0</v>
      </c>
      <c r="Y223" s="2">
        <f t="shared" si="74"/>
        <v>0</v>
      </c>
      <c r="Z223" s="2">
        <f t="shared" si="74"/>
        <v>0</v>
      </c>
      <c r="AA223" s="2">
        <f t="shared" si="74"/>
        <v>0</v>
      </c>
      <c r="AB223" s="2">
        <f t="shared" si="74"/>
        <v>0</v>
      </c>
      <c r="AC223" s="2">
        <f t="shared" si="74"/>
        <v>0</v>
      </c>
      <c r="AD223" s="2">
        <f t="shared" si="74"/>
        <v>0</v>
      </c>
      <c r="AE223" s="2">
        <f t="shared" si="74"/>
        <v>0</v>
      </c>
      <c r="AF223" s="2">
        <f t="shared" si="74"/>
        <v>0</v>
      </c>
      <c r="AG223" s="2">
        <f t="shared" si="74"/>
        <v>0</v>
      </c>
      <c r="AH223" s="2">
        <f t="shared" si="74"/>
        <v>0</v>
      </c>
      <c r="AI223" s="2">
        <f t="shared" si="74"/>
        <v>0</v>
      </c>
      <c r="AJ223" s="2">
        <f t="shared" si="74"/>
        <v>0</v>
      </c>
      <c r="AK223" s="2">
        <f t="shared" si="74"/>
        <v>0</v>
      </c>
      <c r="AL223" s="2">
        <f t="shared" si="74"/>
        <v>0</v>
      </c>
      <c r="AM223" s="2">
        <f t="shared" si="74"/>
        <v>0</v>
      </c>
      <c r="AN223" s="2">
        <f t="shared" si="74"/>
        <v>0</v>
      </c>
      <c r="AO223" s="2">
        <f t="shared" si="74"/>
        <v>0</v>
      </c>
      <c r="AP223" s="2">
        <f t="shared" si="74"/>
        <v>0</v>
      </c>
      <c r="AQ223" s="2">
        <f t="shared" si="74"/>
        <v>0</v>
      </c>
      <c r="AR223" s="2">
        <f t="shared" si="74"/>
        <v>0</v>
      </c>
      <c r="AS223" s="2">
        <f t="shared" si="74"/>
        <v>0</v>
      </c>
      <c r="AT223" s="2">
        <f t="shared" si="74"/>
        <v>0</v>
      </c>
      <c r="AU223" s="2">
        <f t="shared" si="74"/>
        <v>0</v>
      </c>
      <c r="AV223" s="2">
        <f t="shared" si="74"/>
        <v>0</v>
      </c>
      <c r="AW223" s="2">
        <f t="shared" si="74"/>
        <v>0</v>
      </c>
      <c r="AX223" s="2">
        <f t="shared" si="74"/>
        <v>0</v>
      </c>
      <c r="AY223" s="2">
        <f t="shared" si="74"/>
        <v>0</v>
      </c>
      <c r="AZ223" s="2">
        <f t="shared" si="74"/>
        <v>0</v>
      </c>
      <c r="BA223" s="2">
        <f t="shared" si="74"/>
        <v>0</v>
      </c>
      <c r="BB223" s="2">
        <f t="shared" si="74"/>
        <v>0</v>
      </c>
      <c r="BC223" s="2">
        <f t="shared" si="74"/>
        <v>0</v>
      </c>
      <c r="BD223" s="2">
        <f t="shared" si="74"/>
        <v>0</v>
      </c>
      <c r="BE223" s="2">
        <f t="shared" si="74"/>
        <v>0</v>
      </c>
      <c r="BF223" s="2">
        <f t="shared" si="74"/>
        <v>0</v>
      </c>
      <c r="BG223" s="2">
        <f t="shared" si="74"/>
        <v>0</v>
      </c>
      <c r="BH223" s="2">
        <f t="shared" si="74"/>
        <v>0</v>
      </c>
      <c r="BI223" s="2">
        <f t="shared" si="74"/>
        <v>0</v>
      </c>
      <c r="BJ223" s="2">
        <f t="shared" si="74"/>
        <v>0</v>
      </c>
      <c r="BK223" s="2">
        <f t="shared" si="74"/>
        <v>0</v>
      </c>
      <c r="BL223" s="2">
        <f t="shared" si="74"/>
        <v>0</v>
      </c>
      <c r="BM223" s="2">
        <f t="shared" si="74"/>
        <v>0</v>
      </c>
      <c r="BN223" s="2">
        <f t="shared" si="74"/>
        <v>0</v>
      </c>
      <c r="BO223" s="2">
        <f t="shared" si="74"/>
        <v>0</v>
      </c>
      <c r="BQ223" s="32" t="s">
        <v>6</v>
      </c>
      <c r="BR223" s="32" t="s">
        <v>30</v>
      </c>
    </row>
    <row r="224" spans="2:70" x14ac:dyDescent="0.45">
      <c r="B224" t="s">
        <v>409</v>
      </c>
      <c r="C224" t="s">
        <v>32</v>
      </c>
      <c r="D224" t="s">
        <v>31</v>
      </c>
      <c r="E224" t="s">
        <v>15</v>
      </c>
      <c r="F224" s="2">
        <f t="shared" ref="F224:BO224" si="75">IF(F202=0,0,F213/F202)</f>
        <v>52.000112460638782</v>
      </c>
      <c r="G224" s="2">
        <f t="shared" si="75"/>
        <v>52.799479902764439</v>
      </c>
      <c r="H224" s="2">
        <f t="shared" si="75"/>
        <v>53.59942611190818</v>
      </c>
      <c r="I224" s="2">
        <f t="shared" si="75"/>
        <v>54.79956099815157</v>
      </c>
      <c r="J224" s="2">
        <f t="shared" si="75"/>
        <v>55.199404245474</v>
      </c>
      <c r="K224" s="2">
        <f t="shared" si="75"/>
        <v>55.999711649365629</v>
      </c>
      <c r="L224" s="2">
        <f t="shared" si="75"/>
        <v>57.800584828851555</v>
      </c>
      <c r="M224" s="2">
        <f t="shared" si="75"/>
        <v>54.499664302186417</v>
      </c>
      <c r="N224" s="2">
        <f t="shared" si="75"/>
        <v>55.500641656967204</v>
      </c>
      <c r="O224" s="2">
        <f t="shared" si="75"/>
        <v>56.300835986076819</v>
      </c>
      <c r="P224" s="2">
        <f t="shared" si="75"/>
        <v>67.199469744229575</v>
      </c>
      <c r="Q224" s="2">
        <f t="shared" si="75"/>
        <v>73.400731592724341</v>
      </c>
      <c r="R224" s="2">
        <f t="shared" si="75"/>
        <v>75.598881042540867</v>
      </c>
      <c r="S224" s="2">
        <f t="shared" si="75"/>
        <v>82.399446032354078</v>
      </c>
      <c r="T224" s="2">
        <f t="shared" si="75"/>
        <v>87.201266472702372</v>
      </c>
      <c r="U224" s="2">
        <f t="shared" si="75"/>
        <v>91.199297629499554</v>
      </c>
      <c r="V224" s="2">
        <f t="shared" si="75"/>
        <v>95.998517053880377</v>
      </c>
      <c r="W224" s="2">
        <f t="shared" si="75"/>
        <v>104.0011078946428</v>
      </c>
      <c r="X224" s="2">
        <f t="shared" si="75"/>
        <v>134.00093808630393</v>
      </c>
      <c r="Y224" s="2">
        <f t="shared" si="75"/>
        <v>167.80103347952578</v>
      </c>
      <c r="Z224" s="2">
        <f t="shared" si="75"/>
        <v>177.90259118783453</v>
      </c>
      <c r="AA224" s="2">
        <f t="shared" si="75"/>
        <v>188.69991520033918</v>
      </c>
      <c r="AB224" s="2">
        <f t="shared" si="75"/>
        <v>253.19793708976215</v>
      </c>
      <c r="AC224" s="2">
        <f t="shared" si="75"/>
        <v>269.60373877007777</v>
      </c>
      <c r="AD224" s="2">
        <f t="shared" si="75"/>
        <v>308.29737665156063</v>
      </c>
      <c r="AE224" s="2">
        <f t="shared" si="75"/>
        <v>332.99924596591762</v>
      </c>
      <c r="AF224" s="2">
        <f t="shared" si="75"/>
        <v>371.69595221526328</v>
      </c>
      <c r="AG224" s="2">
        <f t="shared" si="75"/>
        <v>393.70087993350342</v>
      </c>
      <c r="AH224" s="2">
        <f t="shared" si="75"/>
        <v>432.40592688852479</v>
      </c>
      <c r="AI224" s="2">
        <f t="shared" si="75"/>
        <v>498.19776803064792</v>
      </c>
      <c r="AJ224" s="2">
        <f t="shared" si="75"/>
        <v>572.9996465566461</v>
      </c>
      <c r="AK224" s="2">
        <f t="shared" si="75"/>
        <v>635.30696834559922</v>
      </c>
      <c r="AL224" s="2">
        <f t="shared" si="75"/>
        <v>687.64100101381996</v>
      </c>
      <c r="AM224" s="2">
        <f t="shared" si="75"/>
        <v>803.18524931684749</v>
      </c>
      <c r="AN224" s="2">
        <f t="shared" si="75"/>
        <v>854.29780572580864</v>
      </c>
      <c r="AO224" s="2">
        <f t="shared" si="75"/>
        <v>926.54636698521165</v>
      </c>
      <c r="AP224" s="2">
        <f t="shared" si="75"/>
        <v>878.24718139003858</v>
      </c>
      <c r="AQ224" s="2">
        <f t="shared" si="75"/>
        <v>604.71025017785155</v>
      </c>
      <c r="AR224" s="2">
        <f t="shared" si="75"/>
        <v>604.51082277702619</v>
      </c>
      <c r="AS224" s="2">
        <f t="shared" si="75"/>
        <v>803.95520361990953</v>
      </c>
      <c r="AT224" s="2">
        <f t="shared" si="75"/>
        <v>900.39164413276683</v>
      </c>
      <c r="AU224" s="2">
        <f t="shared" si="75"/>
        <v>1083.0221021881716</v>
      </c>
      <c r="AV224" s="2">
        <f t="shared" si="75"/>
        <v>1117.7012158142491</v>
      </c>
      <c r="AW224" s="2">
        <f t="shared" si="75"/>
        <v>1190.8938724998329</v>
      </c>
      <c r="AX224" s="2">
        <f t="shared" si="75"/>
        <v>1125.7212266150027</v>
      </c>
      <c r="AY224" s="2">
        <f t="shared" si="75"/>
        <v>1260.1276969738747</v>
      </c>
      <c r="AZ224" s="2">
        <f t="shared" si="75"/>
        <v>1295.8245397956127</v>
      </c>
      <c r="BA224" s="2">
        <f t="shared" si="75"/>
        <v>1349.5015121676749</v>
      </c>
      <c r="BB224" s="2">
        <f t="shared" si="75"/>
        <v>1404.3981028750245</v>
      </c>
      <c r="BC224" s="2">
        <f t="shared" si="75"/>
        <v>1539.624931656643</v>
      </c>
      <c r="BD224" s="2">
        <f t="shared" si="75"/>
        <v>1664.8365569318407</v>
      </c>
      <c r="BE224" s="2">
        <f t="shared" si="75"/>
        <v>1733.9903610521153</v>
      </c>
      <c r="BF224" s="2">
        <f t="shared" si="75"/>
        <v>1837.9183196826209</v>
      </c>
      <c r="BG224" s="2">
        <f t="shared" si="75"/>
        <v>1939.2538479060231</v>
      </c>
      <c r="BH224" s="2">
        <f t="shared" si="75"/>
        <v>2030.8766990585173</v>
      </c>
      <c r="BI224" s="2">
        <f t="shared" si="75"/>
        <v>2300.7878680268595</v>
      </c>
      <c r="BJ224" s="2">
        <f t="shared" si="75"/>
        <v>3175.8748767685383</v>
      </c>
      <c r="BK224" s="2">
        <f t="shared" si="75"/>
        <v>3838.2645825160689</v>
      </c>
      <c r="BL224" s="2">
        <f t="shared" si="75"/>
        <v>3928.9162893158732</v>
      </c>
      <c r="BM224" s="2">
        <f t="shared" si="75"/>
        <v>3642.1362928586691</v>
      </c>
      <c r="BN224" s="2">
        <f t="shared" si="75"/>
        <v>3455.547150362439</v>
      </c>
      <c r="BO224" s="2">
        <f t="shared" si="75"/>
        <v>4041.0557530533947</v>
      </c>
      <c r="BQ224" s="32" t="s">
        <v>14</v>
      </c>
      <c r="BR224" s="32" t="s">
        <v>30</v>
      </c>
    </row>
    <row r="225" spans="2:70" x14ac:dyDescent="0.45">
      <c r="B225" t="s">
        <v>409</v>
      </c>
      <c r="C225" t="s">
        <v>32</v>
      </c>
      <c r="D225" t="s">
        <v>31</v>
      </c>
      <c r="E225" t="s">
        <v>17</v>
      </c>
      <c r="F225" s="2">
        <f t="shared" ref="F225:BO225" si="76">IF(F203=0,0,F214/F203)</f>
        <v>23.000043643346572</v>
      </c>
      <c r="G225" s="2">
        <f t="shared" si="76"/>
        <v>23.499509497904221</v>
      </c>
      <c r="H225" s="2">
        <f t="shared" si="76"/>
        <v>24.000260235947259</v>
      </c>
      <c r="I225" s="2">
        <f t="shared" si="76"/>
        <v>24.499913103927703</v>
      </c>
      <c r="J225" s="2">
        <f t="shared" si="76"/>
        <v>25.00021760891326</v>
      </c>
      <c r="K225" s="2">
        <f t="shared" si="76"/>
        <v>24.000260235947259</v>
      </c>
      <c r="L225" s="2">
        <f t="shared" si="76"/>
        <v>24.299547393158676</v>
      </c>
      <c r="M225" s="2">
        <f t="shared" si="76"/>
        <v>25.00021760891326</v>
      </c>
      <c r="N225" s="2">
        <f t="shared" si="76"/>
        <v>35.100726101435818</v>
      </c>
      <c r="O225" s="2">
        <f t="shared" si="76"/>
        <v>35.600221483942413</v>
      </c>
      <c r="P225" s="2">
        <f t="shared" si="76"/>
        <v>44.10041841004184</v>
      </c>
      <c r="Q225" s="2">
        <f t="shared" si="76"/>
        <v>41.600087353850292</v>
      </c>
      <c r="R225" s="2">
        <f t="shared" si="76"/>
        <v>50.999563985175499</v>
      </c>
      <c r="S225" s="2">
        <f t="shared" si="76"/>
        <v>60.89961625675911</v>
      </c>
      <c r="T225" s="2">
        <f t="shared" si="76"/>
        <v>69.200603318250373</v>
      </c>
      <c r="U225" s="2">
        <f t="shared" si="76"/>
        <v>72.399120372347241</v>
      </c>
      <c r="V225" s="2">
        <f t="shared" si="76"/>
        <v>82.799583911234393</v>
      </c>
      <c r="W225" s="2">
        <f t="shared" si="76"/>
        <v>89.400373744452239</v>
      </c>
      <c r="X225" s="2">
        <f t="shared" si="76"/>
        <v>98.900458786535395</v>
      </c>
      <c r="Y225" s="2">
        <f t="shared" si="76"/>
        <v>192.00179021889494</v>
      </c>
      <c r="Z225" s="2">
        <f t="shared" si="76"/>
        <v>204.69939962167942</v>
      </c>
      <c r="AA225" s="2">
        <f t="shared" si="76"/>
        <v>220.70017651508786</v>
      </c>
      <c r="AB225" s="2">
        <f t="shared" si="76"/>
        <v>234.5974055879644</v>
      </c>
      <c r="AC225" s="2">
        <f t="shared" si="76"/>
        <v>273.20777690494896</v>
      </c>
      <c r="AD225" s="2">
        <f t="shared" si="76"/>
        <v>292.59419370191165</v>
      </c>
      <c r="AE225" s="2">
        <f t="shared" si="76"/>
        <v>320.20478219696969</v>
      </c>
      <c r="AF225" s="2">
        <f t="shared" si="76"/>
        <v>329.68913740517718</v>
      </c>
      <c r="AG225" s="2">
        <f t="shared" si="76"/>
        <v>325.70516936908012</v>
      </c>
      <c r="AH225" s="2">
        <f t="shared" si="76"/>
        <v>342.41235459286003</v>
      </c>
      <c r="AI225" s="2">
        <f t="shared" si="76"/>
        <v>364.39932454165324</v>
      </c>
      <c r="AJ225" s="2">
        <f t="shared" si="76"/>
        <v>391.59380188157166</v>
      </c>
      <c r="AK225" s="2">
        <f t="shared" si="76"/>
        <v>444.30244359434772</v>
      </c>
      <c r="AL225" s="2">
        <f t="shared" si="76"/>
        <v>448.29105526069316</v>
      </c>
      <c r="AM225" s="2">
        <f t="shared" si="76"/>
        <v>543.01403765011366</v>
      </c>
      <c r="AN225" s="2">
        <f t="shared" si="76"/>
        <v>582.28219090326718</v>
      </c>
      <c r="AO225" s="2">
        <f t="shared" si="76"/>
        <v>629.40048691418133</v>
      </c>
      <c r="AP225" s="2">
        <f t="shared" si="76"/>
        <v>606.82007513884355</v>
      </c>
      <c r="AQ225" s="2">
        <f t="shared" si="76"/>
        <v>392.89838978345364</v>
      </c>
      <c r="AR225" s="2">
        <f t="shared" si="76"/>
        <v>524.57827371184771</v>
      </c>
      <c r="AS225" s="2">
        <f t="shared" si="76"/>
        <v>641.99360154264184</v>
      </c>
      <c r="AT225" s="2">
        <f t="shared" si="76"/>
        <v>692.76503496503494</v>
      </c>
      <c r="AU225" s="2">
        <f t="shared" si="76"/>
        <v>776.31551610161489</v>
      </c>
      <c r="AV225" s="2">
        <f t="shared" si="76"/>
        <v>788.57785565448</v>
      </c>
      <c r="AW225" s="2">
        <f t="shared" si="76"/>
        <v>934.16532219796898</v>
      </c>
      <c r="AX225" s="2">
        <f t="shared" si="76"/>
        <v>856.59541838397411</v>
      </c>
      <c r="AY225" s="2">
        <f t="shared" si="76"/>
        <v>1010.8184167703647</v>
      </c>
      <c r="AZ225" s="2">
        <f t="shared" si="76"/>
        <v>1174.6076569372253</v>
      </c>
      <c r="BA225" s="2">
        <f t="shared" si="76"/>
        <v>1122.6681791280332</v>
      </c>
      <c r="BB225" s="2">
        <f t="shared" si="76"/>
        <v>1071.4666727455094</v>
      </c>
      <c r="BC225" s="2">
        <f t="shared" si="76"/>
        <v>1121.1293792255685</v>
      </c>
      <c r="BD225" s="2">
        <f t="shared" si="76"/>
        <v>1027.8791146956764</v>
      </c>
      <c r="BE225" s="2">
        <f t="shared" si="76"/>
        <v>1139.9665308498256</v>
      </c>
      <c r="BF225" s="2">
        <f t="shared" si="76"/>
        <v>1223.7671763112057</v>
      </c>
      <c r="BG225" s="2">
        <f t="shared" si="76"/>
        <v>1244.3482707326145</v>
      </c>
      <c r="BH225" s="2">
        <f t="shared" si="76"/>
        <v>1372.7722689075631</v>
      </c>
      <c r="BI225" s="2">
        <f t="shared" si="76"/>
        <v>1485.6456403983923</v>
      </c>
      <c r="BJ225" s="2">
        <f t="shared" si="76"/>
        <v>4632.897418478261</v>
      </c>
      <c r="BK225" s="2">
        <f t="shared" si="76"/>
        <v>4688.282948369565</v>
      </c>
      <c r="BL225" s="2">
        <f t="shared" si="76"/>
        <v>4753.5790884718499</v>
      </c>
      <c r="BM225" s="2">
        <f t="shared" si="76"/>
        <v>5141.0472018089313</v>
      </c>
      <c r="BN225" s="2">
        <f t="shared" si="76"/>
        <v>5524.4461037197934</v>
      </c>
      <c r="BO225" s="2">
        <f t="shared" si="76"/>
        <v>5940.8144729005362</v>
      </c>
      <c r="BQ225" s="32" t="s">
        <v>16</v>
      </c>
      <c r="BR225" s="32" t="s">
        <v>30</v>
      </c>
    </row>
    <row r="226" spans="2:70" x14ac:dyDescent="0.45">
      <c r="B226" t="s">
        <v>409</v>
      </c>
      <c r="C226" t="s">
        <v>25</v>
      </c>
      <c r="D226" t="s">
        <v>26</v>
      </c>
      <c r="E226" t="s">
        <v>33</v>
      </c>
      <c r="AH226" s="2"/>
      <c r="AI226" s="2">
        <v>1360709.3171000001</v>
      </c>
      <c r="AJ226" s="2">
        <v>1361642.5312999999</v>
      </c>
      <c r="AK226" s="2">
        <v>1372851.7374</v>
      </c>
      <c r="AL226" s="2">
        <v>1375064.1906000001</v>
      </c>
      <c r="AM226" s="2">
        <v>1377206.8006</v>
      </c>
      <c r="AN226" s="2">
        <v>1387824.2933</v>
      </c>
      <c r="AO226" s="2">
        <v>1218362.1931</v>
      </c>
      <c r="AP226" s="2">
        <v>2189042.5789000001</v>
      </c>
      <c r="AQ226" s="2">
        <v>1393173.8748999999</v>
      </c>
      <c r="AR226" s="2">
        <v>1262937.4635000001</v>
      </c>
      <c r="AS226" s="2">
        <v>1188942.5708000001</v>
      </c>
      <c r="AT226" s="2">
        <v>539922.4362</v>
      </c>
      <c r="AU226" s="2">
        <v>1042515.4398000001</v>
      </c>
      <c r="AV226" s="2">
        <v>681712.38569999998</v>
      </c>
      <c r="AW226" s="2">
        <v>1041874.0755</v>
      </c>
      <c r="AX226" s="2">
        <v>762227.18310000002</v>
      </c>
      <c r="AY226" s="2">
        <v>1174587.7079</v>
      </c>
      <c r="AZ226" s="2">
        <v>596071.32030000002</v>
      </c>
      <c r="BA226" s="2">
        <v>593982.95689999999</v>
      </c>
      <c r="BB226" s="2">
        <v>985724.2598</v>
      </c>
      <c r="BC226" s="2">
        <v>601744.91139999998</v>
      </c>
      <c r="BD226" s="2">
        <v>1121268.4919</v>
      </c>
      <c r="BE226" s="2">
        <v>1146890.3498</v>
      </c>
      <c r="BF226" s="2">
        <v>1100109.6092999999</v>
      </c>
      <c r="BG226" s="2">
        <v>1450100.7493</v>
      </c>
      <c r="BH226" s="2">
        <v>1489996.1691999999</v>
      </c>
      <c r="BI226" s="2">
        <v>821531.83600000001</v>
      </c>
      <c r="BJ226" s="2">
        <v>797364.47199999995</v>
      </c>
      <c r="BK226" s="2">
        <v>989523.97409999999</v>
      </c>
      <c r="BL226" s="2">
        <v>1222264.2619</v>
      </c>
      <c r="BM226" s="2">
        <v>820377.82620000001</v>
      </c>
      <c r="BN226" s="2">
        <v>799043.77450000006</v>
      </c>
      <c r="BO226" s="2">
        <v>788787.39469999995</v>
      </c>
      <c r="BQ226" s="32" t="s">
        <v>421</v>
      </c>
      <c r="BR226" s="32" t="s">
        <v>29</v>
      </c>
    </row>
    <row r="227" spans="2:70" x14ac:dyDescent="0.45">
      <c r="B227" t="s">
        <v>409</v>
      </c>
      <c r="C227" t="s">
        <v>25</v>
      </c>
      <c r="D227" t="s">
        <v>26</v>
      </c>
      <c r="E227" t="s">
        <v>34</v>
      </c>
      <c r="AH227" s="2"/>
      <c r="AI227" s="2">
        <v>310067.02370000002</v>
      </c>
      <c r="AJ227" s="2">
        <v>309558.76250000001</v>
      </c>
      <c r="AK227" s="2">
        <v>317987.78940000001</v>
      </c>
      <c r="AL227" s="2">
        <v>316461.5232</v>
      </c>
      <c r="AM227" s="2">
        <v>317575.7708</v>
      </c>
      <c r="AN227" s="2">
        <v>325730.21720000001</v>
      </c>
      <c r="AO227" s="2">
        <v>328996.565</v>
      </c>
      <c r="AP227" s="2">
        <v>325497.41940000001</v>
      </c>
      <c r="AQ227" s="2">
        <v>329427.18770000001</v>
      </c>
      <c r="AR227" s="2">
        <v>330655.33510000003</v>
      </c>
      <c r="AS227" s="2">
        <v>331173.65179999999</v>
      </c>
      <c r="AT227" s="2">
        <v>326742.80089999997</v>
      </c>
      <c r="AU227" s="2">
        <v>331454.39799999999</v>
      </c>
      <c r="AV227" s="2">
        <v>336490.00579999998</v>
      </c>
      <c r="AW227" s="2">
        <v>344461.60720000003</v>
      </c>
      <c r="AX227" s="2">
        <v>346824.74089999998</v>
      </c>
      <c r="AY227" s="2">
        <v>352553.20140000002</v>
      </c>
      <c r="AZ227" s="2">
        <v>358336.92210000003</v>
      </c>
      <c r="BA227" s="2">
        <v>364037.84139999998</v>
      </c>
      <c r="BB227" s="2">
        <v>362212.7893</v>
      </c>
      <c r="BC227" s="2">
        <v>366977.51990000001</v>
      </c>
      <c r="BD227" s="2">
        <v>381390.7022</v>
      </c>
      <c r="BE227" s="2">
        <v>388292.64929999999</v>
      </c>
      <c r="BF227" s="2">
        <v>375379.353</v>
      </c>
      <c r="BG227" s="2">
        <v>382745.68070000003</v>
      </c>
      <c r="BH227" s="2">
        <v>382779.22950000002</v>
      </c>
      <c r="BI227" s="2">
        <v>384219.39779999998</v>
      </c>
      <c r="BJ227" s="2">
        <v>392543.39740000002</v>
      </c>
      <c r="BK227" s="2">
        <v>399649.8211</v>
      </c>
      <c r="BL227" s="2">
        <v>396935.06819999998</v>
      </c>
      <c r="BM227" s="2">
        <v>400793.87229999999</v>
      </c>
      <c r="BN227" s="2">
        <v>399443.18030000001</v>
      </c>
      <c r="BO227" s="2">
        <v>398672.2169</v>
      </c>
      <c r="BQ227" s="32" t="s">
        <v>421</v>
      </c>
      <c r="BR227" s="32" t="s">
        <v>29</v>
      </c>
    </row>
    <row r="228" spans="2:70" x14ac:dyDescent="0.45">
      <c r="B228" t="s">
        <v>409</v>
      </c>
      <c r="C228" t="s">
        <v>25</v>
      </c>
      <c r="D228" t="s">
        <v>26</v>
      </c>
      <c r="E228" t="s">
        <v>35</v>
      </c>
      <c r="AH228" s="2"/>
      <c r="AI228" s="2">
        <v>671041.57290000003</v>
      </c>
      <c r="AJ228" s="2">
        <v>671041.57290000003</v>
      </c>
      <c r="AK228" s="2">
        <v>671041.57290000003</v>
      </c>
      <c r="AL228" s="2">
        <v>671030.82999999996</v>
      </c>
      <c r="AM228" s="2">
        <v>671013.50930000003</v>
      </c>
      <c r="AN228" s="2">
        <v>672473.70169999998</v>
      </c>
      <c r="AO228" s="2">
        <v>497589.91899999999</v>
      </c>
      <c r="AP228" s="2">
        <v>1470841.8711000001</v>
      </c>
      <c r="AQ228" s="2">
        <v>672557.05889999995</v>
      </c>
      <c r="AR228" s="2">
        <v>539961.07180000003</v>
      </c>
      <c r="AS228" s="2">
        <v>463066.54450000002</v>
      </c>
      <c r="AT228" s="2">
        <v>277791.21529999998</v>
      </c>
      <c r="AU228" s="2">
        <v>775479.4375</v>
      </c>
      <c r="AV228" s="2">
        <v>409046.1704</v>
      </c>
      <c r="AW228" s="2">
        <v>759640.277</v>
      </c>
      <c r="AX228" s="2">
        <v>480661.46919999999</v>
      </c>
      <c r="AY228" s="2">
        <v>890005.86640000006</v>
      </c>
      <c r="AZ228" s="2">
        <v>305355.84769999998</v>
      </c>
      <c r="BA228" s="2">
        <v>295011.84909999999</v>
      </c>
      <c r="BB228" s="2">
        <v>685445.90300000005</v>
      </c>
      <c r="BC228" s="2">
        <v>294542.79690000002</v>
      </c>
      <c r="BD228" s="2">
        <v>788560.01049999997</v>
      </c>
      <c r="BE228" s="2">
        <v>804298.41610000003</v>
      </c>
      <c r="BF228" s="2">
        <v>777123.47160000005</v>
      </c>
      <c r="BG228" s="2">
        <v>1116759.1495000001</v>
      </c>
      <c r="BH228" s="2">
        <v>1156613.7757999999</v>
      </c>
      <c r="BI228" s="2">
        <v>516510.05709999998</v>
      </c>
      <c r="BJ228" s="2">
        <v>480968.49819999997</v>
      </c>
      <c r="BK228" s="2">
        <v>667232.63170000003</v>
      </c>
      <c r="BL228" s="2">
        <v>903437.74210000003</v>
      </c>
      <c r="BM228" s="2">
        <v>500928.08419999998</v>
      </c>
      <c r="BN228" s="2">
        <v>477596.59230000002</v>
      </c>
      <c r="BO228" s="2">
        <v>468057.11190000002</v>
      </c>
      <c r="BQ228" s="32" t="s">
        <v>421</v>
      </c>
      <c r="BR228" s="32" t="s">
        <v>29</v>
      </c>
    </row>
    <row r="229" spans="2:70" x14ac:dyDescent="0.45">
      <c r="B229" t="s">
        <v>409</v>
      </c>
      <c r="C229" t="s">
        <v>25</v>
      </c>
      <c r="D229" t="s">
        <v>26</v>
      </c>
      <c r="E229" t="s">
        <v>36</v>
      </c>
      <c r="AH229" s="2"/>
      <c r="AI229" s="2">
        <v>1061238.0985999999</v>
      </c>
      <c r="AJ229" s="2">
        <v>1090142.5830000001</v>
      </c>
      <c r="AK229" s="2">
        <v>1128073.8217</v>
      </c>
      <c r="AL229" s="2">
        <v>1146895.0756999999</v>
      </c>
      <c r="AM229" s="2">
        <v>1158423.3292</v>
      </c>
      <c r="AN229" s="2">
        <v>1173147.6557</v>
      </c>
      <c r="AO229" s="2">
        <v>1039891.8697</v>
      </c>
      <c r="AP229" s="2">
        <v>2040980.5870999999</v>
      </c>
      <c r="AQ229" s="2">
        <v>1206171.3511000001</v>
      </c>
      <c r="AR229" s="2">
        <v>1120904.6562999999</v>
      </c>
      <c r="AS229" s="2">
        <v>1028574.2884</v>
      </c>
      <c r="AT229" s="2">
        <v>884846.45660000003</v>
      </c>
      <c r="AU229" s="2">
        <v>1383651.1928000001</v>
      </c>
      <c r="AV229" s="2">
        <v>1029738.0683</v>
      </c>
      <c r="AW229" s="2">
        <v>1410718.1361</v>
      </c>
      <c r="AX229" s="2">
        <v>1139201.1694</v>
      </c>
      <c r="AY229" s="2">
        <v>1566753.1945</v>
      </c>
      <c r="AZ229" s="2">
        <v>1016001.3425</v>
      </c>
      <c r="BA229" s="2">
        <v>1055172.0874000001</v>
      </c>
      <c r="BB229" s="2">
        <v>1492143.9117999999</v>
      </c>
      <c r="BC229" s="2">
        <v>1089258.2626</v>
      </c>
      <c r="BD229" s="2">
        <v>1705884.5145</v>
      </c>
      <c r="BE229" s="2">
        <v>1753667.5430000001</v>
      </c>
      <c r="BF229" s="2">
        <v>1599797.5035999999</v>
      </c>
      <c r="BG229" s="2">
        <v>1954203.3159</v>
      </c>
      <c r="BH229" s="2">
        <v>2074869.2734000001</v>
      </c>
      <c r="BI229" s="2">
        <v>1491968.5815000001</v>
      </c>
      <c r="BJ229" s="2">
        <v>1450858.5958</v>
      </c>
      <c r="BK229" s="2">
        <v>1786285.3154</v>
      </c>
      <c r="BL229" s="2">
        <v>2102887.9522000002</v>
      </c>
      <c r="BM229" s="2">
        <v>1638997.213</v>
      </c>
      <c r="BN229" s="2">
        <v>1625072.4672999999</v>
      </c>
      <c r="BO229" s="2">
        <v>1850634.1214000001</v>
      </c>
      <c r="BQ229" s="32" t="s">
        <v>421</v>
      </c>
      <c r="BR229" s="32" t="s">
        <v>29</v>
      </c>
    </row>
    <row r="230" spans="2:70" x14ac:dyDescent="0.45">
      <c r="B230" t="s">
        <v>409</v>
      </c>
      <c r="C230" t="s">
        <v>25</v>
      </c>
      <c r="D230" t="s">
        <v>26</v>
      </c>
      <c r="E230" t="s">
        <v>37</v>
      </c>
      <c r="AH230" s="2"/>
      <c r="AI230" s="2">
        <v>390196.5257</v>
      </c>
      <c r="AJ230" s="2">
        <v>419101.01010000001</v>
      </c>
      <c r="AK230" s="2">
        <v>457032.2488</v>
      </c>
      <c r="AL230" s="2">
        <v>475864.24570000003</v>
      </c>
      <c r="AM230" s="2">
        <v>487409.8199</v>
      </c>
      <c r="AN230" s="2">
        <v>500673.95400000003</v>
      </c>
      <c r="AO230" s="2">
        <v>542301.95070000004</v>
      </c>
      <c r="AP230" s="2">
        <v>570138.71600000001</v>
      </c>
      <c r="AQ230" s="2">
        <v>533614.29220000003</v>
      </c>
      <c r="AR230" s="2">
        <v>580943.5845</v>
      </c>
      <c r="AS230" s="2">
        <v>565507.7439</v>
      </c>
      <c r="AT230" s="2">
        <v>607055.24129999999</v>
      </c>
      <c r="AU230" s="2">
        <v>608171.75529999996</v>
      </c>
      <c r="AV230" s="2">
        <v>620691.89789999998</v>
      </c>
      <c r="AW230" s="2">
        <v>651077.8591</v>
      </c>
      <c r="AX230" s="2">
        <v>658539.70019999996</v>
      </c>
      <c r="AY230" s="2">
        <v>676747.32810000004</v>
      </c>
      <c r="AZ230" s="2">
        <v>710645.49479999999</v>
      </c>
      <c r="BA230" s="2">
        <v>760160.23829999997</v>
      </c>
      <c r="BB230" s="2">
        <v>806698.00879999995</v>
      </c>
      <c r="BC230" s="2">
        <v>794715.46569999994</v>
      </c>
      <c r="BD230" s="2">
        <v>917324.50399999996</v>
      </c>
      <c r="BE230" s="2">
        <v>949369.12690000003</v>
      </c>
      <c r="BF230" s="2">
        <v>822674.03200000001</v>
      </c>
      <c r="BG230" s="2">
        <v>837444.16639999999</v>
      </c>
      <c r="BH230" s="2">
        <v>918255.4976</v>
      </c>
      <c r="BI230" s="2">
        <v>975458.52439999999</v>
      </c>
      <c r="BJ230" s="2">
        <v>969890.09759999998</v>
      </c>
      <c r="BK230" s="2">
        <v>1119052.6836999999</v>
      </c>
      <c r="BL230" s="2">
        <v>1199450.2101</v>
      </c>
      <c r="BM230" s="2">
        <v>1138069.1288000001</v>
      </c>
      <c r="BN230" s="2">
        <v>1147475.875</v>
      </c>
      <c r="BO230" s="2">
        <v>1382577.0094999999</v>
      </c>
      <c r="BQ230" s="32" t="s">
        <v>421</v>
      </c>
      <c r="BR230" s="32" t="s">
        <v>29</v>
      </c>
    </row>
    <row r="231" spans="2:70" x14ac:dyDescent="0.45">
      <c r="B231" t="s">
        <v>410</v>
      </c>
      <c r="C231" t="s">
        <v>19</v>
      </c>
      <c r="D231" t="s">
        <v>21</v>
      </c>
      <c r="E231" t="s">
        <v>1</v>
      </c>
      <c r="F231">
        <v>0.11600000000000001</v>
      </c>
      <c r="G231">
        <v>0.1197</v>
      </c>
      <c r="H231">
        <v>0.12239999999999999</v>
      </c>
      <c r="I231">
        <v>0.1298</v>
      </c>
      <c r="J231">
        <v>0.13880000000000001</v>
      </c>
      <c r="K231">
        <v>0.13589999999999999</v>
      </c>
      <c r="L231">
        <v>0.12909999999999999</v>
      </c>
      <c r="M231">
        <v>0.1234</v>
      </c>
      <c r="N231">
        <v>0.12740000000000001</v>
      </c>
      <c r="O231">
        <v>0.13619999999999999</v>
      </c>
      <c r="P231">
        <v>0.13339999999999999</v>
      </c>
      <c r="Q231">
        <v>0.1313</v>
      </c>
      <c r="R231">
        <v>0.1305</v>
      </c>
      <c r="S231">
        <v>0.1265</v>
      </c>
      <c r="T231">
        <v>0.1255</v>
      </c>
      <c r="U231">
        <v>0.1148</v>
      </c>
      <c r="V231">
        <v>0.1176</v>
      </c>
      <c r="W231">
        <v>0.12609999999999999</v>
      </c>
      <c r="X231">
        <v>0.13039999999999999</v>
      </c>
      <c r="Y231">
        <v>0.14199999999999999</v>
      </c>
      <c r="Z231">
        <v>0.13739999999999999</v>
      </c>
      <c r="AA231">
        <v>0.1099</v>
      </c>
      <c r="AB231">
        <v>0.12230000000000001</v>
      </c>
      <c r="AC231">
        <v>0.15540000000000001</v>
      </c>
      <c r="AD231">
        <v>0.13500000000000001</v>
      </c>
      <c r="AE231">
        <v>0.1202</v>
      </c>
      <c r="AF231">
        <v>0.13539999999999999</v>
      </c>
      <c r="AG231">
        <v>0.13150000000000001</v>
      </c>
      <c r="AH231">
        <v>0.1288</v>
      </c>
      <c r="AI231">
        <v>0.1389</v>
      </c>
      <c r="AJ231">
        <v>0.1341</v>
      </c>
      <c r="AK231">
        <v>0.1321</v>
      </c>
      <c r="AL231">
        <v>0.14130000000000001</v>
      </c>
      <c r="AM231">
        <v>0.1202</v>
      </c>
      <c r="AN231">
        <v>0.1166</v>
      </c>
      <c r="AO231">
        <v>0.16039999999999999</v>
      </c>
      <c r="AP231">
        <v>0.1492</v>
      </c>
      <c r="AQ231">
        <v>0.1401</v>
      </c>
      <c r="AR231">
        <v>0.1497</v>
      </c>
      <c r="AS231">
        <v>0.1691</v>
      </c>
      <c r="AT231">
        <v>0.15010000000000001</v>
      </c>
      <c r="AU231">
        <v>0.14899999999999999</v>
      </c>
      <c r="AV231">
        <v>0.1447</v>
      </c>
      <c r="AW231">
        <v>0.1366</v>
      </c>
      <c r="AX231">
        <v>0.14369999999999999</v>
      </c>
      <c r="AY231">
        <v>0.14099999999999999</v>
      </c>
      <c r="AZ231">
        <v>0.14169999999999999</v>
      </c>
      <c r="BA231">
        <v>0.16550000000000001</v>
      </c>
      <c r="BB231">
        <v>0.17599999999999999</v>
      </c>
      <c r="BC231">
        <v>0.1368</v>
      </c>
      <c r="BD231">
        <v>0.15939999999999999</v>
      </c>
      <c r="BE231">
        <v>0.15529999999999999</v>
      </c>
      <c r="BF231">
        <v>0.17030000000000001</v>
      </c>
      <c r="BG231">
        <v>0.1643</v>
      </c>
      <c r="BH231">
        <v>0.1419</v>
      </c>
      <c r="BI231">
        <v>0.18190000000000001</v>
      </c>
      <c r="BJ231">
        <v>0.20200000000000001</v>
      </c>
      <c r="BK231">
        <v>0.15129999999999999</v>
      </c>
      <c r="BL231">
        <v>0.16830000000000001</v>
      </c>
      <c r="BM231">
        <v>0.183</v>
      </c>
      <c r="BN231">
        <v>0.2044</v>
      </c>
      <c r="BO231">
        <v>0.16850000000000001</v>
      </c>
      <c r="BQ231" s="32" t="s">
        <v>0</v>
      </c>
      <c r="BR231" s="32" t="s">
        <v>29</v>
      </c>
    </row>
    <row r="232" spans="2:70" x14ac:dyDescent="0.45">
      <c r="B232" t="s">
        <v>410</v>
      </c>
      <c r="C232" t="s">
        <v>19</v>
      </c>
      <c r="D232" t="s">
        <v>21</v>
      </c>
      <c r="E232" t="s">
        <v>3</v>
      </c>
      <c r="F232">
        <v>0.88849999999999996</v>
      </c>
      <c r="G232">
        <v>0.77949999999999997</v>
      </c>
      <c r="H232">
        <v>0.85829999999999995</v>
      </c>
      <c r="I232">
        <v>0.86699999999999999</v>
      </c>
      <c r="J232">
        <v>0.4425</v>
      </c>
      <c r="K232">
        <v>0.4158</v>
      </c>
      <c r="L232">
        <v>0.43709999999999999</v>
      </c>
      <c r="M232">
        <v>0.43080000000000002</v>
      </c>
      <c r="N232">
        <v>0.50380000000000003</v>
      </c>
      <c r="O232">
        <v>0.48620000000000002</v>
      </c>
      <c r="P232">
        <v>0.48549999999999999</v>
      </c>
      <c r="Q232">
        <v>0.45250000000000001</v>
      </c>
      <c r="R232">
        <v>0.47070000000000001</v>
      </c>
      <c r="S232">
        <v>0.45860000000000001</v>
      </c>
      <c r="T232">
        <v>0.4627</v>
      </c>
      <c r="U232">
        <v>0.40970000000000001</v>
      </c>
      <c r="V232">
        <v>0.39219999999999999</v>
      </c>
      <c r="W232">
        <v>0.41889999999999999</v>
      </c>
      <c r="X232">
        <v>0.51990000000000003</v>
      </c>
      <c r="Y232">
        <v>0.57299999999999995</v>
      </c>
      <c r="Z232">
        <v>0.59560000000000002</v>
      </c>
      <c r="AA232">
        <v>0.57120000000000004</v>
      </c>
      <c r="AB232">
        <v>0.57110000000000005</v>
      </c>
      <c r="AC232">
        <v>0.5595</v>
      </c>
      <c r="AD232">
        <v>0.84409999999999996</v>
      </c>
      <c r="AE232">
        <v>0.71760000000000002</v>
      </c>
      <c r="AF232">
        <v>0.73029999999999995</v>
      </c>
      <c r="AG232">
        <v>0.65690000000000004</v>
      </c>
      <c r="AH232">
        <v>0.58050000000000002</v>
      </c>
      <c r="AI232">
        <v>0.74129999999999996</v>
      </c>
      <c r="AJ232">
        <v>0.60560000000000003</v>
      </c>
      <c r="AK232">
        <v>0.65720000000000001</v>
      </c>
      <c r="AL232">
        <v>0.56389999999999996</v>
      </c>
      <c r="AM232">
        <v>0.55620000000000003</v>
      </c>
      <c r="AN232">
        <v>0.56969999999999998</v>
      </c>
      <c r="AO232">
        <v>0.60729999999999995</v>
      </c>
      <c r="AP232">
        <v>0.61019999999999996</v>
      </c>
      <c r="AQ232">
        <v>0.5262</v>
      </c>
      <c r="AR232">
        <v>0.59250000000000003</v>
      </c>
      <c r="AS232">
        <v>0.64259999999999995</v>
      </c>
      <c r="AT232">
        <v>0.7298</v>
      </c>
      <c r="AU232">
        <v>0.69230000000000003</v>
      </c>
      <c r="AV232">
        <v>0.67069999999999996</v>
      </c>
      <c r="AW232">
        <v>0.64680000000000004</v>
      </c>
      <c r="AX232">
        <v>0.60870000000000002</v>
      </c>
      <c r="AY232">
        <v>0.8054</v>
      </c>
      <c r="AZ232">
        <v>0.82620000000000005</v>
      </c>
      <c r="BA232">
        <v>1.7401</v>
      </c>
      <c r="BB232">
        <v>1.1585000000000001</v>
      </c>
      <c r="BC232">
        <v>0.55640000000000001</v>
      </c>
      <c r="BD232">
        <v>0.58650000000000002</v>
      </c>
      <c r="BE232">
        <v>0.5141</v>
      </c>
      <c r="BF232">
        <v>0.60319999999999996</v>
      </c>
      <c r="BG232">
        <v>0.60099999999999998</v>
      </c>
      <c r="BH232">
        <v>0.5806</v>
      </c>
      <c r="BI232">
        <v>0.67949999999999999</v>
      </c>
      <c r="BJ232">
        <v>0.89810000000000001</v>
      </c>
      <c r="BK232">
        <v>0.55610000000000004</v>
      </c>
      <c r="BL232">
        <v>0.40010000000000001</v>
      </c>
      <c r="BM232">
        <v>0.41710000000000003</v>
      </c>
      <c r="BN232">
        <v>0.3695</v>
      </c>
      <c r="BO232">
        <v>0.36899999999999999</v>
      </c>
      <c r="BQ232" s="32" t="s">
        <v>2</v>
      </c>
      <c r="BR232" s="32" t="s">
        <v>29</v>
      </c>
    </row>
    <row r="233" spans="2:70" x14ac:dyDescent="0.45">
      <c r="B233" t="s">
        <v>410</v>
      </c>
      <c r="C233" t="s">
        <v>19</v>
      </c>
      <c r="D233" t="s">
        <v>21</v>
      </c>
      <c r="E233" t="s">
        <v>5</v>
      </c>
      <c r="F233">
        <v>60.721499999999999</v>
      </c>
      <c r="G233">
        <v>64.846999999999994</v>
      </c>
      <c r="H233">
        <v>66.542299999999997</v>
      </c>
      <c r="I233">
        <v>66.957400000000007</v>
      </c>
      <c r="J233">
        <v>61.897199999999998</v>
      </c>
      <c r="K233">
        <v>67.889099999999999</v>
      </c>
      <c r="L233">
        <v>65.868300000000005</v>
      </c>
      <c r="M233">
        <v>59.525599999999997</v>
      </c>
      <c r="N233">
        <v>58.499499999999998</v>
      </c>
      <c r="O233">
        <v>60.9039</v>
      </c>
      <c r="P233">
        <v>60.641500000000001</v>
      </c>
      <c r="Q233">
        <v>60.101799999999997</v>
      </c>
      <c r="R233">
        <v>61.290500000000002</v>
      </c>
      <c r="S233">
        <v>64.040800000000004</v>
      </c>
      <c r="T233">
        <v>69.456599999999995</v>
      </c>
      <c r="U233">
        <v>62.3322</v>
      </c>
      <c r="V233">
        <v>46.292299999999997</v>
      </c>
      <c r="W233">
        <v>50.458599999999997</v>
      </c>
      <c r="X233">
        <v>57.044800000000002</v>
      </c>
      <c r="Y233">
        <v>49.672899999999998</v>
      </c>
      <c r="Z233">
        <v>56.58</v>
      </c>
      <c r="AA233">
        <v>55.165599999999998</v>
      </c>
      <c r="AB233">
        <v>59.216099999999997</v>
      </c>
      <c r="AC233">
        <v>61.597799999999999</v>
      </c>
      <c r="AD233">
        <v>59.1402</v>
      </c>
      <c r="AE233">
        <v>53.094299999999997</v>
      </c>
      <c r="AF233">
        <v>45.442100000000003</v>
      </c>
      <c r="AG233">
        <v>43.191400000000002</v>
      </c>
      <c r="AH233">
        <v>46.621600000000001</v>
      </c>
      <c r="AI233">
        <v>50.606400000000001</v>
      </c>
      <c r="AJ233">
        <v>41.7361</v>
      </c>
      <c r="AK233">
        <v>41.021099999999997</v>
      </c>
      <c r="AL233">
        <v>43.127699999999997</v>
      </c>
      <c r="AM233">
        <v>42.987699999999997</v>
      </c>
      <c r="AN233">
        <v>41.803800000000003</v>
      </c>
      <c r="AO233">
        <v>33.019799999999996</v>
      </c>
      <c r="AP233">
        <v>31.611999999999998</v>
      </c>
      <c r="AQ233">
        <v>32.170099999999998</v>
      </c>
      <c r="AR233">
        <v>35.290799999999997</v>
      </c>
      <c r="AS233">
        <v>31.4619</v>
      </c>
      <c r="AT233">
        <v>31.675599999999999</v>
      </c>
      <c r="AU233">
        <v>29.782900000000001</v>
      </c>
      <c r="AV233">
        <v>24.957799999999999</v>
      </c>
      <c r="AW233">
        <v>25.674499999999998</v>
      </c>
      <c r="AX233">
        <v>25.8993</v>
      </c>
      <c r="AY233">
        <v>17.279199999999999</v>
      </c>
      <c r="AZ233">
        <v>26.96</v>
      </c>
      <c r="BA233">
        <v>34.542000000000002</v>
      </c>
      <c r="BB233">
        <v>28.097100000000001</v>
      </c>
      <c r="BC233">
        <v>33.273699999999998</v>
      </c>
      <c r="BD233">
        <v>32.957000000000001</v>
      </c>
      <c r="BE233">
        <v>39.035800000000002</v>
      </c>
      <c r="BF233">
        <v>34.869100000000003</v>
      </c>
      <c r="BG233">
        <v>33.752400000000002</v>
      </c>
      <c r="BH233">
        <v>31.7182</v>
      </c>
      <c r="BI233">
        <v>83.7196</v>
      </c>
      <c r="BJ233">
        <v>89.187200000000004</v>
      </c>
      <c r="BK233">
        <v>86.331699999999998</v>
      </c>
      <c r="BL233">
        <v>59.058199999999999</v>
      </c>
      <c r="BM233">
        <v>105.9777</v>
      </c>
      <c r="BN233">
        <v>85.063999999999993</v>
      </c>
      <c r="BO233">
        <v>83.021199999999993</v>
      </c>
      <c r="BQ233" s="32" t="s">
        <v>4</v>
      </c>
      <c r="BR233" s="32" t="s">
        <v>29</v>
      </c>
    </row>
    <row r="234" spans="2:70" x14ac:dyDescent="0.45">
      <c r="B234" t="s">
        <v>410</v>
      </c>
      <c r="C234" t="s">
        <v>19</v>
      </c>
      <c r="D234" t="s">
        <v>21</v>
      </c>
      <c r="E234" t="s">
        <v>7</v>
      </c>
      <c r="F234">
        <v>3.8940000000000001</v>
      </c>
      <c r="G234">
        <v>3.8511000000000002</v>
      </c>
      <c r="H234">
        <v>3.9293</v>
      </c>
      <c r="I234">
        <v>3.9695999999999998</v>
      </c>
      <c r="J234">
        <v>4.0444000000000004</v>
      </c>
      <c r="K234">
        <v>3.8593999999999999</v>
      </c>
      <c r="L234">
        <v>3.8592</v>
      </c>
      <c r="M234">
        <v>3.8584000000000001</v>
      </c>
      <c r="N234">
        <v>3.8498000000000001</v>
      </c>
      <c r="O234">
        <v>3.8607999999999998</v>
      </c>
      <c r="P234">
        <v>3.8593999999999999</v>
      </c>
      <c r="Q234">
        <v>3.8574000000000002</v>
      </c>
      <c r="R234">
        <v>3.8593999999999999</v>
      </c>
      <c r="S234">
        <v>3.7058</v>
      </c>
      <c r="T234">
        <v>3.7919</v>
      </c>
      <c r="U234">
        <v>3.7587000000000002</v>
      </c>
      <c r="V234">
        <v>3.8675999999999999</v>
      </c>
      <c r="W234">
        <v>3.8561000000000001</v>
      </c>
      <c r="X234">
        <v>3.7768999999999999</v>
      </c>
      <c r="Y234">
        <v>3.7755000000000001</v>
      </c>
      <c r="Z234">
        <v>3.7738</v>
      </c>
      <c r="AA234">
        <v>3.7761999999999998</v>
      </c>
      <c r="AB234">
        <v>3.7755000000000001</v>
      </c>
      <c r="AC234">
        <v>3.7751000000000001</v>
      </c>
      <c r="AD234">
        <v>3.7536999999999998</v>
      </c>
      <c r="AE234">
        <v>3.7425000000000002</v>
      </c>
      <c r="AF234">
        <v>3.6349</v>
      </c>
      <c r="AG234">
        <v>3.4247999999999998</v>
      </c>
      <c r="AH234">
        <v>3.4247999999999998</v>
      </c>
      <c r="AI234">
        <v>3.4704999999999999</v>
      </c>
      <c r="AJ234">
        <v>3.7480000000000002</v>
      </c>
      <c r="AK234">
        <v>3.8633000000000002</v>
      </c>
      <c r="AL234">
        <v>3.7222</v>
      </c>
      <c r="AM234">
        <v>3.7545999999999999</v>
      </c>
      <c r="AN234">
        <v>3.8672</v>
      </c>
      <c r="AO234">
        <v>4.1414999999999997</v>
      </c>
      <c r="AP234">
        <v>3.8086000000000002</v>
      </c>
      <c r="AQ234">
        <v>3.8229000000000002</v>
      </c>
      <c r="AR234">
        <v>3.3740999999999999</v>
      </c>
      <c r="AS234">
        <v>3.6623999999999999</v>
      </c>
      <c r="AT234">
        <v>2.7648000000000001</v>
      </c>
      <c r="AU234">
        <v>2.4032</v>
      </c>
      <c r="AV234">
        <v>3.2210000000000001</v>
      </c>
      <c r="AW234">
        <v>2.8157000000000001</v>
      </c>
      <c r="AX234">
        <v>2.0522999999999998</v>
      </c>
      <c r="AY234">
        <v>2.9100999999999999</v>
      </c>
      <c r="AZ234">
        <v>4.0674000000000001</v>
      </c>
      <c r="BA234">
        <v>2.7858000000000001</v>
      </c>
      <c r="BB234">
        <v>2.9765000000000001</v>
      </c>
      <c r="BC234">
        <v>2.3873000000000002</v>
      </c>
      <c r="BD234">
        <v>2.5948000000000002</v>
      </c>
      <c r="BE234">
        <v>2.6612</v>
      </c>
      <c r="BF234">
        <v>2.7042000000000002</v>
      </c>
      <c r="BG234">
        <v>2.9157000000000002</v>
      </c>
      <c r="BH234">
        <v>2.9245999999999999</v>
      </c>
      <c r="BI234">
        <v>2.7433000000000001</v>
      </c>
      <c r="BJ234">
        <v>2.6825999999999999</v>
      </c>
      <c r="BK234">
        <v>2.3597999999999999</v>
      </c>
      <c r="BL234">
        <v>2.0131000000000001</v>
      </c>
      <c r="BM234">
        <v>2.1932999999999998</v>
      </c>
      <c r="BN234">
        <v>1.8778999999999999</v>
      </c>
      <c r="BO234">
        <v>2.0255000000000001</v>
      </c>
      <c r="BQ234" s="32" t="s">
        <v>6</v>
      </c>
      <c r="BR234" s="32" t="s">
        <v>29</v>
      </c>
    </row>
    <row r="235" spans="2:70" x14ac:dyDescent="0.45">
      <c r="B235" t="s">
        <v>410</v>
      </c>
      <c r="C235" t="s">
        <v>19</v>
      </c>
      <c r="D235" t="s">
        <v>21</v>
      </c>
      <c r="E235" t="s">
        <v>9</v>
      </c>
      <c r="F235">
        <v>54.599899999999998</v>
      </c>
      <c r="G235">
        <v>54.346200000000003</v>
      </c>
      <c r="H235">
        <v>54.342599999999997</v>
      </c>
      <c r="I235">
        <v>54.282699999999998</v>
      </c>
      <c r="J235">
        <v>53.677500000000002</v>
      </c>
      <c r="K235">
        <v>53.779899999999998</v>
      </c>
      <c r="L235">
        <v>53.811599999999999</v>
      </c>
      <c r="M235">
        <v>53.924300000000002</v>
      </c>
      <c r="N235">
        <v>54.256100000000004</v>
      </c>
      <c r="O235">
        <v>57.433900000000001</v>
      </c>
      <c r="P235">
        <v>56.3765</v>
      </c>
      <c r="Q235">
        <v>57.977699999999999</v>
      </c>
      <c r="R235">
        <v>60.233499999999999</v>
      </c>
      <c r="S235">
        <v>51.875300000000003</v>
      </c>
      <c r="T235">
        <v>54.407299999999999</v>
      </c>
      <c r="U235">
        <v>50.198099999999997</v>
      </c>
      <c r="V235">
        <v>53.870800000000003</v>
      </c>
      <c r="W235">
        <v>53.870899999999999</v>
      </c>
      <c r="X235">
        <v>53.883299999999998</v>
      </c>
      <c r="Y235">
        <v>80.804599999999994</v>
      </c>
      <c r="Z235">
        <v>80.806700000000006</v>
      </c>
      <c r="AA235">
        <v>79.809100000000001</v>
      </c>
      <c r="AB235">
        <v>78.826400000000007</v>
      </c>
      <c r="AC235">
        <v>51.410800000000002</v>
      </c>
      <c r="AD235">
        <v>53.2057</v>
      </c>
      <c r="AE235">
        <v>61.5456</v>
      </c>
      <c r="AF235">
        <v>48.3245</v>
      </c>
      <c r="AG235">
        <v>61.402099999999997</v>
      </c>
      <c r="AH235">
        <v>63.226199999999999</v>
      </c>
      <c r="AI235">
        <v>58.046999999999997</v>
      </c>
      <c r="AJ235">
        <v>56.400700000000001</v>
      </c>
      <c r="AK235">
        <v>56.690899999999999</v>
      </c>
      <c r="AL235">
        <v>56.812899999999999</v>
      </c>
      <c r="AM235">
        <v>56.978400000000001</v>
      </c>
      <c r="AN235">
        <v>56.244799999999998</v>
      </c>
      <c r="AO235">
        <v>58.071800000000003</v>
      </c>
      <c r="AP235">
        <v>56.356299999999997</v>
      </c>
      <c r="AQ235">
        <v>55.824399999999997</v>
      </c>
      <c r="AR235">
        <v>52.037300000000002</v>
      </c>
      <c r="AS235">
        <v>47.123600000000003</v>
      </c>
      <c r="AT235">
        <v>46.641100000000002</v>
      </c>
      <c r="AU235">
        <v>53.006500000000003</v>
      </c>
      <c r="AV235">
        <v>52.785400000000003</v>
      </c>
      <c r="AW235">
        <v>61.338900000000002</v>
      </c>
      <c r="AX235">
        <v>65.882900000000006</v>
      </c>
      <c r="AY235">
        <v>42.299799999999998</v>
      </c>
      <c r="AZ235">
        <v>127.0292</v>
      </c>
      <c r="BA235">
        <v>131.04060000000001</v>
      </c>
      <c r="BB235">
        <v>110.4222</v>
      </c>
      <c r="BC235">
        <v>112.3398</v>
      </c>
      <c r="BD235">
        <v>97.128299999999996</v>
      </c>
      <c r="BE235">
        <v>72.969700000000003</v>
      </c>
      <c r="BF235">
        <v>79.1554</v>
      </c>
      <c r="BG235">
        <v>74.789900000000003</v>
      </c>
      <c r="BH235">
        <v>68.692099999999996</v>
      </c>
      <c r="BI235">
        <v>98.849800000000002</v>
      </c>
      <c r="BJ235">
        <v>142.16480000000001</v>
      </c>
      <c r="BK235">
        <v>134.2122</v>
      </c>
      <c r="BL235">
        <v>121.93</v>
      </c>
      <c r="BM235">
        <v>87.3202</v>
      </c>
      <c r="BN235">
        <v>86.099199999999996</v>
      </c>
      <c r="BO235">
        <v>90.810599999999994</v>
      </c>
      <c r="BQ235" s="32" t="s">
        <v>8</v>
      </c>
      <c r="BR235" s="32" t="s">
        <v>29</v>
      </c>
    </row>
    <row r="236" spans="2:70" x14ac:dyDescent="0.45">
      <c r="B236" t="s">
        <v>410</v>
      </c>
      <c r="C236" t="s">
        <v>19</v>
      </c>
      <c r="D236" t="s">
        <v>21</v>
      </c>
      <c r="E236" t="s">
        <v>10</v>
      </c>
      <c r="F236">
        <v>4.3895</v>
      </c>
      <c r="G236">
        <v>4.3895</v>
      </c>
      <c r="H236">
        <v>4.3895</v>
      </c>
      <c r="I236">
        <v>4.3895</v>
      </c>
      <c r="J236">
        <v>4.3894000000000002</v>
      </c>
      <c r="K236">
        <v>4.3894000000000002</v>
      </c>
      <c r="L236">
        <v>4.3895</v>
      </c>
      <c r="M236">
        <v>4.3894000000000002</v>
      </c>
      <c r="N236">
        <v>4.3894000000000002</v>
      </c>
      <c r="O236">
        <v>4.3895</v>
      </c>
      <c r="P236">
        <v>4.3895999999999997</v>
      </c>
      <c r="Q236">
        <v>4.3895</v>
      </c>
      <c r="R236">
        <v>4.3895</v>
      </c>
      <c r="S236">
        <v>4.3894000000000002</v>
      </c>
      <c r="T236">
        <v>4.3894000000000002</v>
      </c>
      <c r="U236">
        <v>4.3894000000000002</v>
      </c>
      <c r="V236">
        <v>4.3895</v>
      </c>
      <c r="W236">
        <v>4.3895</v>
      </c>
      <c r="X236">
        <v>4.3894000000000002</v>
      </c>
      <c r="Y236">
        <v>4.3894000000000002</v>
      </c>
      <c r="Z236">
        <v>4.3895</v>
      </c>
      <c r="AA236">
        <v>4.3895</v>
      </c>
      <c r="AB236">
        <v>4.3895</v>
      </c>
      <c r="AC236">
        <v>4.3895</v>
      </c>
      <c r="AD236">
        <v>4.3895</v>
      </c>
      <c r="AE236">
        <v>4.3895</v>
      </c>
      <c r="AF236">
        <v>4.3895</v>
      </c>
      <c r="AG236">
        <v>4.3895</v>
      </c>
      <c r="AH236">
        <v>4.3895</v>
      </c>
      <c r="AI236">
        <v>4.3895</v>
      </c>
      <c r="AJ236">
        <v>3.3746</v>
      </c>
      <c r="AK236">
        <v>3.3984000000000001</v>
      </c>
      <c r="AL236">
        <v>3.4116</v>
      </c>
      <c r="AM236">
        <v>3.4144000000000001</v>
      </c>
      <c r="AN236">
        <v>4.1200999999999999</v>
      </c>
      <c r="AO236">
        <v>3.2456999999999998</v>
      </c>
      <c r="AP236">
        <v>3.8472</v>
      </c>
      <c r="AQ236">
        <v>3.7193000000000001</v>
      </c>
      <c r="AR236">
        <v>3.7002000000000002</v>
      </c>
      <c r="AS236">
        <v>3.5406</v>
      </c>
      <c r="AT236">
        <v>4.1352000000000002</v>
      </c>
      <c r="AU236">
        <v>4.0624000000000002</v>
      </c>
      <c r="AV236">
        <v>3.8900999999999999</v>
      </c>
      <c r="AW236">
        <v>3.8811</v>
      </c>
      <c r="AX236">
        <v>3.6480999999999999</v>
      </c>
      <c r="AY236">
        <v>3.4658000000000002</v>
      </c>
      <c r="AZ236">
        <v>3.7084999999999999</v>
      </c>
      <c r="BA236">
        <v>3.6819000000000002</v>
      </c>
      <c r="BB236">
        <v>3.7766999999999999</v>
      </c>
      <c r="BC236">
        <v>3.5242</v>
      </c>
      <c r="BD236">
        <v>3.5617999999999999</v>
      </c>
      <c r="BE236">
        <v>2.8102999999999998</v>
      </c>
      <c r="BF236">
        <v>3.0606</v>
      </c>
      <c r="BG236">
        <v>3.5139</v>
      </c>
      <c r="BH236">
        <v>3.2130000000000001</v>
      </c>
      <c r="BI236">
        <v>3.5969000000000002</v>
      </c>
      <c r="BJ236">
        <v>3.3975</v>
      </c>
      <c r="BK236">
        <v>3.3792</v>
      </c>
      <c r="BL236">
        <v>3.2321</v>
      </c>
      <c r="BM236">
        <v>3.1467999999999998</v>
      </c>
      <c r="BN236">
        <v>3.3645</v>
      </c>
      <c r="BO236">
        <v>3.2406999999999999</v>
      </c>
      <c r="BQ236" s="32" t="s">
        <v>6</v>
      </c>
      <c r="BR236" s="32" t="s">
        <v>29</v>
      </c>
    </row>
    <row r="237" spans="2:70" x14ac:dyDescent="0.45">
      <c r="B237" t="s">
        <v>410</v>
      </c>
      <c r="C237" t="s">
        <v>19</v>
      </c>
      <c r="D237" t="s">
        <v>21</v>
      </c>
      <c r="E237" t="s">
        <v>11</v>
      </c>
      <c r="F237">
        <v>44.746899999999997</v>
      </c>
      <c r="G237">
        <v>45.251199999999997</v>
      </c>
      <c r="H237">
        <v>44.725499999999997</v>
      </c>
      <c r="I237">
        <v>44.725099999999998</v>
      </c>
      <c r="J237">
        <v>45.82</v>
      </c>
      <c r="K237">
        <v>47.504399999999997</v>
      </c>
      <c r="L237">
        <v>45.420400000000001</v>
      </c>
      <c r="M237">
        <v>45.574199999999998</v>
      </c>
      <c r="N237">
        <v>45.840800000000002</v>
      </c>
      <c r="O237">
        <v>48.677999999999997</v>
      </c>
      <c r="P237">
        <v>49.197800000000001</v>
      </c>
      <c r="Q237">
        <v>49.330399999999997</v>
      </c>
      <c r="R237">
        <v>45.786999999999999</v>
      </c>
      <c r="S237">
        <v>41.863900000000001</v>
      </c>
      <c r="T237">
        <v>29.636700000000001</v>
      </c>
      <c r="U237">
        <v>28.5947</v>
      </c>
      <c r="V237">
        <v>32.244399999999999</v>
      </c>
      <c r="W237">
        <v>35.907299999999999</v>
      </c>
      <c r="X237">
        <v>44.173499999999997</v>
      </c>
      <c r="Y237">
        <v>44.385399999999997</v>
      </c>
      <c r="Z237">
        <v>44.284100000000002</v>
      </c>
      <c r="AA237">
        <v>45.756700000000002</v>
      </c>
      <c r="AB237">
        <v>67.470399999999998</v>
      </c>
      <c r="AC237">
        <v>53.566200000000002</v>
      </c>
      <c r="AD237">
        <v>45.922600000000003</v>
      </c>
      <c r="AE237">
        <v>52.330800000000004</v>
      </c>
      <c r="AF237">
        <v>52.2851</v>
      </c>
      <c r="AG237">
        <v>52.326599999999999</v>
      </c>
      <c r="AH237">
        <v>59.800699999999999</v>
      </c>
      <c r="AI237">
        <v>55.432299999999998</v>
      </c>
      <c r="AJ237">
        <v>50.282899999999998</v>
      </c>
      <c r="AK237">
        <v>50.053400000000003</v>
      </c>
      <c r="AL237">
        <v>49.421300000000002</v>
      </c>
      <c r="AM237">
        <v>48.344799999999999</v>
      </c>
      <c r="AN237">
        <v>48.176499999999997</v>
      </c>
      <c r="AO237">
        <v>51.744799999999998</v>
      </c>
      <c r="AP237">
        <v>48.092399999999998</v>
      </c>
      <c r="AQ237">
        <v>45.444299999999998</v>
      </c>
      <c r="AR237">
        <v>49.039299999999997</v>
      </c>
      <c r="AS237">
        <v>47.704700000000003</v>
      </c>
      <c r="AT237">
        <v>38.424399999999999</v>
      </c>
      <c r="AU237">
        <v>40.4026</v>
      </c>
      <c r="AV237">
        <v>37.457599999999999</v>
      </c>
      <c r="AW237">
        <v>49.832299999999996</v>
      </c>
      <c r="AX237">
        <v>46.922499999999999</v>
      </c>
      <c r="AY237">
        <v>35.941699999999997</v>
      </c>
      <c r="AZ237">
        <v>74.381399999999999</v>
      </c>
      <c r="BA237">
        <v>80.350999999999999</v>
      </c>
      <c r="BB237">
        <v>77.171999999999997</v>
      </c>
      <c r="BC237">
        <v>77.6541</v>
      </c>
      <c r="BD237">
        <v>78.944599999999994</v>
      </c>
      <c r="BE237">
        <v>72.358900000000006</v>
      </c>
      <c r="BF237">
        <v>71.501400000000004</v>
      </c>
      <c r="BG237">
        <v>77.015299999999996</v>
      </c>
      <c r="BH237">
        <v>102.0064</v>
      </c>
      <c r="BI237">
        <v>123.2385</v>
      </c>
      <c r="BJ237">
        <v>192.12289999999999</v>
      </c>
      <c r="BK237">
        <v>134.84299999999999</v>
      </c>
      <c r="BL237">
        <v>94.800399999999996</v>
      </c>
      <c r="BM237">
        <v>56.0229</v>
      </c>
      <c r="BN237">
        <v>85.856800000000007</v>
      </c>
      <c r="BO237">
        <v>90.186099999999996</v>
      </c>
      <c r="BQ237" s="32" t="s">
        <v>8</v>
      </c>
      <c r="BR237" s="32" t="s">
        <v>29</v>
      </c>
    </row>
    <row r="238" spans="2:70" x14ac:dyDescent="0.45">
      <c r="B238" t="s">
        <v>410</v>
      </c>
      <c r="C238" t="s">
        <v>19</v>
      </c>
      <c r="D238" t="s">
        <v>21</v>
      </c>
      <c r="E238" t="s">
        <v>12</v>
      </c>
      <c r="F238">
        <v>10.0634</v>
      </c>
      <c r="G238">
        <v>10.0631</v>
      </c>
      <c r="H238">
        <v>10.0632</v>
      </c>
      <c r="I238">
        <v>10.0631</v>
      </c>
      <c r="J238">
        <v>10.0634</v>
      </c>
      <c r="K238">
        <v>10.062799999999999</v>
      </c>
      <c r="L238">
        <v>10.0634</v>
      </c>
      <c r="M238">
        <v>10.063000000000001</v>
      </c>
      <c r="N238">
        <v>10.0633</v>
      </c>
      <c r="O238">
        <v>10.0632</v>
      </c>
      <c r="P238">
        <v>10.0632</v>
      </c>
      <c r="Q238">
        <v>10.0634</v>
      </c>
      <c r="R238">
        <v>10.0631</v>
      </c>
      <c r="S238">
        <v>10.0634</v>
      </c>
      <c r="T238">
        <v>10.0634</v>
      </c>
      <c r="U238">
        <v>10.063499999999999</v>
      </c>
      <c r="V238">
        <v>10.0631</v>
      </c>
      <c r="W238">
        <v>10.062900000000001</v>
      </c>
      <c r="X238">
        <v>10.0633</v>
      </c>
      <c r="Y238">
        <v>10.0632</v>
      </c>
      <c r="Z238">
        <v>10.0631</v>
      </c>
      <c r="AA238">
        <v>10.0632</v>
      </c>
      <c r="AB238">
        <v>10.0632</v>
      </c>
      <c r="AC238">
        <v>10.0632</v>
      </c>
      <c r="AD238">
        <v>10.0633</v>
      </c>
      <c r="AE238">
        <v>10.0632</v>
      </c>
      <c r="AF238">
        <v>10.0631</v>
      </c>
      <c r="AG238">
        <v>10.0633</v>
      </c>
      <c r="AH238">
        <v>10.0632</v>
      </c>
      <c r="AI238">
        <v>10.0632</v>
      </c>
      <c r="AJ238">
        <v>5.6645000000000003</v>
      </c>
      <c r="AK238">
        <v>5.6041999999999996</v>
      </c>
      <c r="AL238">
        <v>5.5552000000000001</v>
      </c>
      <c r="AM238">
        <v>5.4943999999999997</v>
      </c>
      <c r="AN238">
        <v>5.4588999999999999</v>
      </c>
      <c r="AO238">
        <v>4.9504999999999999</v>
      </c>
      <c r="AP238">
        <v>5.452</v>
      </c>
      <c r="AQ238">
        <v>5.4683000000000002</v>
      </c>
      <c r="AR238">
        <v>5.3803999999999998</v>
      </c>
      <c r="AS238">
        <v>5.2881</v>
      </c>
      <c r="AT238">
        <v>4.9436999999999998</v>
      </c>
      <c r="AU238">
        <v>5.2866999999999997</v>
      </c>
      <c r="AV238">
        <v>5.2944000000000004</v>
      </c>
      <c r="AW238">
        <v>5.2582000000000004</v>
      </c>
      <c r="AX238">
        <v>5.2302999999999997</v>
      </c>
      <c r="AY238">
        <v>5.2316000000000003</v>
      </c>
      <c r="AZ238">
        <v>5.1723999999999997</v>
      </c>
      <c r="BA238">
        <v>5.2355</v>
      </c>
      <c r="BB238">
        <v>5.2343999999999999</v>
      </c>
      <c r="BC238">
        <v>5.2892999999999999</v>
      </c>
      <c r="BD238">
        <v>5.3304999999999998</v>
      </c>
      <c r="BE238">
        <v>5.3708</v>
      </c>
      <c r="BF238">
        <v>5.3941999999999997</v>
      </c>
      <c r="BG238">
        <v>5.4396000000000004</v>
      </c>
      <c r="BH238">
        <v>5.4386999999999999</v>
      </c>
      <c r="BI238">
        <v>5.4396000000000004</v>
      </c>
      <c r="BJ238">
        <v>5.4396000000000004</v>
      </c>
      <c r="BK238">
        <v>6.1269999999999998</v>
      </c>
      <c r="BL238">
        <v>6.5751999999999997</v>
      </c>
      <c r="BM238">
        <v>6.4736000000000002</v>
      </c>
      <c r="BN238">
        <v>6.4438000000000004</v>
      </c>
      <c r="BO238">
        <v>6.4977999999999998</v>
      </c>
      <c r="BQ238" s="32" t="s">
        <v>6</v>
      </c>
      <c r="BR238" s="32" t="s">
        <v>29</v>
      </c>
    </row>
    <row r="239" spans="2:70" x14ac:dyDescent="0.45">
      <c r="B239" t="s">
        <v>410</v>
      </c>
      <c r="C239" t="s">
        <v>19</v>
      </c>
      <c r="D239" t="s">
        <v>21</v>
      </c>
      <c r="E239" t="s">
        <v>13</v>
      </c>
      <c r="F239">
        <v>2.3618999999999999</v>
      </c>
      <c r="G239">
        <v>2.3618999999999999</v>
      </c>
      <c r="H239">
        <v>2.3618999999999999</v>
      </c>
      <c r="I239">
        <v>2.3618000000000001</v>
      </c>
      <c r="J239">
        <v>2.3618999999999999</v>
      </c>
      <c r="K239">
        <v>2.3618999999999999</v>
      </c>
      <c r="L239">
        <v>2.3618000000000001</v>
      </c>
      <c r="M239">
        <v>2.3618999999999999</v>
      </c>
      <c r="N239">
        <v>2.3618999999999999</v>
      </c>
      <c r="O239">
        <v>2.0245000000000002</v>
      </c>
      <c r="P239">
        <v>2.0245000000000002</v>
      </c>
      <c r="Q239">
        <v>2.0245000000000002</v>
      </c>
      <c r="R239">
        <v>2.0244</v>
      </c>
      <c r="S239">
        <v>2.0245000000000002</v>
      </c>
      <c r="T239">
        <v>2.0244</v>
      </c>
      <c r="U239">
        <v>2.0245000000000002</v>
      </c>
      <c r="V239">
        <v>2.0244</v>
      </c>
      <c r="W239">
        <v>2.0244</v>
      </c>
      <c r="X239">
        <v>2.0244</v>
      </c>
      <c r="Y239">
        <v>2.0244</v>
      </c>
      <c r="Z239">
        <v>2.0244</v>
      </c>
      <c r="AA239">
        <v>2.0245000000000002</v>
      </c>
      <c r="AB239">
        <v>2.0244</v>
      </c>
      <c r="AC239">
        <v>2.0244</v>
      </c>
      <c r="AD239">
        <v>2.0245000000000002</v>
      </c>
      <c r="AE239">
        <v>2.0244</v>
      </c>
      <c r="AF239">
        <v>2.0245000000000002</v>
      </c>
      <c r="AG239">
        <v>2.0245000000000002</v>
      </c>
      <c r="AH239">
        <v>2.0245000000000002</v>
      </c>
      <c r="AI239">
        <v>2.0245000000000002</v>
      </c>
      <c r="AJ239">
        <v>1.9415</v>
      </c>
      <c r="AK239">
        <v>1.9370000000000001</v>
      </c>
      <c r="AL239">
        <v>1.9335</v>
      </c>
      <c r="AM239">
        <v>1.9379</v>
      </c>
      <c r="AN239">
        <v>1.9508000000000001</v>
      </c>
      <c r="AO239">
        <v>1.9412</v>
      </c>
      <c r="AP239">
        <v>1.9412</v>
      </c>
      <c r="AQ239">
        <v>1.9409000000000001</v>
      </c>
      <c r="AR239">
        <v>1.9419999999999999</v>
      </c>
      <c r="AS239">
        <v>1.9872000000000001</v>
      </c>
      <c r="AT239">
        <v>1.8290999999999999</v>
      </c>
      <c r="AU239">
        <v>2.2370000000000001</v>
      </c>
      <c r="AV239">
        <v>1.8989</v>
      </c>
      <c r="AW239">
        <v>1.925</v>
      </c>
      <c r="AX239">
        <v>1.9120999999999999</v>
      </c>
      <c r="AY239">
        <v>1.901</v>
      </c>
      <c r="AZ239">
        <v>1.9903999999999999</v>
      </c>
      <c r="BA239">
        <v>1.9905999999999999</v>
      </c>
      <c r="BB239">
        <v>2.0196000000000001</v>
      </c>
      <c r="BC239">
        <v>1.9858</v>
      </c>
      <c r="BD239">
        <v>2.0693000000000001</v>
      </c>
      <c r="BE239">
        <v>2.0304000000000002</v>
      </c>
      <c r="BF239">
        <v>2.1480000000000001</v>
      </c>
      <c r="BG239">
        <v>2.0425</v>
      </c>
      <c r="BH239">
        <v>2.0499999999999998</v>
      </c>
      <c r="BI239">
        <v>2.0541</v>
      </c>
      <c r="BJ239">
        <v>2.0579999999999998</v>
      </c>
      <c r="BK239">
        <v>2.0667</v>
      </c>
      <c r="BL239">
        <v>2.1025999999999998</v>
      </c>
      <c r="BM239">
        <v>2.1009000000000002</v>
      </c>
      <c r="BN239">
        <v>2.0952999999999999</v>
      </c>
      <c r="BO239">
        <v>2.0990000000000002</v>
      </c>
      <c r="BQ239" s="32" t="s">
        <v>6</v>
      </c>
      <c r="BR239" s="32" t="s">
        <v>29</v>
      </c>
    </row>
    <row r="240" spans="2:70" x14ac:dyDescent="0.45">
      <c r="B240" t="s">
        <v>410</v>
      </c>
      <c r="C240" t="s">
        <v>19</v>
      </c>
      <c r="D240" t="s">
        <v>21</v>
      </c>
      <c r="E240" t="s">
        <v>15</v>
      </c>
      <c r="F240">
        <v>2.2082000000000002</v>
      </c>
      <c r="G240">
        <v>2.1553</v>
      </c>
      <c r="H240">
        <v>2.1080000000000001</v>
      </c>
      <c r="I240">
        <v>2.0238</v>
      </c>
      <c r="J240">
        <v>1.9326000000000001</v>
      </c>
      <c r="K240">
        <v>2.0390999999999999</v>
      </c>
      <c r="L240">
        <v>1.9457</v>
      </c>
      <c r="M240">
        <v>1.9478</v>
      </c>
      <c r="N240">
        <v>1.8997999999999999</v>
      </c>
      <c r="O240">
        <v>1.8308</v>
      </c>
      <c r="P240">
        <v>1.7116</v>
      </c>
      <c r="Q240">
        <v>1.6263000000000001</v>
      </c>
      <c r="R240">
        <v>1.5989</v>
      </c>
      <c r="S240">
        <v>1.6225000000000001</v>
      </c>
      <c r="T240">
        <v>1.4692000000000001</v>
      </c>
      <c r="U240">
        <v>1.2891999999999999</v>
      </c>
      <c r="V240">
        <v>1.22</v>
      </c>
      <c r="W240">
        <v>1.1880999999999999</v>
      </c>
      <c r="X240">
        <v>1.1208</v>
      </c>
      <c r="Y240">
        <v>1.0177</v>
      </c>
      <c r="Z240">
        <v>1.0165999999999999</v>
      </c>
      <c r="AA240">
        <v>0.62219999999999998</v>
      </c>
      <c r="AB240">
        <v>0.2084</v>
      </c>
      <c r="AC240">
        <v>0.28010000000000002</v>
      </c>
      <c r="AD240">
        <v>0.29370000000000002</v>
      </c>
      <c r="AE240">
        <v>1.0869</v>
      </c>
      <c r="AF240">
        <v>1.1941999999999999</v>
      </c>
      <c r="AG240">
        <v>1.4359</v>
      </c>
      <c r="AH240">
        <v>1.3813</v>
      </c>
      <c r="AI240">
        <v>3.5697000000000001</v>
      </c>
      <c r="AJ240">
        <v>3.5727000000000002</v>
      </c>
      <c r="AK240">
        <v>3.5666000000000002</v>
      </c>
      <c r="AL240">
        <v>3.3975</v>
      </c>
      <c r="AM240">
        <v>3.3195000000000001</v>
      </c>
      <c r="AN240">
        <v>3.2589000000000001</v>
      </c>
      <c r="AO240">
        <v>3.5266000000000002</v>
      </c>
      <c r="AP240">
        <v>3.2014</v>
      </c>
      <c r="AQ240">
        <v>3.4670000000000001</v>
      </c>
      <c r="AR240">
        <v>3.5928</v>
      </c>
      <c r="AS240">
        <v>3.1181000000000001</v>
      </c>
      <c r="AT240">
        <v>2.1347999999999998</v>
      </c>
      <c r="AU240">
        <v>3.6356000000000002</v>
      </c>
      <c r="AV240">
        <v>3.0417999999999998</v>
      </c>
      <c r="AW240">
        <v>2.6957</v>
      </c>
      <c r="AX240">
        <v>2.8974000000000002</v>
      </c>
      <c r="AY240">
        <v>2.4775999999999998</v>
      </c>
      <c r="AZ240">
        <v>2.6858</v>
      </c>
      <c r="BA240">
        <v>2.8203999999999998</v>
      </c>
      <c r="BB240">
        <v>2.4367000000000001</v>
      </c>
      <c r="BC240">
        <v>2.0001000000000002</v>
      </c>
      <c r="BD240">
        <v>2.6006999999999998</v>
      </c>
      <c r="BE240">
        <v>3.2532000000000001</v>
      </c>
      <c r="BF240">
        <v>3.9413999999999998</v>
      </c>
      <c r="BG240">
        <v>4.7182000000000004</v>
      </c>
      <c r="BH240">
        <v>3.0177999999999998</v>
      </c>
      <c r="BI240">
        <v>1.6616</v>
      </c>
      <c r="BJ240">
        <v>1.1879</v>
      </c>
      <c r="BK240">
        <v>0.93769999999999998</v>
      </c>
      <c r="BL240">
        <v>1.6074999999999999</v>
      </c>
      <c r="BM240">
        <v>2.0908000000000002</v>
      </c>
      <c r="BN240">
        <v>1.6779999999999999</v>
      </c>
      <c r="BO240">
        <v>1.6816</v>
      </c>
      <c r="BQ240" s="32" t="s">
        <v>14</v>
      </c>
      <c r="BR240" s="32" t="s">
        <v>29</v>
      </c>
    </row>
    <row r="241" spans="2:70" x14ac:dyDescent="0.45">
      <c r="B241" t="s">
        <v>410</v>
      </c>
      <c r="C241" t="s">
        <v>19</v>
      </c>
      <c r="D241" t="s">
        <v>21</v>
      </c>
      <c r="E241" t="s">
        <v>17</v>
      </c>
      <c r="F241">
        <v>2.3862999999999999</v>
      </c>
      <c r="G241">
        <v>2.3847</v>
      </c>
      <c r="H241">
        <v>2.3855</v>
      </c>
      <c r="I241">
        <v>2.3866000000000001</v>
      </c>
      <c r="J241">
        <v>2.3875000000000002</v>
      </c>
      <c r="K241">
        <v>2.3851</v>
      </c>
      <c r="L241">
        <v>2.3860999999999999</v>
      </c>
      <c r="M241">
        <v>2.387</v>
      </c>
      <c r="N241">
        <v>2.3854000000000002</v>
      </c>
      <c r="O241">
        <v>2.3872</v>
      </c>
      <c r="P241">
        <v>2.3856000000000002</v>
      </c>
      <c r="Q241">
        <v>2.3877999999999999</v>
      </c>
      <c r="R241">
        <v>2.3860999999999999</v>
      </c>
      <c r="S241">
        <v>2.3864000000000001</v>
      </c>
      <c r="T241">
        <v>2.3847</v>
      </c>
      <c r="U241">
        <v>2.3864000000000001</v>
      </c>
      <c r="V241">
        <v>2.3868999999999998</v>
      </c>
      <c r="W241">
        <v>2.3849</v>
      </c>
      <c r="X241">
        <v>2.3864999999999998</v>
      </c>
      <c r="Y241">
        <v>2.387</v>
      </c>
      <c r="Z241">
        <v>2.3860000000000001</v>
      </c>
      <c r="AA241">
        <v>2.3860000000000001</v>
      </c>
      <c r="AB241">
        <v>2.3864000000000001</v>
      </c>
      <c r="AC241">
        <v>2.3864999999999998</v>
      </c>
      <c r="AD241">
        <v>2.3868</v>
      </c>
      <c r="AE241">
        <v>1.2678</v>
      </c>
      <c r="AF241">
        <v>1.2727999999999999</v>
      </c>
      <c r="AG241">
        <v>1.2435</v>
      </c>
      <c r="AH241">
        <v>1.2787999999999999</v>
      </c>
      <c r="AI241">
        <v>1.2333000000000001</v>
      </c>
      <c r="AJ241">
        <v>1.2354000000000001</v>
      </c>
      <c r="AK241">
        <v>1.2546999999999999</v>
      </c>
      <c r="AL241">
        <v>1.2509999999999999</v>
      </c>
      <c r="AM241">
        <v>1.2478</v>
      </c>
      <c r="AN241">
        <v>1.2621</v>
      </c>
      <c r="AO241">
        <v>1.2204999999999999</v>
      </c>
      <c r="AP241">
        <v>1.2310000000000001</v>
      </c>
      <c r="AQ241">
        <v>1.2315</v>
      </c>
      <c r="AR241">
        <v>1.2412000000000001</v>
      </c>
      <c r="AS241">
        <v>1.2456</v>
      </c>
      <c r="AT241">
        <v>1.2341</v>
      </c>
      <c r="AU241">
        <v>1.1475</v>
      </c>
      <c r="AV241">
        <v>1.2435</v>
      </c>
      <c r="AW241">
        <v>1.2412000000000001</v>
      </c>
      <c r="AX241">
        <v>1.2381</v>
      </c>
      <c r="AY241">
        <v>1.2450000000000001</v>
      </c>
      <c r="AZ241">
        <v>1.2443</v>
      </c>
      <c r="BA241">
        <v>1.1886000000000001</v>
      </c>
      <c r="BB241">
        <v>1.1676</v>
      </c>
      <c r="BC241">
        <v>1.0421</v>
      </c>
      <c r="BD241">
        <v>1.1876</v>
      </c>
      <c r="BE241">
        <v>1.17</v>
      </c>
      <c r="BF241">
        <v>1.155</v>
      </c>
      <c r="BG241">
        <v>1.325</v>
      </c>
      <c r="BH241">
        <v>1.2295</v>
      </c>
      <c r="BI241">
        <v>1.1744000000000001</v>
      </c>
      <c r="BJ241">
        <v>1.1937</v>
      </c>
      <c r="BK241">
        <v>1.1992</v>
      </c>
      <c r="BL241">
        <v>1.2112000000000001</v>
      </c>
      <c r="BM241">
        <v>1.0925</v>
      </c>
      <c r="BN241">
        <v>1.3774</v>
      </c>
      <c r="BO241">
        <v>1.1538999999999999</v>
      </c>
      <c r="BQ241" s="32" t="s">
        <v>16</v>
      </c>
      <c r="BR241" s="32" t="s">
        <v>29</v>
      </c>
    </row>
    <row r="242" spans="2:70" x14ac:dyDescent="0.45">
      <c r="B242" t="s">
        <v>410</v>
      </c>
      <c r="C242" t="s">
        <v>25</v>
      </c>
      <c r="D242" t="s">
        <v>26</v>
      </c>
      <c r="E242" t="s">
        <v>1</v>
      </c>
      <c r="F242" s="2">
        <v>157.99080000000001</v>
      </c>
      <c r="G242" s="2">
        <v>180.2424</v>
      </c>
      <c r="H242" s="2">
        <v>207.89</v>
      </c>
      <c r="I242" s="2">
        <v>221.30619999999999</v>
      </c>
      <c r="J242" s="2">
        <v>247.15559999999999</v>
      </c>
      <c r="K242" s="2">
        <v>217.63669999999999</v>
      </c>
      <c r="L242" s="2">
        <v>256.87060000000002</v>
      </c>
      <c r="M242" s="2">
        <v>285.24610000000001</v>
      </c>
      <c r="N242" s="2">
        <v>293.26310000000001</v>
      </c>
      <c r="O242" s="2">
        <v>280.73169999999999</v>
      </c>
      <c r="P242" s="2">
        <v>263.80829999999997</v>
      </c>
      <c r="Q242" s="2">
        <v>286.33199999999999</v>
      </c>
      <c r="R242" s="2">
        <v>314.54140000000001</v>
      </c>
      <c r="S242" s="2">
        <v>317.24740000000003</v>
      </c>
      <c r="T242" s="2">
        <v>325.65069999999997</v>
      </c>
      <c r="U242" s="2">
        <v>366.73719999999997</v>
      </c>
      <c r="V242" s="2">
        <v>368.81400000000002</v>
      </c>
      <c r="W242" s="2">
        <v>345.17959999999999</v>
      </c>
      <c r="X242" s="2">
        <v>305.12720000000002</v>
      </c>
      <c r="Y242" s="2">
        <v>311.29809999999998</v>
      </c>
      <c r="Z242" s="2">
        <v>301.27420000000001</v>
      </c>
      <c r="AA242" s="2">
        <v>319.19959999999998</v>
      </c>
      <c r="AB242" s="2">
        <v>326.41980000000001</v>
      </c>
      <c r="AC242" s="2">
        <v>262.55860000000001</v>
      </c>
      <c r="AD242" s="2">
        <v>388.50319999999999</v>
      </c>
      <c r="AE242" s="2">
        <v>401.48450000000003</v>
      </c>
      <c r="AF242" s="2">
        <v>386.2774</v>
      </c>
      <c r="AG242" s="2">
        <v>427.53739999999999</v>
      </c>
      <c r="AH242" s="2">
        <v>399.82799999999997</v>
      </c>
      <c r="AI242" s="2">
        <v>381.48880000000003</v>
      </c>
      <c r="AJ242" s="2">
        <v>385.42360000000002</v>
      </c>
      <c r="AK242" s="2">
        <v>390.20580000000001</v>
      </c>
      <c r="AL242" s="2">
        <v>352.04689999999999</v>
      </c>
      <c r="AM242" s="2">
        <v>429.98379999999997</v>
      </c>
      <c r="AN242" s="2">
        <v>371.43619999999999</v>
      </c>
      <c r="AO242" s="2">
        <v>420.05200000000002</v>
      </c>
      <c r="AP242" s="2">
        <v>396.81439999999998</v>
      </c>
      <c r="AQ242" s="2">
        <v>404.36720000000003</v>
      </c>
      <c r="AR242" s="2">
        <v>411.69909999999999</v>
      </c>
      <c r="AS242" s="2">
        <v>429.28399999999999</v>
      </c>
      <c r="AT242" s="2">
        <v>499.07220000000001</v>
      </c>
      <c r="AU242" s="2">
        <v>446.9984</v>
      </c>
      <c r="AV242" s="2">
        <v>478.98390000000001</v>
      </c>
      <c r="AW242" s="2">
        <v>430.27670000000001</v>
      </c>
      <c r="AX242" s="2">
        <v>506.33530000000002</v>
      </c>
      <c r="AY242" s="2">
        <v>545.78300000000002</v>
      </c>
      <c r="AZ242" s="2">
        <v>505.38119999999998</v>
      </c>
      <c r="BA242" s="2">
        <v>470.62670000000003</v>
      </c>
      <c r="BB242" s="2">
        <v>502.65679999999998</v>
      </c>
      <c r="BC242" s="2">
        <v>583.02650000000006</v>
      </c>
      <c r="BD242" s="2">
        <v>629.23749999999995</v>
      </c>
      <c r="BE242" s="2">
        <v>710.35969999999998</v>
      </c>
      <c r="BF242" s="2">
        <v>751.22339999999997</v>
      </c>
      <c r="BG242" s="2">
        <v>676.22860000000003</v>
      </c>
      <c r="BH242" s="2">
        <v>625.47239999999999</v>
      </c>
      <c r="BI242" s="2">
        <v>689.37260000000003</v>
      </c>
      <c r="BJ242" s="2">
        <v>733.14549999999997</v>
      </c>
      <c r="BK242" s="2">
        <v>709.90639999999996</v>
      </c>
      <c r="BL242" s="2">
        <v>750.55560000000003</v>
      </c>
      <c r="BM242" s="2">
        <v>860.08920000000001</v>
      </c>
      <c r="BN242" s="2">
        <v>773.24</v>
      </c>
      <c r="BO242" s="2">
        <v>599.98929999999996</v>
      </c>
      <c r="BQ242" s="32" t="s">
        <v>0</v>
      </c>
      <c r="BR242" s="32" t="s">
        <v>29</v>
      </c>
    </row>
    <row r="243" spans="2:70" x14ac:dyDescent="0.45">
      <c r="B243" t="s">
        <v>410</v>
      </c>
      <c r="C243" t="s">
        <v>25</v>
      </c>
      <c r="D243" t="s">
        <v>26</v>
      </c>
      <c r="E243" t="s">
        <v>3</v>
      </c>
      <c r="F243" s="2">
        <v>12.909800000000001</v>
      </c>
      <c r="G243" s="2">
        <v>11.8485</v>
      </c>
      <c r="H243" s="2">
        <v>11.157299999999999</v>
      </c>
      <c r="I243" s="2">
        <v>11.4445</v>
      </c>
      <c r="J243" s="2">
        <v>6.2386999999999997</v>
      </c>
      <c r="K243" s="2">
        <v>6.9019000000000004</v>
      </c>
      <c r="L243" s="2">
        <v>6.9672000000000001</v>
      </c>
      <c r="M243" s="2">
        <v>8.0764999999999993</v>
      </c>
      <c r="N243" s="2">
        <v>11.437099999999999</v>
      </c>
      <c r="O243" s="2">
        <v>13.856199999999999</v>
      </c>
      <c r="P243" s="2">
        <v>14.565200000000001</v>
      </c>
      <c r="Q243" s="2">
        <v>15.8123</v>
      </c>
      <c r="R243" s="2">
        <v>17.004799999999999</v>
      </c>
      <c r="S243" s="2">
        <v>15.231</v>
      </c>
      <c r="T243" s="2">
        <v>14.8576</v>
      </c>
      <c r="U243" s="2">
        <v>16.5623</v>
      </c>
      <c r="V243" s="2">
        <v>16.241</v>
      </c>
      <c r="W243" s="2">
        <v>17.813700000000001</v>
      </c>
      <c r="X243" s="2">
        <v>19.477499999999999</v>
      </c>
      <c r="Y243" s="2">
        <v>22.012599999999999</v>
      </c>
      <c r="Z243" s="2">
        <v>22.1614</v>
      </c>
      <c r="AA243" s="2">
        <v>23.538900000000002</v>
      </c>
      <c r="AB243" s="2">
        <v>25.444299999999998</v>
      </c>
      <c r="AC243" s="2">
        <v>28.235600000000002</v>
      </c>
      <c r="AD243" s="2">
        <v>32.674500000000002</v>
      </c>
      <c r="AE243" s="2">
        <v>32.768599999999999</v>
      </c>
      <c r="AF243" s="2">
        <v>32.8626</v>
      </c>
      <c r="AG243" s="2">
        <v>32.8431</v>
      </c>
      <c r="AH243" s="2">
        <v>32.900100000000002</v>
      </c>
      <c r="AI243" s="2">
        <v>30.456900000000001</v>
      </c>
      <c r="AJ243" s="2">
        <v>30.583200000000001</v>
      </c>
      <c r="AK243" s="2">
        <v>29.0519</v>
      </c>
      <c r="AL243" s="2">
        <v>26.502199999999998</v>
      </c>
      <c r="AM243" s="2">
        <v>26.141300000000001</v>
      </c>
      <c r="AN243" s="2">
        <v>25.0656</v>
      </c>
      <c r="AO243" s="2">
        <v>30.7425</v>
      </c>
      <c r="AP243" s="2">
        <v>25.0626</v>
      </c>
      <c r="AQ243" s="2">
        <v>22.012</v>
      </c>
      <c r="AR243" s="2">
        <v>31.232700000000001</v>
      </c>
      <c r="AS243" s="2">
        <v>33.640099999999997</v>
      </c>
      <c r="AT243" s="2">
        <v>32.841500000000003</v>
      </c>
      <c r="AU243" s="2">
        <v>31.151299999999999</v>
      </c>
      <c r="AV243" s="2">
        <v>27.165400000000002</v>
      </c>
      <c r="AW243" s="2">
        <v>31.885200000000001</v>
      </c>
      <c r="AX243" s="2">
        <v>38.152799999999999</v>
      </c>
      <c r="AY243" s="2">
        <v>52.221600000000002</v>
      </c>
      <c r="AZ243" s="2">
        <v>39.042400000000001</v>
      </c>
      <c r="BA243" s="2">
        <v>38.075400000000002</v>
      </c>
      <c r="BB243" s="2">
        <v>48.8889</v>
      </c>
      <c r="BC243" s="2">
        <v>47.594499999999996</v>
      </c>
      <c r="BD243" s="2">
        <v>65.232299999999995</v>
      </c>
      <c r="BE243" s="2">
        <v>71.053899999999999</v>
      </c>
      <c r="BF243" s="2">
        <v>75.558400000000006</v>
      </c>
      <c r="BG243" s="2">
        <v>67.4679</v>
      </c>
      <c r="BH243" s="2">
        <v>67.623800000000003</v>
      </c>
      <c r="BI243" s="2">
        <v>68.980900000000005</v>
      </c>
      <c r="BJ243" s="2">
        <v>72.922300000000007</v>
      </c>
      <c r="BK243" s="2">
        <v>62.616</v>
      </c>
      <c r="BL243" s="2">
        <v>64.2423</v>
      </c>
      <c r="BM243" s="2">
        <v>75.456500000000005</v>
      </c>
      <c r="BN243" s="2">
        <v>68.730900000000005</v>
      </c>
      <c r="BO243" s="2">
        <v>70.966700000000003</v>
      </c>
      <c r="BQ243" s="32" t="s">
        <v>2</v>
      </c>
      <c r="BR243" s="32" t="s">
        <v>29</v>
      </c>
    </row>
    <row r="244" spans="2:70" x14ac:dyDescent="0.45">
      <c r="B244" t="s">
        <v>410</v>
      </c>
      <c r="C244" t="s">
        <v>25</v>
      </c>
      <c r="D244" t="s">
        <v>26</v>
      </c>
      <c r="E244" t="s">
        <v>5</v>
      </c>
      <c r="F244" s="2">
        <v>6812.9504999999999</v>
      </c>
      <c r="G244" s="2">
        <v>6951.5955000000004</v>
      </c>
      <c r="H244" s="2">
        <v>6334.8249999999998</v>
      </c>
      <c r="I244" s="2">
        <v>6930.0934999999999</v>
      </c>
      <c r="J244" s="2">
        <v>6932.4885000000004</v>
      </c>
      <c r="K244" s="2">
        <v>7195.4350000000004</v>
      </c>
      <c r="L244" s="2">
        <v>7311.3805000000002</v>
      </c>
      <c r="M244" s="2">
        <v>7202.5934999999999</v>
      </c>
      <c r="N244" s="2">
        <v>7195.4350000000004</v>
      </c>
      <c r="O244" s="2">
        <v>8100.22</v>
      </c>
      <c r="P244" s="2">
        <v>8247.2474999999995</v>
      </c>
      <c r="Q244" s="2">
        <v>8474.3485000000001</v>
      </c>
      <c r="R244" s="2">
        <v>8822.1584999999995</v>
      </c>
      <c r="S244" s="2">
        <v>9285.9140000000007</v>
      </c>
      <c r="T244" s="2">
        <v>9189.1020000000008</v>
      </c>
      <c r="U244" s="2">
        <v>9031.9354999999996</v>
      </c>
      <c r="V244" s="2">
        <v>8749.2435000000005</v>
      </c>
      <c r="W244" s="2">
        <v>9681.5974999999999</v>
      </c>
      <c r="X244" s="2">
        <v>10952.6075</v>
      </c>
      <c r="Y244" s="2">
        <v>9562.0329999999994</v>
      </c>
      <c r="Z244" s="2">
        <v>9370.7775000000001</v>
      </c>
      <c r="AA244" s="2">
        <v>10255.2845</v>
      </c>
      <c r="AB244" s="2">
        <v>11653.736000000001</v>
      </c>
      <c r="AC244" s="2">
        <v>12196.3675</v>
      </c>
      <c r="AD244" s="2">
        <v>11354.9175</v>
      </c>
      <c r="AE244" s="2">
        <v>10577.9735</v>
      </c>
      <c r="AF244" s="2">
        <v>9974.402</v>
      </c>
      <c r="AG244" s="2">
        <v>10294.7225</v>
      </c>
      <c r="AH244" s="2">
        <v>10616.2405</v>
      </c>
      <c r="AI244" s="2">
        <v>10880.3845</v>
      </c>
      <c r="AJ244" s="2">
        <v>10308.826499999999</v>
      </c>
      <c r="AK244" s="2">
        <v>10255.2845</v>
      </c>
      <c r="AL244" s="2">
        <v>10458.462</v>
      </c>
      <c r="AM244" s="2">
        <v>10398.719499999999</v>
      </c>
      <c r="AN244" s="2">
        <v>9991.1139999999996</v>
      </c>
      <c r="AO244" s="2">
        <v>8320.9874999999993</v>
      </c>
      <c r="AP244" s="2">
        <v>8244.4</v>
      </c>
      <c r="AQ244" s="2">
        <v>8685.9349999999995</v>
      </c>
      <c r="AR244" s="2">
        <v>9846.1355000000003</v>
      </c>
      <c r="AS244" s="2">
        <v>8073.7150000000001</v>
      </c>
      <c r="AT244" s="2">
        <v>8935.5725000000002</v>
      </c>
      <c r="AU244" s="2">
        <v>9490.3245000000006</v>
      </c>
      <c r="AV244" s="2">
        <v>8553.0290000000005</v>
      </c>
      <c r="AW244" s="2">
        <v>8991.2034999999996</v>
      </c>
      <c r="AX244" s="2">
        <v>10261.3045</v>
      </c>
      <c r="AY244" s="2">
        <v>7430.0445</v>
      </c>
      <c r="AZ244" s="2">
        <v>11997.18</v>
      </c>
      <c r="BA244" s="2">
        <v>15820.258</v>
      </c>
      <c r="BB244" s="2">
        <v>13570.8755</v>
      </c>
      <c r="BC244" s="2">
        <v>15372.471</v>
      </c>
      <c r="BD244" s="2">
        <v>15094.287</v>
      </c>
      <c r="BE244" s="2">
        <v>16028.105</v>
      </c>
      <c r="BF244" s="2">
        <v>14819.3655</v>
      </c>
      <c r="BG244" s="2">
        <v>14937.8375</v>
      </c>
      <c r="BH244" s="2">
        <v>15452.351500000001</v>
      </c>
      <c r="BI244" s="2">
        <v>16768.451000000001</v>
      </c>
      <c r="BJ244" s="2">
        <v>15345.638499999999</v>
      </c>
      <c r="BK244" s="2">
        <v>17332.914499999999</v>
      </c>
      <c r="BL244" s="2">
        <v>19441.207999999999</v>
      </c>
      <c r="BM244" s="2">
        <v>25881.526999999998</v>
      </c>
      <c r="BN244" s="2">
        <v>21317.637999999999</v>
      </c>
      <c r="BO244" s="2">
        <v>22213.466499999999</v>
      </c>
      <c r="BQ244" s="32" t="s">
        <v>4</v>
      </c>
      <c r="BR244" s="32" t="s">
        <v>29</v>
      </c>
    </row>
    <row r="245" spans="2:70" x14ac:dyDescent="0.45">
      <c r="B245" t="s">
        <v>410</v>
      </c>
      <c r="C245" t="s">
        <v>25</v>
      </c>
      <c r="D245" t="s">
        <v>26</v>
      </c>
      <c r="E245" t="s">
        <v>7</v>
      </c>
      <c r="F245" s="2">
        <v>2605.0940000000001</v>
      </c>
      <c r="G245" s="2">
        <v>2691.9074999999998</v>
      </c>
      <c r="H245" s="2">
        <v>2605.0940000000001</v>
      </c>
      <c r="I245" s="2">
        <v>2778.7474999999999</v>
      </c>
      <c r="J245" s="2">
        <v>2952.4274999999998</v>
      </c>
      <c r="K245" s="2">
        <v>2987.19</v>
      </c>
      <c r="L245" s="2">
        <v>2801.3364999999999</v>
      </c>
      <c r="M245" s="2">
        <v>2994.116</v>
      </c>
      <c r="N245" s="2">
        <v>3091.3715000000002</v>
      </c>
      <c r="O245" s="2">
        <v>3166.038</v>
      </c>
      <c r="P245" s="2">
        <v>3473.4409999999998</v>
      </c>
      <c r="Q245" s="2">
        <v>3664.489</v>
      </c>
      <c r="R245" s="2">
        <v>3473.4409999999998</v>
      </c>
      <c r="S245" s="2">
        <v>3207.7265000000002</v>
      </c>
      <c r="T245" s="2">
        <v>3515.1295</v>
      </c>
      <c r="U245" s="2">
        <v>3375.3065000000001</v>
      </c>
      <c r="V245" s="2">
        <v>3612.3850000000002</v>
      </c>
      <c r="W245" s="2">
        <v>3647.1210000000001</v>
      </c>
      <c r="X245" s="2">
        <v>3977.1129999999998</v>
      </c>
      <c r="Y245" s="2">
        <v>3473.4409999999998</v>
      </c>
      <c r="Z245" s="2">
        <v>3403.9955</v>
      </c>
      <c r="AA245" s="2">
        <v>4202.8705</v>
      </c>
      <c r="AB245" s="2">
        <v>4775.9880000000003</v>
      </c>
      <c r="AC245" s="2">
        <v>4998.2825000000003</v>
      </c>
      <c r="AD245" s="2">
        <v>5210.1615000000002</v>
      </c>
      <c r="AE245" s="2">
        <v>6512.7084999999997</v>
      </c>
      <c r="AF245" s="2">
        <v>7467.9219999999996</v>
      </c>
      <c r="AG245" s="2">
        <v>7705.8530000000001</v>
      </c>
      <c r="AH245" s="2">
        <v>7945.5155000000004</v>
      </c>
      <c r="AI245" s="2">
        <v>8145.2475000000004</v>
      </c>
      <c r="AJ245" s="2">
        <v>7728.442</v>
      </c>
      <c r="AK245" s="2">
        <v>7676.3379999999997</v>
      </c>
      <c r="AL245" s="2">
        <v>7381.0555000000004</v>
      </c>
      <c r="AM245" s="2">
        <v>7467.9219999999996</v>
      </c>
      <c r="AN245" s="2">
        <v>7676.3379999999997</v>
      </c>
      <c r="AO245" s="2">
        <v>7902.0690000000004</v>
      </c>
      <c r="AP245" s="2">
        <v>7834.2110000000002</v>
      </c>
      <c r="AQ245" s="2">
        <v>7676.3379999999997</v>
      </c>
      <c r="AR245" s="2">
        <v>7902.0690000000004</v>
      </c>
      <c r="AS245" s="2">
        <v>8145.2475000000004</v>
      </c>
      <c r="AT245" s="2">
        <v>6946.8819999999996</v>
      </c>
      <c r="AU245" s="2">
        <v>6946.8819999999996</v>
      </c>
      <c r="AV245" s="2">
        <v>9335.7549999999992</v>
      </c>
      <c r="AW245" s="2">
        <v>9552.0025000000005</v>
      </c>
      <c r="AX245" s="2">
        <v>7700.6395000000002</v>
      </c>
      <c r="AY245" s="2">
        <v>10767.683000000001</v>
      </c>
      <c r="AZ245" s="2">
        <v>13025.443499999999</v>
      </c>
      <c r="BA245" s="2">
        <v>8939.4130000000005</v>
      </c>
      <c r="BB245" s="2">
        <v>10617.9825</v>
      </c>
      <c r="BC245" s="2">
        <v>8686.41</v>
      </c>
      <c r="BD245" s="2">
        <v>9630.1319999999996</v>
      </c>
      <c r="BE245" s="2">
        <v>9934.0720000000001</v>
      </c>
      <c r="BF245" s="2">
        <v>9968.8080000000009</v>
      </c>
      <c r="BG245" s="2">
        <v>9986.1494999999995</v>
      </c>
      <c r="BH245" s="2">
        <v>10073.016</v>
      </c>
      <c r="BI245" s="2">
        <v>11288.723</v>
      </c>
      <c r="BJ245" s="2">
        <v>9552.0025000000005</v>
      </c>
      <c r="BK245" s="2">
        <v>8915.8035</v>
      </c>
      <c r="BL245" s="2">
        <v>8018.7275</v>
      </c>
      <c r="BM245" s="2">
        <v>8878.723</v>
      </c>
      <c r="BN245" s="2">
        <v>8714.8654999999999</v>
      </c>
      <c r="BO245" s="2">
        <v>8537.4290000000001</v>
      </c>
      <c r="BQ245" s="32" t="s">
        <v>6</v>
      </c>
      <c r="BR245" s="32" t="s">
        <v>29</v>
      </c>
    </row>
    <row r="246" spans="2:70" x14ac:dyDescent="0.45">
      <c r="B246" t="s">
        <v>410</v>
      </c>
      <c r="C246" t="s">
        <v>25</v>
      </c>
      <c r="D246" t="s">
        <v>26</v>
      </c>
      <c r="E246" t="s">
        <v>9</v>
      </c>
      <c r="F246" s="2">
        <v>825.22239999999999</v>
      </c>
      <c r="G246" s="2">
        <v>864.37120000000004</v>
      </c>
      <c r="H246" s="2">
        <v>895.45680000000004</v>
      </c>
      <c r="I246" s="2">
        <v>935.67079999999999</v>
      </c>
      <c r="J246" s="2">
        <v>930.55280000000005</v>
      </c>
      <c r="K246" s="2">
        <v>930.55280000000005</v>
      </c>
      <c r="L246" s="2">
        <v>935.83839999999998</v>
      </c>
      <c r="M246" s="2">
        <v>877.88760000000002</v>
      </c>
      <c r="N246" s="2">
        <v>760.94200000000001</v>
      </c>
      <c r="O246" s="2">
        <v>742.33360000000005</v>
      </c>
      <c r="P246" s="2">
        <v>728.66600000000005</v>
      </c>
      <c r="Q246" s="2">
        <v>711.09680000000003</v>
      </c>
      <c r="R246" s="2">
        <v>702.32280000000003</v>
      </c>
      <c r="S246" s="2">
        <v>684.75360000000001</v>
      </c>
      <c r="T246" s="2">
        <v>748.10080000000005</v>
      </c>
      <c r="U246" s="2">
        <v>762.00720000000001</v>
      </c>
      <c r="V246" s="2">
        <v>1066.6420000000001</v>
      </c>
      <c r="W246" s="2">
        <v>1404.4149</v>
      </c>
      <c r="X246" s="2">
        <v>1472.3067000000001</v>
      </c>
      <c r="Y246" s="2">
        <v>1422.1606999999999</v>
      </c>
      <c r="Z246" s="2">
        <v>1244.4228000000001</v>
      </c>
      <c r="AA246" s="2">
        <v>1264.1768</v>
      </c>
      <c r="AB246" s="2">
        <v>1382.2286999999999</v>
      </c>
      <c r="AC246" s="2">
        <v>1203.4816000000001</v>
      </c>
      <c r="AD246" s="2">
        <v>1316.8420000000001</v>
      </c>
      <c r="AE246" s="2">
        <v>1431.3535999999999</v>
      </c>
      <c r="AF246" s="2">
        <v>1209.3204000000001</v>
      </c>
      <c r="AG246" s="2">
        <v>1695.7982</v>
      </c>
      <c r="AH246" s="2">
        <v>1720.6792</v>
      </c>
      <c r="AI246" s="2">
        <v>1787.8474000000001</v>
      </c>
      <c r="AJ246" s="2">
        <v>1737.1419000000001</v>
      </c>
      <c r="AK246" s="2">
        <v>1808.4404</v>
      </c>
      <c r="AL246" s="2">
        <v>1843.5788</v>
      </c>
      <c r="AM246" s="2">
        <v>1848.9502</v>
      </c>
      <c r="AN246" s="2">
        <v>1825.1443999999999</v>
      </c>
      <c r="AO246" s="2">
        <v>1852.4909</v>
      </c>
      <c r="AP246" s="2">
        <v>1921.749</v>
      </c>
      <c r="AQ246" s="2">
        <v>1657.9857999999999</v>
      </c>
      <c r="AR246" s="2">
        <v>1959.3092999999999</v>
      </c>
      <c r="AS246" s="2">
        <v>1774.2981</v>
      </c>
      <c r="AT246" s="2">
        <v>1959.2525000000001</v>
      </c>
      <c r="AU246" s="2">
        <v>2062.9068000000002</v>
      </c>
      <c r="AV246" s="2">
        <v>2193.7602999999999</v>
      </c>
      <c r="AW246" s="2">
        <v>2466.9899999999998</v>
      </c>
      <c r="AX246" s="2">
        <v>2564.0306999999998</v>
      </c>
      <c r="AY246" s="2">
        <v>1801.9725000000001</v>
      </c>
      <c r="AZ246" s="2">
        <v>5646.4462999999996</v>
      </c>
      <c r="BA246" s="2">
        <v>5853.585</v>
      </c>
      <c r="BB246" s="2">
        <v>5114.8680999999997</v>
      </c>
      <c r="BC246" s="2">
        <v>5266.0398999999998</v>
      </c>
      <c r="BD246" s="2">
        <v>5397.7109</v>
      </c>
      <c r="BE246" s="2">
        <v>4115.4209000000001</v>
      </c>
      <c r="BF246" s="2">
        <v>4585.3158000000003</v>
      </c>
      <c r="BG246" s="2">
        <v>5099.9247999999998</v>
      </c>
      <c r="BH246" s="2">
        <v>4672.1626999999999</v>
      </c>
      <c r="BI246" s="2">
        <v>4988.7538999999997</v>
      </c>
      <c r="BJ246" s="2">
        <v>4787.6851999999999</v>
      </c>
      <c r="BK246" s="2">
        <v>4983.7003000000004</v>
      </c>
      <c r="BL246" s="2">
        <v>6819.1935000000003</v>
      </c>
      <c r="BM246" s="2">
        <v>7050.1270999999997</v>
      </c>
      <c r="BN246" s="2">
        <v>6290.6692000000003</v>
      </c>
      <c r="BO246" s="2">
        <v>6719.9871999999996</v>
      </c>
      <c r="BQ246" s="32" t="s">
        <v>8</v>
      </c>
      <c r="BR246" s="32" t="s">
        <v>29</v>
      </c>
    </row>
    <row r="247" spans="2:70" x14ac:dyDescent="0.45">
      <c r="B247" t="s">
        <v>410</v>
      </c>
      <c r="C247" t="s">
        <v>25</v>
      </c>
      <c r="D247" t="s">
        <v>26</v>
      </c>
      <c r="E247" t="s">
        <v>10</v>
      </c>
      <c r="F247" s="2">
        <v>206.3056</v>
      </c>
      <c r="G247" s="2">
        <v>216.09280000000001</v>
      </c>
      <c r="H247" s="2">
        <v>223.86420000000001</v>
      </c>
      <c r="I247" s="2">
        <v>233.9177</v>
      </c>
      <c r="J247" s="2">
        <v>232.63820000000001</v>
      </c>
      <c r="K247" s="2">
        <v>232.63820000000001</v>
      </c>
      <c r="L247" s="2">
        <v>233.95959999999999</v>
      </c>
      <c r="M247" s="2">
        <v>219.47190000000001</v>
      </c>
      <c r="N247" s="2">
        <v>190.2355</v>
      </c>
      <c r="O247" s="2">
        <v>185.5889</v>
      </c>
      <c r="P247" s="2">
        <v>182.16650000000001</v>
      </c>
      <c r="Q247" s="2">
        <v>177.77420000000001</v>
      </c>
      <c r="R247" s="2">
        <v>175.58070000000001</v>
      </c>
      <c r="S247" s="2">
        <v>171.1884</v>
      </c>
      <c r="T247" s="2">
        <v>187.0307</v>
      </c>
      <c r="U247" s="2">
        <v>190.5018</v>
      </c>
      <c r="V247" s="2">
        <v>250.2</v>
      </c>
      <c r="W247" s="2">
        <v>329.43060000000003</v>
      </c>
      <c r="X247" s="2">
        <v>345.36130000000003</v>
      </c>
      <c r="Y247" s="2">
        <v>333.5933</v>
      </c>
      <c r="Z247" s="2">
        <v>291.90170000000001</v>
      </c>
      <c r="AA247" s="2">
        <v>316.04419999999999</v>
      </c>
      <c r="AB247" s="2">
        <v>324.22430000000003</v>
      </c>
      <c r="AC247" s="2">
        <v>300.87639999999999</v>
      </c>
      <c r="AD247" s="2">
        <v>329.21050000000002</v>
      </c>
      <c r="AE247" s="2">
        <v>353.35289999999998</v>
      </c>
      <c r="AF247" s="2">
        <v>329.21010000000001</v>
      </c>
      <c r="AG247" s="2">
        <v>423.58629999999999</v>
      </c>
      <c r="AH247" s="2">
        <v>430.16980000000001</v>
      </c>
      <c r="AI247" s="2">
        <v>447.7251</v>
      </c>
      <c r="AJ247" s="2">
        <v>436.75009999999997</v>
      </c>
      <c r="AK247" s="2">
        <v>452.11009999999999</v>
      </c>
      <c r="AL247" s="2">
        <v>460.8947</v>
      </c>
      <c r="AM247" s="2">
        <v>463.08629999999999</v>
      </c>
      <c r="AN247" s="2">
        <v>456.50560000000002</v>
      </c>
      <c r="AO247" s="2">
        <v>392.72910000000002</v>
      </c>
      <c r="AP247" s="2">
        <v>460.89</v>
      </c>
      <c r="AQ247" s="2">
        <v>465.28370000000001</v>
      </c>
      <c r="AR247" s="2">
        <v>447.72570000000002</v>
      </c>
      <c r="AS247" s="2">
        <v>421.38589999999999</v>
      </c>
      <c r="AT247" s="2">
        <v>411.971</v>
      </c>
      <c r="AU247" s="2">
        <v>421.3852</v>
      </c>
      <c r="AV247" s="2">
        <v>427.97620000000001</v>
      </c>
      <c r="AW247" s="2">
        <v>471.86750000000001</v>
      </c>
      <c r="AX247" s="2">
        <v>482.8433</v>
      </c>
      <c r="AY247" s="2">
        <v>438.947</v>
      </c>
      <c r="AZ247" s="2">
        <v>482.83920000000001</v>
      </c>
      <c r="BA247" s="2">
        <v>500.54</v>
      </c>
      <c r="BB247" s="2">
        <v>973.36590000000001</v>
      </c>
      <c r="BC247" s="2">
        <v>917.42960000000005</v>
      </c>
      <c r="BD247" s="2">
        <v>936.42409999999995</v>
      </c>
      <c r="BE247" s="2">
        <v>752.90060000000005</v>
      </c>
      <c r="BF247" s="2">
        <v>821.91570000000002</v>
      </c>
      <c r="BG247" s="2">
        <v>896.03620000000001</v>
      </c>
      <c r="BH247" s="2">
        <v>835.39179999999999</v>
      </c>
      <c r="BI247" s="2">
        <v>881.24609999999996</v>
      </c>
      <c r="BJ247" s="2">
        <v>849.38030000000003</v>
      </c>
      <c r="BK247" s="2">
        <v>878.6037</v>
      </c>
      <c r="BL247" s="2">
        <v>861.98950000000002</v>
      </c>
      <c r="BM247" s="2">
        <v>855.57039999999995</v>
      </c>
      <c r="BN247" s="2">
        <v>857.63080000000002</v>
      </c>
      <c r="BO247" s="2">
        <v>858.39580000000001</v>
      </c>
      <c r="BQ247" s="32" t="s">
        <v>6</v>
      </c>
      <c r="BR247" s="32" t="s">
        <v>29</v>
      </c>
    </row>
    <row r="248" spans="2:70" x14ac:dyDescent="0.45">
      <c r="B248" t="s">
        <v>410</v>
      </c>
      <c r="C248" t="s">
        <v>25</v>
      </c>
      <c r="D248" t="s">
        <v>26</v>
      </c>
      <c r="E248" t="s">
        <v>11</v>
      </c>
      <c r="F248" s="2">
        <v>692.36040000000003</v>
      </c>
      <c r="G248" s="2">
        <v>618.60159999999996</v>
      </c>
      <c r="H248" s="2">
        <v>627.94640000000004</v>
      </c>
      <c r="I248" s="2">
        <v>650.32039999999995</v>
      </c>
      <c r="J248" s="2">
        <v>652.1096</v>
      </c>
      <c r="K248" s="2">
        <v>660.12159999999994</v>
      </c>
      <c r="L248" s="2">
        <v>667.4076</v>
      </c>
      <c r="M248" s="2">
        <v>676.23040000000003</v>
      </c>
      <c r="N248" s="2">
        <v>653.06679999999994</v>
      </c>
      <c r="O248" s="2">
        <v>627.94640000000004</v>
      </c>
      <c r="P248" s="2">
        <v>619.89200000000005</v>
      </c>
      <c r="Q248" s="2">
        <v>603.80439999999999</v>
      </c>
      <c r="R248" s="2">
        <v>549.44410000000005</v>
      </c>
      <c r="S248" s="2">
        <v>502.36720000000003</v>
      </c>
      <c r="T248" s="2">
        <v>462.33210000000003</v>
      </c>
      <c r="U248" s="2">
        <v>480.39109999999999</v>
      </c>
      <c r="V248" s="2">
        <v>549.44410000000005</v>
      </c>
      <c r="W248" s="2">
        <v>624.78779999999995</v>
      </c>
      <c r="X248" s="2">
        <v>683.54039999999998</v>
      </c>
      <c r="Y248" s="2">
        <v>794.99519999999995</v>
      </c>
      <c r="Z248" s="2">
        <v>953.98580000000004</v>
      </c>
      <c r="AA248" s="2">
        <v>1001.6872</v>
      </c>
      <c r="AB248" s="2">
        <v>1047.5183</v>
      </c>
      <c r="AC248" s="2">
        <v>1020.6289</v>
      </c>
      <c r="AD248" s="2">
        <v>1112.9974</v>
      </c>
      <c r="AE248" s="2">
        <v>931.37860000000001</v>
      </c>
      <c r="AF248" s="2">
        <v>853.09879999999998</v>
      </c>
      <c r="AG248" s="2">
        <v>1198.5523000000001</v>
      </c>
      <c r="AH248" s="2">
        <v>1489.038</v>
      </c>
      <c r="AI248" s="2">
        <v>1420.8405</v>
      </c>
      <c r="AJ248" s="2">
        <v>1442.1139000000001</v>
      </c>
      <c r="AK248" s="2">
        <v>1381.4736</v>
      </c>
      <c r="AL248" s="2">
        <v>1334.376</v>
      </c>
      <c r="AM248" s="2">
        <v>1276.3040000000001</v>
      </c>
      <c r="AN248" s="2">
        <v>1300.7654</v>
      </c>
      <c r="AO248" s="2">
        <v>1303.9677999999999</v>
      </c>
      <c r="AP248" s="2">
        <v>1183.0733</v>
      </c>
      <c r="AQ248" s="2">
        <v>1063.396</v>
      </c>
      <c r="AR248" s="2">
        <v>1382.9094</v>
      </c>
      <c r="AS248" s="2">
        <v>1287.9784999999999</v>
      </c>
      <c r="AT248" s="2">
        <v>1294.8257000000001</v>
      </c>
      <c r="AU248" s="2">
        <v>1559.5392999999999</v>
      </c>
      <c r="AV248" s="2">
        <v>1329.7446</v>
      </c>
      <c r="AW248" s="2">
        <v>1769.0449000000001</v>
      </c>
      <c r="AX248" s="2">
        <v>1722.0545999999999</v>
      </c>
      <c r="AY248" s="2">
        <v>1347.8126</v>
      </c>
      <c r="AZ248" s="2">
        <v>2997.5691999999999</v>
      </c>
      <c r="BA248" s="2">
        <v>3149.7575000000002</v>
      </c>
      <c r="BB248" s="2">
        <v>3148.6163000000001</v>
      </c>
      <c r="BC248" s="2">
        <v>3222.6462000000001</v>
      </c>
      <c r="BD248" s="2">
        <v>3264.8323</v>
      </c>
      <c r="BE248" s="2">
        <v>2911.4342999999999</v>
      </c>
      <c r="BF248" s="2">
        <v>3003.0576999999998</v>
      </c>
      <c r="BG248" s="2">
        <v>3134.7694999999999</v>
      </c>
      <c r="BH248" s="2">
        <v>3044.1585</v>
      </c>
      <c r="BI248" s="2">
        <v>3438.3530999999998</v>
      </c>
      <c r="BJ248" s="2">
        <v>3413.2548999999999</v>
      </c>
      <c r="BK248" s="2">
        <v>3407.6174000000001</v>
      </c>
      <c r="BL248" s="2">
        <v>4816.8904000000002</v>
      </c>
      <c r="BM248" s="2">
        <v>4463.8707000000004</v>
      </c>
      <c r="BN248" s="2">
        <v>4365.1309000000001</v>
      </c>
      <c r="BO248" s="2">
        <v>4547.8489</v>
      </c>
      <c r="BQ248" s="32" t="s">
        <v>8</v>
      </c>
      <c r="BR248" s="32" t="s">
        <v>29</v>
      </c>
    </row>
    <row r="249" spans="2:70" x14ac:dyDescent="0.45">
      <c r="B249" t="s">
        <v>410</v>
      </c>
      <c r="C249" t="s">
        <v>25</v>
      </c>
      <c r="D249" t="s">
        <v>26</v>
      </c>
      <c r="E249" t="s">
        <v>12</v>
      </c>
      <c r="F249" s="2">
        <v>173.09010000000001</v>
      </c>
      <c r="G249" s="2">
        <v>154.65039999999999</v>
      </c>
      <c r="H249" s="2">
        <v>156.98660000000001</v>
      </c>
      <c r="I249" s="2">
        <v>162.58009999999999</v>
      </c>
      <c r="J249" s="2">
        <v>163.0274</v>
      </c>
      <c r="K249" s="2">
        <v>165.03039999999999</v>
      </c>
      <c r="L249" s="2">
        <v>166.8519</v>
      </c>
      <c r="M249" s="2">
        <v>169.05760000000001</v>
      </c>
      <c r="N249" s="2">
        <v>163.26669999999999</v>
      </c>
      <c r="O249" s="2">
        <v>156.98660000000001</v>
      </c>
      <c r="P249" s="2">
        <v>154.97300000000001</v>
      </c>
      <c r="Q249" s="2">
        <v>150.9511</v>
      </c>
      <c r="R249" s="2">
        <v>154.97139999999999</v>
      </c>
      <c r="S249" s="2">
        <v>141.69329999999999</v>
      </c>
      <c r="T249" s="2">
        <v>130.4014</v>
      </c>
      <c r="U249" s="2">
        <v>135.4949</v>
      </c>
      <c r="V249" s="2">
        <v>154.97139999999999</v>
      </c>
      <c r="W249" s="2">
        <v>176.22219999999999</v>
      </c>
      <c r="X249" s="2">
        <v>181.70310000000001</v>
      </c>
      <c r="Y249" s="2">
        <v>211.3278</v>
      </c>
      <c r="Z249" s="2">
        <v>253.59119999999999</v>
      </c>
      <c r="AA249" s="2">
        <v>266.2713</v>
      </c>
      <c r="AB249" s="2">
        <v>278.45370000000003</v>
      </c>
      <c r="AC249" s="2">
        <v>271.30360000000002</v>
      </c>
      <c r="AD249" s="2">
        <v>295.86009999999999</v>
      </c>
      <c r="AE249" s="2">
        <v>262.6499</v>
      </c>
      <c r="AF249" s="2">
        <v>241.51419999999999</v>
      </c>
      <c r="AG249" s="2">
        <v>338.12720000000002</v>
      </c>
      <c r="AH249" s="2">
        <v>420.64299999999997</v>
      </c>
      <c r="AI249" s="2">
        <v>400.51400000000001</v>
      </c>
      <c r="AJ249" s="2">
        <v>406.5496</v>
      </c>
      <c r="AK249" s="2">
        <v>389.64640000000003</v>
      </c>
      <c r="AL249" s="2">
        <v>376.36250000000001</v>
      </c>
      <c r="AM249" s="2">
        <v>360.26499999999999</v>
      </c>
      <c r="AN249" s="2">
        <v>351.20460000000003</v>
      </c>
      <c r="AO249" s="2">
        <v>237.25069999999999</v>
      </c>
      <c r="AP249" s="2">
        <v>349.79820000000001</v>
      </c>
      <c r="AQ249" s="2">
        <v>354.22500000000002</v>
      </c>
      <c r="AR249" s="2">
        <v>332.08609999999999</v>
      </c>
      <c r="AS249" s="2">
        <v>309.94400000000002</v>
      </c>
      <c r="AT249" s="2">
        <v>236.60079999999999</v>
      </c>
      <c r="AU249" s="2">
        <v>309.9502</v>
      </c>
      <c r="AV249" s="2">
        <v>311.9554</v>
      </c>
      <c r="AW249" s="2">
        <v>303.65260000000001</v>
      </c>
      <c r="AX249" s="2">
        <v>297.39190000000002</v>
      </c>
      <c r="AY249" s="2">
        <v>297.86590000000001</v>
      </c>
      <c r="AZ249" s="2">
        <v>284.68979999999999</v>
      </c>
      <c r="BA249" s="2">
        <v>299.07749999999999</v>
      </c>
      <c r="BB249" s="2">
        <v>298.97969999999998</v>
      </c>
      <c r="BC249" s="2">
        <v>311.95780000000002</v>
      </c>
      <c r="BD249" s="2">
        <v>322.02319999999997</v>
      </c>
      <c r="BE249" s="2">
        <v>332.08670000000001</v>
      </c>
      <c r="BF249" s="2">
        <v>338.12529999999998</v>
      </c>
      <c r="BG249" s="2">
        <v>342.14850000000001</v>
      </c>
      <c r="BH249" s="2">
        <v>336.11099999999999</v>
      </c>
      <c r="BI249" s="2">
        <v>382.4024</v>
      </c>
      <c r="BJ249" s="2">
        <v>362.2756</v>
      </c>
      <c r="BK249" s="2">
        <v>514.14760000000001</v>
      </c>
      <c r="BL249" s="2">
        <v>676.52660000000003</v>
      </c>
      <c r="BM249" s="2">
        <v>637.35080000000005</v>
      </c>
      <c r="BN249" s="2">
        <v>626.54960000000005</v>
      </c>
      <c r="BO249" s="2">
        <v>647.61810000000003</v>
      </c>
      <c r="BQ249" s="32" t="s">
        <v>6</v>
      </c>
      <c r="BR249" s="32" t="s">
        <v>29</v>
      </c>
    </row>
    <row r="250" spans="2:70" x14ac:dyDescent="0.45">
      <c r="B250" t="s">
        <v>410</v>
      </c>
      <c r="C250" t="s">
        <v>25</v>
      </c>
      <c r="D250" t="s">
        <v>26</v>
      </c>
      <c r="E250" t="s">
        <v>13</v>
      </c>
      <c r="F250" s="2">
        <v>22.6739</v>
      </c>
      <c r="G250" s="2">
        <v>25.508500000000002</v>
      </c>
      <c r="H250" s="2">
        <v>26.9251</v>
      </c>
      <c r="I250" s="2">
        <v>25.5076</v>
      </c>
      <c r="J250" s="2">
        <v>25.508299999999998</v>
      </c>
      <c r="K250" s="2">
        <v>25.509</v>
      </c>
      <c r="L250" s="2">
        <v>27.633199999999999</v>
      </c>
      <c r="M250" s="2">
        <v>31.1767</v>
      </c>
      <c r="N250" s="2">
        <v>35.428400000000003</v>
      </c>
      <c r="O250" s="2">
        <v>283.42399999999998</v>
      </c>
      <c r="P250" s="2">
        <v>297.5949</v>
      </c>
      <c r="Q250" s="2">
        <v>304.68389999999999</v>
      </c>
      <c r="R250" s="2">
        <v>311.762</v>
      </c>
      <c r="S250" s="2">
        <v>325.94009999999997</v>
      </c>
      <c r="T250" s="2">
        <v>333.0181</v>
      </c>
      <c r="U250" s="2">
        <v>344.37310000000002</v>
      </c>
      <c r="V250" s="2">
        <v>354.27769999999998</v>
      </c>
      <c r="W250" s="2">
        <v>361.36419999999998</v>
      </c>
      <c r="X250" s="2">
        <v>361.36309999999997</v>
      </c>
      <c r="Y250" s="2">
        <v>361.3621</v>
      </c>
      <c r="Z250" s="2">
        <v>368.44540000000001</v>
      </c>
      <c r="AA250" s="2">
        <v>368.45240000000001</v>
      </c>
      <c r="AB250" s="2">
        <v>396.78590000000003</v>
      </c>
      <c r="AC250" s="2">
        <v>460.56049999999999</v>
      </c>
      <c r="AD250" s="2">
        <v>467.65780000000001</v>
      </c>
      <c r="AE250" s="2">
        <v>481.81380000000001</v>
      </c>
      <c r="AF250" s="2">
        <v>467.65780000000001</v>
      </c>
      <c r="AG250" s="2">
        <v>474.74689999999998</v>
      </c>
      <c r="AH250" s="2">
        <v>481.82080000000002</v>
      </c>
      <c r="AI250" s="2">
        <v>503.08449999999999</v>
      </c>
      <c r="AJ250" s="2">
        <v>467.66120000000001</v>
      </c>
      <c r="AK250" s="2">
        <v>446.38709999999998</v>
      </c>
      <c r="AL250" s="2">
        <v>430.80079999999998</v>
      </c>
      <c r="AM250" s="2">
        <v>453.47989999999999</v>
      </c>
      <c r="AN250" s="2">
        <v>524.34410000000003</v>
      </c>
      <c r="AO250" s="2">
        <v>473.32350000000002</v>
      </c>
      <c r="AP250" s="2">
        <v>474.74130000000002</v>
      </c>
      <c r="AQ250" s="2">
        <v>474.73689999999999</v>
      </c>
      <c r="AR250" s="2">
        <v>481.82060000000001</v>
      </c>
      <c r="AS250" s="2">
        <v>666.05029999999999</v>
      </c>
      <c r="AT250" s="2">
        <v>481.82029999999997</v>
      </c>
      <c r="AU250" s="2">
        <v>503.07859999999999</v>
      </c>
      <c r="AV250" s="2">
        <v>524.34259999999995</v>
      </c>
      <c r="AW250" s="2">
        <v>708.56320000000005</v>
      </c>
      <c r="AX250" s="2">
        <v>552.68050000000005</v>
      </c>
      <c r="AY250" s="2">
        <v>623.5394</v>
      </c>
      <c r="AZ250" s="2">
        <v>1232.8942999999999</v>
      </c>
      <c r="BA250" s="2">
        <v>1700.5601999999999</v>
      </c>
      <c r="BB250" s="2">
        <v>1771.4088999999999</v>
      </c>
      <c r="BC250" s="2">
        <v>1771.4108000000001</v>
      </c>
      <c r="BD250" s="2">
        <v>1842.2544</v>
      </c>
      <c r="BE250" s="2">
        <v>1849.3475000000001</v>
      </c>
      <c r="BF250" s="2">
        <v>1870.5986</v>
      </c>
      <c r="BG250" s="2">
        <v>1491.9156</v>
      </c>
      <c r="BH250" s="2">
        <v>1620.3036999999999</v>
      </c>
      <c r="BI250" s="2">
        <v>1695.614</v>
      </c>
      <c r="BJ250" s="2">
        <v>1735.5679</v>
      </c>
      <c r="BK250" s="2">
        <v>1711.0356999999999</v>
      </c>
      <c r="BL250" s="2">
        <v>2351.3172</v>
      </c>
      <c r="BM250" s="2">
        <v>2324.5648999999999</v>
      </c>
      <c r="BN250" s="2">
        <v>2221.9265999999998</v>
      </c>
      <c r="BO250" s="2">
        <v>2301.9295999999999</v>
      </c>
      <c r="BQ250" s="32" t="s">
        <v>6</v>
      </c>
      <c r="BR250" s="32" t="s">
        <v>29</v>
      </c>
    </row>
    <row r="251" spans="2:70" x14ac:dyDescent="0.45">
      <c r="B251" t="s">
        <v>410</v>
      </c>
      <c r="C251" t="s">
        <v>25</v>
      </c>
      <c r="D251" t="s">
        <v>26</v>
      </c>
      <c r="E251" t="s">
        <v>15</v>
      </c>
      <c r="F251" s="2">
        <v>16.0185</v>
      </c>
      <c r="G251" s="2">
        <v>16.6235</v>
      </c>
      <c r="H251" s="2">
        <v>17.018000000000001</v>
      </c>
      <c r="I251" s="2">
        <v>17.6495</v>
      </c>
      <c r="J251" s="2">
        <v>18.228000000000002</v>
      </c>
      <c r="K251" s="2">
        <v>22.225999999999999</v>
      </c>
      <c r="L251" s="2">
        <v>22.920500000000001</v>
      </c>
      <c r="M251" s="2">
        <v>23.6465</v>
      </c>
      <c r="N251" s="2">
        <v>28.554500000000001</v>
      </c>
      <c r="O251" s="2">
        <v>28.0655</v>
      </c>
      <c r="P251" s="2">
        <v>30.706</v>
      </c>
      <c r="Q251" s="2">
        <v>33.094499999999996</v>
      </c>
      <c r="R251" s="2">
        <v>35.456499999999998</v>
      </c>
      <c r="S251" s="2">
        <v>37.8185</v>
      </c>
      <c r="T251" s="2">
        <v>38.576000000000001</v>
      </c>
      <c r="U251" s="2">
        <v>34.698999999999998</v>
      </c>
      <c r="V251" s="2">
        <v>35.8825</v>
      </c>
      <c r="W251" s="2">
        <v>36.456000000000003</v>
      </c>
      <c r="X251" s="2">
        <v>34.941000000000003</v>
      </c>
      <c r="Y251" s="2">
        <v>32.852499999999999</v>
      </c>
      <c r="Z251" s="2">
        <v>34.546500000000002</v>
      </c>
      <c r="AA251" s="2">
        <v>21.620999999999999</v>
      </c>
      <c r="AB251" s="2">
        <v>8.0515000000000008</v>
      </c>
      <c r="AC251" s="2">
        <v>8.8405000000000005</v>
      </c>
      <c r="AD251" s="2">
        <v>12.0205</v>
      </c>
      <c r="AE251" s="2">
        <v>49.265500000000003</v>
      </c>
      <c r="AF251" s="2">
        <v>52.869</v>
      </c>
      <c r="AG251" s="2">
        <v>57.682499999999997</v>
      </c>
      <c r="AH251" s="2">
        <v>60.102499999999999</v>
      </c>
      <c r="AI251" s="2">
        <v>63.826999999999998</v>
      </c>
      <c r="AJ251" s="2">
        <v>64.308499999999995</v>
      </c>
      <c r="AK251" s="2">
        <v>66.767499999999998</v>
      </c>
      <c r="AL251" s="2">
        <v>49.331000000000003</v>
      </c>
      <c r="AM251" s="2">
        <v>51.3855</v>
      </c>
      <c r="AN251" s="2">
        <v>65.308000000000007</v>
      </c>
      <c r="AO251" s="2">
        <v>69.403000000000006</v>
      </c>
      <c r="AP251" s="2">
        <v>65.308000000000007</v>
      </c>
      <c r="AQ251" s="2">
        <v>67.399000000000001</v>
      </c>
      <c r="AR251" s="2">
        <v>53.892499999999998</v>
      </c>
      <c r="AS251" s="2">
        <v>52.442999999999998</v>
      </c>
      <c r="AT251" s="2">
        <v>61.012500000000003</v>
      </c>
      <c r="AU251" s="2">
        <v>71.581000000000003</v>
      </c>
      <c r="AV251" s="2">
        <v>63.224499999999999</v>
      </c>
      <c r="AW251" s="2">
        <v>51.688000000000002</v>
      </c>
      <c r="AX251" s="2">
        <v>57.500999999999998</v>
      </c>
      <c r="AY251" s="2">
        <v>53.168999999999997</v>
      </c>
      <c r="AZ251" s="2">
        <v>63.009</v>
      </c>
      <c r="BA251" s="2">
        <v>68.490499999999997</v>
      </c>
      <c r="BB251" s="2">
        <v>61.346499999999999</v>
      </c>
      <c r="BC251" s="2">
        <v>54.292000000000002</v>
      </c>
      <c r="BD251" s="2">
        <v>55.954500000000003</v>
      </c>
      <c r="BE251" s="2">
        <v>70.4315</v>
      </c>
      <c r="BF251" s="2">
        <v>93.623000000000005</v>
      </c>
      <c r="BG251" s="2">
        <v>103.79949999999999</v>
      </c>
      <c r="BH251" s="2">
        <v>99.588499999999996</v>
      </c>
      <c r="BI251" s="2">
        <v>106.34050000000001</v>
      </c>
      <c r="BJ251" s="2">
        <v>126.47799999999999</v>
      </c>
      <c r="BK251" s="2">
        <v>123.477</v>
      </c>
      <c r="BL251" s="2">
        <v>142.61500000000001</v>
      </c>
      <c r="BM251" s="2">
        <v>144.70599999999999</v>
      </c>
      <c r="BN251" s="2">
        <v>150.09299999999999</v>
      </c>
      <c r="BO251" s="2">
        <v>185.73349999999999</v>
      </c>
      <c r="BQ251" s="32" t="s">
        <v>14</v>
      </c>
      <c r="BR251" s="32" t="s">
        <v>29</v>
      </c>
    </row>
    <row r="252" spans="2:70" x14ac:dyDescent="0.45">
      <c r="B252" t="s">
        <v>410</v>
      </c>
      <c r="C252" t="s">
        <v>25</v>
      </c>
      <c r="D252" t="s">
        <v>26</v>
      </c>
      <c r="E252" t="s">
        <v>17</v>
      </c>
      <c r="F252" s="2">
        <v>22.9085</v>
      </c>
      <c r="G252" s="2">
        <v>23.751999999999999</v>
      </c>
      <c r="H252" s="2">
        <v>24.332000000000001</v>
      </c>
      <c r="I252" s="2">
        <v>25.202000000000002</v>
      </c>
      <c r="J252" s="2">
        <v>26.071999999999999</v>
      </c>
      <c r="K252" s="2">
        <v>22.038499999999999</v>
      </c>
      <c r="L252" s="2">
        <v>22.7925</v>
      </c>
      <c r="M252" s="2">
        <v>23.488499999999998</v>
      </c>
      <c r="N252" s="2">
        <v>28.338999999999999</v>
      </c>
      <c r="O252" s="2">
        <v>27.901499999999999</v>
      </c>
      <c r="P252" s="2">
        <v>30.516500000000001</v>
      </c>
      <c r="Q252" s="2">
        <v>32.894500000000001</v>
      </c>
      <c r="R252" s="2">
        <v>35.219499999999996</v>
      </c>
      <c r="S252" s="2">
        <v>37.570999999999998</v>
      </c>
      <c r="T252" s="2">
        <v>39.49</v>
      </c>
      <c r="U252" s="2">
        <v>43.813499999999998</v>
      </c>
      <c r="V252" s="2">
        <v>44.567500000000003</v>
      </c>
      <c r="W252" s="2">
        <v>45.790500000000002</v>
      </c>
      <c r="X252" s="2">
        <v>46.048999999999999</v>
      </c>
      <c r="Y252" s="2">
        <v>46.976999999999997</v>
      </c>
      <c r="Z252" s="2">
        <v>49.417999999999999</v>
      </c>
      <c r="AA252" s="2">
        <v>72.152500000000003</v>
      </c>
      <c r="AB252" s="2">
        <v>101.127</v>
      </c>
      <c r="AC252" s="2">
        <v>75.403000000000006</v>
      </c>
      <c r="AD252" s="2">
        <v>97.381</v>
      </c>
      <c r="AE252" s="2">
        <v>49.823999999999998</v>
      </c>
      <c r="AF252" s="2">
        <v>50.404000000000003</v>
      </c>
      <c r="AG252" s="2">
        <v>49.244</v>
      </c>
      <c r="AH252" s="2">
        <v>51.537500000000001</v>
      </c>
      <c r="AI252" s="2">
        <v>53.277500000000003</v>
      </c>
      <c r="AJ252" s="2">
        <v>50.404000000000003</v>
      </c>
      <c r="AK252" s="2">
        <v>52.697499999999998</v>
      </c>
      <c r="AL252" s="2">
        <v>48.664000000000001</v>
      </c>
      <c r="AM252" s="2">
        <v>56.151000000000003</v>
      </c>
      <c r="AN252" s="2">
        <v>62.978499999999997</v>
      </c>
      <c r="AO252" s="2">
        <v>62.978499999999997</v>
      </c>
      <c r="AP252" s="2">
        <v>74.472499999999997</v>
      </c>
      <c r="AQ252" s="2">
        <v>73.892499999999998</v>
      </c>
      <c r="AR252" s="2">
        <v>74.472499999999997</v>
      </c>
      <c r="AS252" s="2">
        <v>75.605999999999995</v>
      </c>
      <c r="AT252" s="2">
        <v>67.5655</v>
      </c>
      <c r="AU252" s="2">
        <v>57.258000000000003</v>
      </c>
      <c r="AV252" s="2">
        <v>71.625500000000002</v>
      </c>
      <c r="AW252" s="2">
        <v>74.472499999999997</v>
      </c>
      <c r="AX252" s="2">
        <v>71.625500000000002</v>
      </c>
      <c r="AY252" s="2">
        <v>83.04</v>
      </c>
      <c r="AZ252" s="2">
        <v>85.36</v>
      </c>
      <c r="BA252" s="2">
        <v>90.995999999999995</v>
      </c>
      <c r="BB252" s="2">
        <v>94.594499999999996</v>
      </c>
      <c r="BC252" s="2">
        <v>96.455500000000001</v>
      </c>
      <c r="BD252" s="2">
        <v>97.381</v>
      </c>
      <c r="BE252" s="2">
        <v>97.381</v>
      </c>
      <c r="BF252" s="2">
        <v>94.507499999999993</v>
      </c>
      <c r="BG252" s="2">
        <v>94.507499999999993</v>
      </c>
      <c r="BH252" s="2">
        <v>95.171999999999997</v>
      </c>
      <c r="BI252" s="2">
        <v>98.807000000000002</v>
      </c>
      <c r="BJ252" s="2">
        <v>94.771000000000001</v>
      </c>
      <c r="BK252" s="2">
        <v>109.2015</v>
      </c>
      <c r="BL252" s="2">
        <v>119.35899999999999</v>
      </c>
      <c r="BM252" s="2">
        <v>120.5795</v>
      </c>
      <c r="BN252" s="2">
        <v>123.429</v>
      </c>
      <c r="BO252" s="2">
        <v>84.231499999999997</v>
      </c>
      <c r="BQ252" s="32" t="s">
        <v>16</v>
      </c>
      <c r="BR252" s="32" t="s">
        <v>29</v>
      </c>
    </row>
    <row r="253" spans="2:70" x14ac:dyDescent="0.45">
      <c r="B253" t="s">
        <v>410</v>
      </c>
      <c r="C253" t="s">
        <v>32</v>
      </c>
      <c r="D253" t="s">
        <v>31</v>
      </c>
      <c r="E253" t="s">
        <v>1</v>
      </c>
      <c r="F253" s="2">
        <f t="shared" ref="F253:BO253" si="77">IF(F231=0,0,F242/F231)</f>
        <v>1361.9896551724137</v>
      </c>
      <c r="G253" s="2">
        <f t="shared" si="77"/>
        <v>1505.7844611528822</v>
      </c>
      <c r="H253" s="2">
        <f t="shared" si="77"/>
        <v>1698.4477124183006</v>
      </c>
      <c r="I253" s="2">
        <f t="shared" si="77"/>
        <v>1704.9784283513097</v>
      </c>
      <c r="J253" s="2">
        <f t="shared" si="77"/>
        <v>1780.6599423631123</v>
      </c>
      <c r="K253" s="2">
        <f t="shared" si="77"/>
        <v>1601.4473877851362</v>
      </c>
      <c r="L253" s="2">
        <f t="shared" si="77"/>
        <v>1989.7025561580174</v>
      </c>
      <c r="M253" s="2">
        <f t="shared" si="77"/>
        <v>2311.5567260940034</v>
      </c>
      <c r="N253" s="2">
        <f t="shared" si="77"/>
        <v>2301.908163265306</v>
      </c>
      <c r="O253" s="2">
        <f t="shared" si="77"/>
        <v>2061.1725403817918</v>
      </c>
      <c r="P253" s="2">
        <f t="shared" si="77"/>
        <v>1977.5734632683657</v>
      </c>
      <c r="Q253" s="2">
        <f t="shared" si="77"/>
        <v>2180.7463823305407</v>
      </c>
      <c r="R253" s="2">
        <f t="shared" si="77"/>
        <v>2410.278927203065</v>
      </c>
      <c r="S253" s="2">
        <f t="shared" si="77"/>
        <v>2507.8845849802374</v>
      </c>
      <c r="T253" s="2">
        <f t="shared" si="77"/>
        <v>2594.8262948207171</v>
      </c>
      <c r="U253" s="2">
        <f t="shared" si="77"/>
        <v>3194.5749128919861</v>
      </c>
      <c r="V253" s="2">
        <f t="shared" si="77"/>
        <v>3136.1734693877552</v>
      </c>
      <c r="W253" s="2">
        <f t="shared" si="77"/>
        <v>2737.348136399683</v>
      </c>
      <c r="X253" s="2">
        <f t="shared" si="77"/>
        <v>2339.9325153374239</v>
      </c>
      <c r="Y253" s="2">
        <f t="shared" si="77"/>
        <v>2192.2401408450705</v>
      </c>
      <c r="Z253" s="2">
        <f t="shared" si="77"/>
        <v>2192.6797671033482</v>
      </c>
      <c r="AA253" s="2">
        <f t="shared" si="77"/>
        <v>2904.4549590536849</v>
      </c>
      <c r="AB253" s="2">
        <f t="shared" si="77"/>
        <v>2669.0089942763693</v>
      </c>
      <c r="AC253" s="2">
        <f t="shared" si="77"/>
        <v>1689.5662805662805</v>
      </c>
      <c r="AD253" s="2">
        <f t="shared" si="77"/>
        <v>2877.8014814814815</v>
      </c>
      <c r="AE253" s="2">
        <f t="shared" si="77"/>
        <v>3340.1372712146426</v>
      </c>
      <c r="AF253" s="2">
        <f t="shared" si="77"/>
        <v>2852.8611521418024</v>
      </c>
      <c r="AG253" s="2">
        <f t="shared" si="77"/>
        <v>3251.2349809885927</v>
      </c>
      <c r="AH253" s="2">
        <f t="shared" si="77"/>
        <v>3104.2546583850931</v>
      </c>
      <c r="AI253" s="2">
        <f t="shared" si="77"/>
        <v>2746.4996400287978</v>
      </c>
      <c r="AJ253" s="2">
        <f t="shared" si="77"/>
        <v>2874.1506338553322</v>
      </c>
      <c r="AK253" s="2">
        <f t="shared" si="77"/>
        <v>2953.8667676003029</v>
      </c>
      <c r="AL253" s="2">
        <f t="shared" si="77"/>
        <v>2491.4854918612878</v>
      </c>
      <c r="AM253" s="2">
        <f t="shared" si="77"/>
        <v>3577.2362728785356</v>
      </c>
      <c r="AN253" s="2">
        <f t="shared" si="77"/>
        <v>3185.5591766723842</v>
      </c>
      <c r="AO253" s="2">
        <f t="shared" si="77"/>
        <v>2618.7780548628434</v>
      </c>
      <c r="AP253" s="2">
        <f t="shared" si="77"/>
        <v>2659.6139410187666</v>
      </c>
      <c r="AQ253" s="2">
        <f t="shared" si="77"/>
        <v>2886.2755174875092</v>
      </c>
      <c r="AR253" s="2">
        <f t="shared" si="77"/>
        <v>2750.1609886439546</v>
      </c>
      <c r="AS253" s="2">
        <f t="shared" si="77"/>
        <v>2538.6398580721466</v>
      </c>
      <c r="AT253" s="2">
        <f t="shared" si="77"/>
        <v>3324.9313790806127</v>
      </c>
      <c r="AU253" s="2">
        <f t="shared" si="77"/>
        <v>2999.9892617449664</v>
      </c>
      <c r="AV253" s="2">
        <f t="shared" si="77"/>
        <v>3310.1859018659297</v>
      </c>
      <c r="AW253" s="2">
        <f t="shared" si="77"/>
        <v>3149.902635431918</v>
      </c>
      <c r="AX253" s="2">
        <f t="shared" si="77"/>
        <v>3523.5581071677107</v>
      </c>
      <c r="AY253" s="2">
        <f t="shared" si="77"/>
        <v>3870.8014184397166</v>
      </c>
      <c r="AZ253" s="2">
        <f t="shared" si="77"/>
        <v>3566.5575158786169</v>
      </c>
      <c r="BA253" s="2">
        <f t="shared" si="77"/>
        <v>2843.6658610271902</v>
      </c>
      <c r="BB253" s="2">
        <f t="shared" si="77"/>
        <v>2856.0045454545457</v>
      </c>
      <c r="BC253" s="2">
        <f t="shared" si="77"/>
        <v>4261.8896198830416</v>
      </c>
      <c r="BD253" s="2">
        <f t="shared" si="77"/>
        <v>3947.5376411543289</v>
      </c>
      <c r="BE253" s="2">
        <f t="shared" si="77"/>
        <v>4574.1126851255631</v>
      </c>
      <c r="BF253" s="2">
        <f t="shared" si="77"/>
        <v>4411.1767469172046</v>
      </c>
      <c r="BG253" s="2">
        <f t="shared" si="77"/>
        <v>4115.8161898965309</v>
      </c>
      <c r="BH253" s="2">
        <f t="shared" si="77"/>
        <v>4407.8393234672303</v>
      </c>
      <c r="BI253" s="2">
        <f t="shared" si="77"/>
        <v>3789.843870258384</v>
      </c>
      <c r="BJ253" s="2">
        <f t="shared" si="77"/>
        <v>3629.4331683168311</v>
      </c>
      <c r="BK253" s="2">
        <f t="shared" si="77"/>
        <v>4692.0449438202249</v>
      </c>
      <c r="BL253" s="2">
        <f t="shared" si="77"/>
        <v>4459.6292335115868</v>
      </c>
      <c r="BM253" s="2">
        <f t="shared" si="77"/>
        <v>4699.9409836065579</v>
      </c>
      <c r="BN253" s="2">
        <f t="shared" si="77"/>
        <v>3782.9745596868884</v>
      </c>
      <c r="BO253" s="2">
        <f t="shared" si="77"/>
        <v>3560.7673590504446</v>
      </c>
      <c r="BQ253" s="32" t="s">
        <v>0</v>
      </c>
      <c r="BR253" s="32" t="s">
        <v>30</v>
      </c>
    </row>
    <row r="254" spans="2:70" x14ac:dyDescent="0.45">
      <c r="B254" t="s">
        <v>410</v>
      </c>
      <c r="C254" t="s">
        <v>32</v>
      </c>
      <c r="D254" t="s">
        <v>31</v>
      </c>
      <c r="E254" t="s">
        <v>3</v>
      </c>
      <c r="F254" s="2">
        <f t="shared" ref="F254:BO254" si="78">IF(F232=0,0,F243/F232)</f>
        <v>14.529881823297695</v>
      </c>
      <c r="G254" s="2">
        <f t="shared" si="78"/>
        <v>15.200128287363695</v>
      </c>
      <c r="H254" s="2">
        <f t="shared" si="78"/>
        <v>12.99930094372597</v>
      </c>
      <c r="I254" s="2">
        <f t="shared" si="78"/>
        <v>13.200115340253749</v>
      </c>
      <c r="J254" s="2">
        <f t="shared" si="78"/>
        <v>14.098757062146891</v>
      </c>
      <c r="K254" s="2">
        <f t="shared" si="78"/>
        <v>16.599086099086101</v>
      </c>
      <c r="L254" s="2">
        <f t="shared" si="78"/>
        <v>15.939601921757035</v>
      </c>
      <c r="M254" s="2">
        <f t="shared" si="78"/>
        <v>18.747678737233052</v>
      </c>
      <c r="N254" s="2">
        <f t="shared" si="78"/>
        <v>22.701667328304879</v>
      </c>
      <c r="O254" s="2">
        <f t="shared" si="78"/>
        <v>28.498971616618672</v>
      </c>
      <c r="P254" s="2">
        <f t="shared" si="78"/>
        <v>30.000411946446963</v>
      </c>
      <c r="Q254" s="2">
        <f t="shared" si="78"/>
        <v>34.944309392265197</v>
      </c>
      <c r="R254" s="2">
        <f t="shared" si="78"/>
        <v>36.126619927767152</v>
      </c>
      <c r="S254" s="2">
        <f t="shared" si="78"/>
        <v>33.211949411251638</v>
      </c>
      <c r="T254" s="2">
        <f t="shared" si="78"/>
        <v>32.110654851955907</v>
      </c>
      <c r="U254" s="2">
        <f t="shared" si="78"/>
        <v>40.425433243836956</v>
      </c>
      <c r="V254" s="2">
        <f t="shared" si="78"/>
        <v>41.409994900560939</v>
      </c>
      <c r="W254" s="2">
        <f t="shared" si="78"/>
        <v>42.524946287896874</v>
      </c>
      <c r="X254" s="2">
        <f t="shared" si="78"/>
        <v>37.463935372186953</v>
      </c>
      <c r="Y254" s="2">
        <f t="shared" si="78"/>
        <v>38.416404886561956</v>
      </c>
      <c r="Z254" s="2">
        <f t="shared" si="78"/>
        <v>37.208529214237743</v>
      </c>
      <c r="AA254" s="2">
        <f t="shared" si="78"/>
        <v>41.209558823529413</v>
      </c>
      <c r="AB254" s="2">
        <f t="shared" si="78"/>
        <v>44.55314305725792</v>
      </c>
      <c r="AC254" s="2">
        <f t="shared" si="78"/>
        <v>50.465773011617522</v>
      </c>
      <c r="AD254" s="2">
        <f t="shared" si="78"/>
        <v>38.709276152114683</v>
      </c>
      <c r="AE254" s="2">
        <f t="shared" si="78"/>
        <v>45.664158305462649</v>
      </c>
      <c r="AF254" s="2">
        <f t="shared" si="78"/>
        <v>44.998767629741209</v>
      </c>
      <c r="AG254" s="2">
        <f t="shared" si="78"/>
        <v>49.997107626731612</v>
      </c>
      <c r="AH254" s="2">
        <f t="shared" si="78"/>
        <v>56.67545219638243</v>
      </c>
      <c r="AI254" s="2">
        <f t="shared" si="78"/>
        <v>41.085795224605427</v>
      </c>
      <c r="AJ254" s="2">
        <f t="shared" si="78"/>
        <v>50.500660501981507</v>
      </c>
      <c r="AK254" s="2">
        <f t="shared" si="78"/>
        <v>44.205569080949481</v>
      </c>
      <c r="AL254" s="2">
        <f t="shared" si="78"/>
        <v>46.998049299521192</v>
      </c>
      <c r="AM254" s="2">
        <f t="shared" si="78"/>
        <v>46.99982020855807</v>
      </c>
      <c r="AN254" s="2">
        <f t="shared" si="78"/>
        <v>43.997893628225384</v>
      </c>
      <c r="AO254" s="2">
        <f t="shared" si="78"/>
        <v>50.621603820187723</v>
      </c>
      <c r="AP254" s="2">
        <f t="shared" si="78"/>
        <v>41.07276302851524</v>
      </c>
      <c r="AQ254" s="2">
        <f t="shared" si="78"/>
        <v>41.832003040668951</v>
      </c>
      <c r="AR254" s="2">
        <f t="shared" si="78"/>
        <v>52.713417721518987</v>
      </c>
      <c r="AS254" s="2">
        <f t="shared" si="78"/>
        <v>52.349984438219728</v>
      </c>
      <c r="AT254" s="2">
        <f t="shared" si="78"/>
        <v>45.00068511921075</v>
      </c>
      <c r="AU254" s="2">
        <f t="shared" si="78"/>
        <v>44.996822186913185</v>
      </c>
      <c r="AV254" s="2">
        <f t="shared" si="78"/>
        <v>40.503056508125844</v>
      </c>
      <c r="AW254" s="2">
        <f t="shared" si="78"/>
        <v>49.296846011131727</v>
      </c>
      <c r="AX254" s="2">
        <f t="shared" si="78"/>
        <v>62.679152291769341</v>
      </c>
      <c r="AY254" s="2">
        <f t="shared" si="78"/>
        <v>64.839334492177798</v>
      </c>
      <c r="AZ254" s="2">
        <f t="shared" si="78"/>
        <v>47.255386105059308</v>
      </c>
      <c r="BA254" s="2">
        <f t="shared" si="78"/>
        <v>21.881156255387623</v>
      </c>
      <c r="BB254" s="2">
        <f t="shared" si="78"/>
        <v>42.20017263703064</v>
      </c>
      <c r="BC254" s="2">
        <f t="shared" si="78"/>
        <v>85.540079079798701</v>
      </c>
      <c r="BD254" s="2">
        <f t="shared" si="78"/>
        <v>111.22301790281328</v>
      </c>
      <c r="BE254" s="2">
        <f t="shared" si="78"/>
        <v>138.21027037541333</v>
      </c>
      <c r="BF254" s="2">
        <f t="shared" si="78"/>
        <v>125.26259946949604</v>
      </c>
      <c r="BG254" s="2">
        <f t="shared" si="78"/>
        <v>112.2594009983361</v>
      </c>
      <c r="BH254" s="2">
        <f t="shared" si="78"/>
        <v>116.47227006544954</v>
      </c>
      <c r="BI254" s="2">
        <f t="shared" si="78"/>
        <v>101.51714495952908</v>
      </c>
      <c r="BJ254" s="2">
        <f t="shared" si="78"/>
        <v>81.196191960806146</v>
      </c>
      <c r="BK254" s="2">
        <f t="shared" si="78"/>
        <v>112.59845351555475</v>
      </c>
      <c r="BL254" s="2">
        <f t="shared" si="78"/>
        <v>160.56560859785054</v>
      </c>
      <c r="BM254" s="2">
        <f t="shared" si="78"/>
        <v>180.90745624550468</v>
      </c>
      <c r="BN254" s="2">
        <f t="shared" si="78"/>
        <v>186.01055480378892</v>
      </c>
      <c r="BO254" s="2">
        <f t="shared" si="78"/>
        <v>192.32168021680218</v>
      </c>
      <c r="BQ254" s="32" t="s">
        <v>2</v>
      </c>
      <c r="BR254" s="32" t="s">
        <v>30</v>
      </c>
    </row>
    <row r="255" spans="2:70" x14ac:dyDescent="0.45">
      <c r="B255" t="s">
        <v>410</v>
      </c>
      <c r="C255" t="s">
        <v>32</v>
      </c>
      <c r="D255" t="s">
        <v>31</v>
      </c>
      <c r="E255" t="s">
        <v>5</v>
      </c>
      <c r="F255" s="2">
        <f t="shared" ref="F255:BO255" si="79">IF(F233=0,0,F244/F233)</f>
        <v>112.19997035646352</v>
      </c>
      <c r="G255" s="2">
        <f t="shared" si="79"/>
        <v>107.19995527934987</v>
      </c>
      <c r="H255" s="2">
        <f t="shared" si="79"/>
        <v>95.199970545051798</v>
      </c>
      <c r="I255" s="2">
        <f t="shared" si="79"/>
        <v>103.50003883065948</v>
      </c>
      <c r="J255" s="2">
        <f t="shared" si="79"/>
        <v>112.00003392722127</v>
      </c>
      <c r="K255" s="2">
        <f t="shared" si="79"/>
        <v>105.98807466883491</v>
      </c>
      <c r="L255" s="2">
        <f t="shared" si="79"/>
        <v>110.99998785455219</v>
      </c>
      <c r="M255" s="2">
        <f t="shared" si="79"/>
        <v>120.99993112207186</v>
      </c>
      <c r="N255" s="2">
        <f t="shared" si="79"/>
        <v>122.99994017042881</v>
      </c>
      <c r="O255" s="2">
        <f t="shared" si="79"/>
        <v>133.00002134510271</v>
      </c>
      <c r="P255" s="2">
        <f t="shared" si="79"/>
        <v>136.00005771625041</v>
      </c>
      <c r="Q255" s="2">
        <f t="shared" si="79"/>
        <v>140.99991181628505</v>
      </c>
      <c r="R255" s="2">
        <f t="shared" si="79"/>
        <v>143.94006412086702</v>
      </c>
      <c r="S255" s="2">
        <f t="shared" si="79"/>
        <v>144.99996876990917</v>
      </c>
      <c r="T255" s="2">
        <f t="shared" si="79"/>
        <v>132.29991102357445</v>
      </c>
      <c r="U255" s="2">
        <f t="shared" si="79"/>
        <v>144.89999550793971</v>
      </c>
      <c r="V255" s="2">
        <f t="shared" si="79"/>
        <v>188.9999740777624</v>
      </c>
      <c r="W255" s="2">
        <f t="shared" si="79"/>
        <v>191.8720991069907</v>
      </c>
      <c r="X255" s="2">
        <f t="shared" si="79"/>
        <v>192.00010342748155</v>
      </c>
      <c r="Y255" s="2">
        <f t="shared" si="79"/>
        <v>192.4999949670746</v>
      </c>
      <c r="Z255" s="2">
        <f t="shared" si="79"/>
        <v>165.61996288441145</v>
      </c>
      <c r="AA255" s="2">
        <f t="shared" si="79"/>
        <v>185.89999021129111</v>
      </c>
      <c r="AB255" s="2">
        <f t="shared" si="79"/>
        <v>196.80012699249025</v>
      </c>
      <c r="AC255" s="2">
        <f t="shared" si="79"/>
        <v>198.00005032647272</v>
      </c>
      <c r="AD255" s="2">
        <f t="shared" si="79"/>
        <v>191.99998478192498</v>
      </c>
      <c r="AE255" s="2">
        <f t="shared" si="79"/>
        <v>199.22992675296595</v>
      </c>
      <c r="AF255" s="2">
        <f t="shared" si="79"/>
        <v>219.49694226279155</v>
      </c>
      <c r="AG255" s="2">
        <f t="shared" si="79"/>
        <v>238.35121112073236</v>
      </c>
      <c r="AH255" s="2">
        <f t="shared" si="79"/>
        <v>227.71077140209687</v>
      </c>
      <c r="AI255" s="2">
        <f t="shared" si="79"/>
        <v>215.0001679629454</v>
      </c>
      <c r="AJ255" s="2">
        <f t="shared" si="79"/>
        <v>247.00023480871474</v>
      </c>
      <c r="AK255" s="2">
        <f t="shared" si="79"/>
        <v>250.00023158813391</v>
      </c>
      <c r="AL255" s="2">
        <f t="shared" si="79"/>
        <v>242.49987826849102</v>
      </c>
      <c r="AM255" s="2">
        <f t="shared" si="79"/>
        <v>241.89988066353865</v>
      </c>
      <c r="AN255" s="2">
        <f t="shared" si="79"/>
        <v>239.00013874336781</v>
      </c>
      <c r="AO255" s="2">
        <f t="shared" si="79"/>
        <v>251.99993640179528</v>
      </c>
      <c r="AP255" s="2">
        <f t="shared" si="79"/>
        <v>260.799696317854</v>
      </c>
      <c r="AQ255" s="2">
        <f t="shared" si="79"/>
        <v>270.00024867812039</v>
      </c>
      <c r="AR255" s="2">
        <f t="shared" si="79"/>
        <v>279.00006517279292</v>
      </c>
      <c r="AS255" s="2">
        <f t="shared" si="79"/>
        <v>256.61879924607223</v>
      </c>
      <c r="AT255" s="2">
        <f t="shared" si="79"/>
        <v>282.09639280708183</v>
      </c>
      <c r="AU255" s="2">
        <f t="shared" si="79"/>
        <v>318.65011466311205</v>
      </c>
      <c r="AV255" s="2">
        <f t="shared" si="79"/>
        <v>342.6996369872345</v>
      </c>
      <c r="AW255" s="2">
        <f t="shared" si="79"/>
        <v>350.19975072542798</v>
      </c>
      <c r="AX255" s="2">
        <f t="shared" si="79"/>
        <v>396.20007104439117</v>
      </c>
      <c r="AY255" s="2">
        <f t="shared" si="79"/>
        <v>429.99933445992872</v>
      </c>
      <c r="AZ255" s="2">
        <f t="shared" si="79"/>
        <v>444.99925816023739</v>
      </c>
      <c r="BA255" s="2">
        <f t="shared" si="79"/>
        <v>458.00063690579583</v>
      </c>
      <c r="BB255" s="2">
        <f t="shared" si="79"/>
        <v>482.99915293749177</v>
      </c>
      <c r="BC255" s="2">
        <f t="shared" si="79"/>
        <v>462.00064916134966</v>
      </c>
      <c r="BD255" s="2">
        <f t="shared" si="79"/>
        <v>457.99942349121585</v>
      </c>
      <c r="BE255" s="2">
        <f t="shared" si="79"/>
        <v>410.60014140865559</v>
      </c>
      <c r="BF255" s="2">
        <f t="shared" si="79"/>
        <v>424.99994264262625</v>
      </c>
      <c r="BG255" s="2">
        <f t="shared" si="79"/>
        <v>442.57112086844194</v>
      </c>
      <c r="BH255" s="2">
        <f t="shared" si="79"/>
        <v>487.17617960666121</v>
      </c>
      <c r="BI255" s="2">
        <f t="shared" si="79"/>
        <v>200.29301382233075</v>
      </c>
      <c r="BJ255" s="2">
        <f t="shared" si="79"/>
        <v>172.06099642101105</v>
      </c>
      <c r="BK255" s="2">
        <f t="shared" si="79"/>
        <v>200.77114779391579</v>
      </c>
      <c r="BL255" s="2">
        <f t="shared" si="79"/>
        <v>329.18727628000852</v>
      </c>
      <c r="BM255" s="2">
        <f t="shared" si="79"/>
        <v>244.21672672647168</v>
      </c>
      <c r="BN255" s="2">
        <f t="shared" si="79"/>
        <v>250.60704881030753</v>
      </c>
      <c r="BO255" s="2">
        <f t="shared" si="79"/>
        <v>267.56378491276928</v>
      </c>
      <c r="BQ255" s="32" t="s">
        <v>4</v>
      </c>
      <c r="BR255" s="32" t="s">
        <v>30</v>
      </c>
    </row>
    <row r="256" spans="2:70" x14ac:dyDescent="0.45">
      <c r="B256" t="s">
        <v>410</v>
      </c>
      <c r="C256" t="s">
        <v>32</v>
      </c>
      <c r="D256" t="s">
        <v>31</v>
      </c>
      <c r="E256" t="s">
        <v>7</v>
      </c>
      <c r="F256" s="2">
        <f t="shared" ref="F256:BO256" si="80">IF(F234=0,0,F245/F234)</f>
        <v>669.0020544427324</v>
      </c>
      <c r="G256" s="2">
        <f t="shared" si="80"/>
        <v>698.9970398068084</v>
      </c>
      <c r="H256" s="2">
        <f t="shared" si="80"/>
        <v>662.99188150561167</v>
      </c>
      <c r="I256" s="2">
        <f t="shared" si="80"/>
        <v>700.00692765014105</v>
      </c>
      <c r="J256" s="2">
        <f t="shared" si="80"/>
        <v>730.00383245969726</v>
      </c>
      <c r="K256" s="2">
        <f t="shared" si="80"/>
        <v>774.00373114991976</v>
      </c>
      <c r="L256" s="2">
        <f t="shared" si="80"/>
        <v>725.88528710613593</v>
      </c>
      <c r="M256" s="2">
        <f t="shared" si="80"/>
        <v>775.99937798051008</v>
      </c>
      <c r="N256" s="2">
        <f t="shared" si="80"/>
        <v>802.99535040781348</v>
      </c>
      <c r="O256" s="2">
        <f t="shared" si="80"/>
        <v>820.04714048901792</v>
      </c>
      <c r="P256" s="2">
        <f t="shared" si="80"/>
        <v>899.99507695496709</v>
      </c>
      <c r="Q256" s="2">
        <f t="shared" si="80"/>
        <v>949.98937107896506</v>
      </c>
      <c r="R256" s="2">
        <f t="shared" si="80"/>
        <v>899.99507695496709</v>
      </c>
      <c r="S256" s="2">
        <f t="shared" si="80"/>
        <v>865.59622753521512</v>
      </c>
      <c r="T256" s="2">
        <f t="shared" si="80"/>
        <v>927.01007410532975</v>
      </c>
      <c r="U256" s="2">
        <f t="shared" si="80"/>
        <v>897.99837709846486</v>
      </c>
      <c r="V256" s="2">
        <f t="shared" si="80"/>
        <v>934.01204881580315</v>
      </c>
      <c r="W256" s="2">
        <f t="shared" si="80"/>
        <v>945.80560670107104</v>
      </c>
      <c r="X256" s="2">
        <f t="shared" si="80"/>
        <v>1053.0098758240886</v>
      </c>
      <c r="Y256" s="2">
        <f t="shared" si="80"/>
        <v>919.99496755396626</v>
      </c>
      <c r="Z256" s="2">
        <f t="shared" si="80"/>
        <v>902.00739307859453</v>
      </c>
      <c r="AA256" s="2">
        <f t="shared" si="80"/>
        <v>1112.9893808590648</v>
      </c>
      <c r="AB256" s="2">
        <f t="shared" si="80"/>
        <v>1264.994835121176</v>
      </c>
      <c r="AC256" s="2">
        <f t="shared" si="80"/>
        <v>1324.0132711716246</v>
      </c>
      <c r="AD256" s="2">
        <f t="shared" si="80"/>
        <v>1388.006899858806</v>
      </c>
      <c r="AE256" s="2">
        <f t="shared" si="80"/>
        <v>1740.2026720106878</v>
      </c>
      <c r="AF256" s="2">
        <f t="shared" si="80"/>
        <v>2054.5054884591045</v>
      </c>
      <c r="AG256" s="2">
        <f t="shared" si="80"/>
        <v>2250.0154753562251</v>
      </c>
      <c r="AH256" s="2">
        <f t="shared" si="80"/>
        <v>2319.9940142490073</v>
      </c>
      <c r="AI256" s="2">
        <f t="shared" si="80"/>
        <v>2346.9953897132978</v>
      </c>
      <c r="AJ256" s="2">
        <f t="shared" si="80"/>
        <v>2062.0176093916753</v>
      </c>
      <c r="AK256" s="2">
        <f t="shared" si="80"/>
        <v>1986.9898791188878</v>
      </c>
      <c r="AL256" s="2">
        <f t="shared" si="80"/>
        <v>1982.9819730267047</v>
      </c>
      <c r="AM256" s="2">
        <f t="shared" si="80"/>
        <v>1989.0060192830128</v>
      </c>
      <c r="AN256" s="2">
        <f t="shared" si="80"/>
        <v>1984.986036408771</v>
      </c>
      <c r="AO256" s="2">
        <f t="shared" si="80"/>
        <v>1908.021006881565</v>
      </c>
      <c r="AP256" s="2">
        <f t="shared" si="80"/>
        <v>2056.979204957202</v>
      </c>
      <c r="AQ256" s="2">
        <f t="shared" si="80"/>
        <v>2007.9881765152109</v>
      </c>
      <c r="AR256" s="2">
        <f t="shared" si="80"/>
        <v>2341.9783053258648</v>
      </c>
      <c r="AS256" s="2">
        <f t="shared" si="80"/>
        <v>2224.0190858453475</v>
      </c>
      <c r="AT256" s="2">
        <f t="shared" si="80"/>
        <v>2512.61646412037</v>
      </c>
      <c r="AU256" s="2">
        <f t="shared" si="80"/>
        <v>2890.6799267643141</v>
      </c>
      <c r="AV256" s="2">
        <f t="shared" si="80"/>
        <v>2898.4026699782671</v>
      </c>
      <c r="AW256" s="2">
        <f t="shared" si="80"/>
        <v>3392.4077494051212</v>
      </c>
      <c r="AX256" s="2">
        <f t="shared" si="80"/>
        <v>3752.1997271354094</v>
      </c>
      <c r="AY256" s="2">
        <f t="shared" si="80"/>
        <v>3700.10755644136</v>
      </c>
      <c r="AZ256" s="2">
        <f t="shared" si="80"/>
        <v>3202.4004277917093</v>
      </c>
      <c r="BA256" s="2">
        <f t="shared" si="80"/>
        <v>3208.9213152415823</v>
      </c>
      <c r="BB256" s="2">
        <f t="shared" si="80"/>
        <v>3567.2711238031243</v>
      </c>
      <c r="BC256" s="2">
        <f t="shared" si="80"/>
        <v>3638.5917144891714</v>
      </c>
      <c r="BD256" s="2">
        <f t="shared" si="80"/>
        <v>3711.3195622013254</v>
      </c>
      <c r="BE256" s="2">
        <f t="shared" si="80"/>
        <v>3732.9295054862469</v>
      </c>
      <c r="BF256" s="2">
        <f t="shared" si="80"/>
        <v>3686.4166851564237</v>
      </c>
      <c r="BG256" s="2">
        <f t="shared" si="80"/>
        <v>3424.9578145899782</v>
      </c>
      <c r="BH256" s="2">
        <f t="shared" si="80"/>
        <v>3444.2371606373522</v>
      </c>
      <c r="BI256" s="2">
        <f t="shared" si="80"/>
        <v>4115.0158568147854</v>
      </c>
      <c r="BJ256" s="2">
        <f t="shared" si="80"/>
        <v>3560.7256020278837</v>
      </c>
      <c r="BK256" s="2">
        <f t="shared" si="80"/>
        <v>3778.2030256801427</v>
      </c>
      <c r="BL256" s="2">
        <f t="shared" si="80"/>
        <v>3983.2733098206745</v>
      </c>
      <c r="BM256" s="2">
        <f t="shared" si="80"/>
        <v>4048.111521451694</v>
      </c>
      <c r="BN256" s="2">
        <f t="shared" si="80"/>
        <v>4640.750572447947</v>
      </c>
      <c r="BO256" s="2">
        <f t="shared" si="80"/>
        <v>4214.9735867686986</v>
      </c>
      <c r="BQ256" s="32" t="s">
        <v>6</v>
      </c>
      <c r="BR256" s="32" t="s">
        <v>30</v>
      </c>
    </row>
    <row r="257" spans="2:70" x14ac:dyDescent="0.45">
      <c r="B257" t="s">
        <v>410</v>
      </c>
      <c r="C257" t="s">
        <v>32</v>
      </c>
      <c r="D257" t="s">
        <v>31</v>
      </c>
      <c r="E257" t="s">
        <v>9</v>
      </c>
      <c r="F257" s="2">
        <f t="shared" ref="F257:BO257" si="81">IF(F235=0,0,F246/F235)</f>
        <v>15.113991051265662</v>
      </c>
      <c r="G257" s="2">
        <f t="shared" si="81"/>
        <v>15.904905954786168</v>
      </c>
      <c r="H257" s="2">
        <f t="shared" si="81"/>
        <v>16.477989643484118</v>
      </c>
      <c r="I257" s="2">
        <f t="shared" si="81"/>
        <v>17.236998159634652</v>
      </c>
      <c r="J257" s="2">
        <f t="shared" si="81"/>
        <v>17.335993665874902</v>
      </c>
      <c r="K257" s="2">
        <f t="shared" si="81"/>
        <v>17.302984944189188</v>
      </c>
      <c r="L257" s="2">
        <f t="shared" si="81"/>
        <v>17.391016063451005</v>
      </c>
      <c r="M257" s="2">
        <f t="shared" si="81"/>
        <v>16.27999992582194</v>
      </c>
      <c r="N257" s="2">
        <f t="shared" si="81"/>
        <v>14.025003640143687</v>
      </c>
      <c r="O257" s="2">
        <f t="shared" si="81"/>
        <v>12.92500770450901</v>
      </c>
      <c r="P257" s="2">
        <f t="shared" si="81"/>
        <v>12.9249953438046</v>
      </c>
      <c r="Q257" s="2">
        <f t="shared" si="81"/>
        <v>12.265005338259366</v>
      </c>
      <c r="R257" s="2">
        <f t="shared" si="81"/>
        <v>11.66000315439083</v>
      </c>
      <c r="S257" s="2">
        <f t="shared" si="81"/>
        <v>13.199993060281097</v>
      </c>
      <c r="T257" s="2">
        <f t="shared" si="81"/>
        <v>13.750007811451773</v>
      </c>
      <c r="U257" s="2">
        <f t="shared" si="81"/>
        <v>15.180000836685055</v>
      </c>
      <c r="V257" s="2">
        <f t="shared" si="81"/>
        <v>19.80000297006913</v>
      </c>
      <c r="W257" s="2">
        <f t="shared" si="81"/>
        <v>26.070009968276008</v>
      </c>
      <c r="X257" s="2">
        <f t="shared" si="81"/>
        <v>27.323989065257699</v>
      </c>
      <c r="Y257" s="2">
        <f t="shared" si="81"/>
        <v>17.599996782361401</v>
      </c>
      <c r="Z257" s="2">
        <f t="shared" si="81"/>
        <v>15.399995297419643</v>
      </c>
      <c r="AA257" s="2">
        <f t="shared" si="81"/>
        <v>15.840008219614054</v>
      </c>
      <c r="AB257" s="2">
        <f t="shared" si="81"/>
        <v>17.535098647153742</v>
      </c>
      <c r="AC257" s="2">
        <f t="shared" si="81"/>
        <v>23.409120262668544</v>
      </c>
      <c r="AD257" s="2">
        <f t="shared" si="81"/>
        <v>24.750017385355331</v>
      </c>
      <c r="AE257" s="2">
        <f t="shared" si="81"/>
        <v>23.256798211407474</v>
      </c>
      <c r="AF257" s="2">
        <f t="shared" si="81"/>
        <v>25.024995602644623</v>
      </c>
      <c r="AG257" s="2">
        <f t="shared" si="81"/>
        <v>27.617918605389718</v>
      </c>
      <c r="AH257" s="2">
        <f t="shared" si="81"/>
        <v>27.214654684292274</v>
      </c>
      <c r="AI257" s="2">
        <f t="shared" si="81"/>
        <v>30.79999655451617</v>
      </c>
      <c r="AJ257" s="2">
        <f t="shared" si="81"/>
        <v>30.800006028293975</v>
      </c>
      <c r="AK257" s="2">
        <f t="shared" si="81"/>
        <v>31.900012171265583</v>
      </c>
      <c r="AL257" s="2">
        <f t="shared" si="81"/>
        <v>32.450003432319072</v>
      </c>
      <c r="AM257" s="2">
        <f t="shared" si="81"/>
        <v>32.450019656571612</v>
      </c>
      <c r="AN257" s="2">
        <f t="shared" si="81"/>
        <v>32.450011378829686</v>
      </c>
      <c r="AO257" s="2">
        <f t="shared" si="81"/>
        <v>31.900008265629786</v>
      </c>
      <c r="AP257" s="2">
        <f t="shared" si="81"/>
        <v>34.09998527227657</v>
      </c>
      <c r="AQ257" s="2">
        <f t="shared" si="81"/>
        <v>29.700020062911559</v>
      </c>
      <c r="AR257" s="2">
        <f t="shared" si="81"/>
        <v>37.652016918633365</v>
      </c>
      <c r="AS257" s="2">
        <f t="shared" si="81"/>
        <v>37.652006637862975</v>
      </c>
      <c r="AT257" s="2">
        <f t="shared" si="81"/>
        <v>42.006995975652373</v>
      </c>
      <c r="AU257" s="2">
        <f t="shared" si="81"/>
        <v>38.917996849442993</v>
      </c>
      <c r="AV257" s="2">
        <f t="shared" si="81"/>
        <v>41.559982495159645</v>
      </c>
      <c r="AW257" s="2">
        <f t="shared" si="81"/>
        <v>40.219012730909746</v>
      </c>
      <c r="AX257" s="2">
        <f t="shared" si="81"/>
        <v>38.917999966607411</v>
      </c>
      <c r="AY257" s="2">
        <f t="shared" si="81"/>
        <v>42.600024113589193</v>
      </c>
      <c r="AZ257" s="2">
        <f t="shared" si="81"/>
        <v>44.44998708958255</v>
      </c>
      <c r="BA257" s="2">
        <f t="shared" si="81"/>
        <v>44.670010668449315</v>
      </c>
      <c r="BB257" s="2">
        <f t="shared" si="81"/>
        <v>46.321012441338787</v>
      </c>
      <c r="BC257" s="2">
        <f t="shared" si="81"/>
        <v>46.875994972396249</v>
      </c>
      <c r="BD257" s="2">
        <f t="shared" si="81"/>
        <v>55.572998806732954</v>
      </c>
      <c r="BE257" s="2">
        <f t="shared" si="81"/>
        <v>56.399038230936952</v>
      </c>
      <c r="BF257" s="2">
        <f t="shared" si="81"/>
        <v>57.928022598584562</v>
      </c>
      <c r="BG257" s="2">
        <f t="shared" si="81"/>
        <v>68.190020310229045</v>
      </c>
      <c r="BH257" s="2">
        <f t="shared" si="81"/>
        <v>68.016012030495503</v>
      </c>
      <c r="BI257" s="2">
        <f t="shared" si="81"/>
        <v>50.468022191243683</v>
      </c>
      <c r="BJ257" s="2">
        <f t="shared" si="81"/>
        <v>33.677008654744348</v>
      </c>
      <c r="BK257" s="2">
        <f t="shared" si="81"/>
        <v>37.132990145456226</v>
      </c>
      <c r="BL257" s="2">
        <f t="shared" si="81"/>
        <v>55.927118018535225</v>
      </c>
      <c r="BM257" s="2">
        <f t="shared" si="81"/>
        <v>80.738787817709991</v>
      </c>
      <c r="BN257" s="2">
        <f t="shared" si="81"/>
        <v>73.06303891325355</v>
      </c>
      <c r="BO257" s="2">
        <f t="shared" si="81"/>
        <v>74.000030833404907</v>
      </c>
      <c r="BQ257" s="32" t="s">
        <v>8</v>
      </c>
      <c r="BR257" s="32" t="s">
        <v>30</v>
      </c>
    </row>
    <row r="258" spans="2:70" x14ac:dyDescent="0.45">
      <c r="B258" t="s">
        <v>410</v>
      </c>
      <c r="C258" t="s">
        <v>32</v>
      </c>
      <c r="D258" t="s">
        <v>31</v>
      </c>
      <c r="E258" t="s">
        <v>10</v>
      </c>
      <c r="F258" s="2">
        <f t="shared" ref="F258:BO258" si="82">IF(F236=0,0,F247/F236)</f>
        <v>46.999794965258005</v>
      </c>
      <c r="G258" s="2">
        <f t="shared" si="82"/>
        <v>49.229479439571705</v>
      </c>
      <c r="H258" s="2">
        <f t="shared" si="82"/>
        <v>50.999931655086002</v>
      </c>
      <c r="I258" s="2">
        <f t="shared" si="82"/>
        <v>53.290283631393095</v>
      </c>
      <c r="J258" s="2">
        <f t="shared" si="82"/>
        <v>53</v>
      </c>
      <c r="K258" s="2">
        <f t="shared" si="82"/>
        <v>53</v>
      </c>
      <c r="L258" s="2">
        <f t="shared" si="82"/>
        <v>53.299829137715001</v>
      </c>
      <c r="M258" s="2">
        <f t="shared" si="82"/>
        <v>50.000432860983274</v>
      </c>
      <c r="N258" s="2">
        <f t="shared" si="82"/>
        <v>43.339750307559122</v>
      </c>
      <c r="O258" s="2">
        <f t="shared" si="82"/>
        <v>42.280191365759194</v>
      </c>
      <c r="P258" s="2">
        <f t="shared" si="82"/>
        <v>41.499567158738841</v>
      </c>
      <c r="Q258" s="2">
        <f t="shared" si="82"/>
        <v>40.499874700991001</v>
      </c>
      <c r="R258" s="2">
        <f t="shared" si="82"/>
        <v>40.000159471465999</v>
      </c>
      <c r="S258" s="2">
        <f t="shared" si="82"/>
        <v>39.000410078826263</v>
      </c>
      <c r="T258" s="2">
        <f t="shared" si="82"/>
        <v>42.609627739554377</v>
      </c>
      <c r="U258" s="2">
        <f t="shared" si="82"/>
        <v>43.400419191689068</v>
      </c>
      <c r="V258" s="2">
        <f t="shared" si="82"/>
        <v>56.999658275430001</v>
      </c>
      <c r="W258" s="2">
        <f t="shared" si="82"/>
        <v>75.049686752477513</v>
      </c>
      <c r="X258" s="2">
        <f t="shared" si="82"/>
        <v>78.680753633754051</v>
      </c>
      <c r="Y258" s="2">
        <f t="shared" si="82"/>
        <v>75.999749396272833</v>
      </c>
      <c r="Z258" s="2">
        <f t="shared" si="82"/>
        <v>66.499988609181003</v>
      </c>
      <c r="AA258" s="2">
        <f t="shared" si="82"/>
        <v>72.000045563276004</v>
      </c>
      <c r="AB258" s="2">
        <f t="shared" si="82"/>
        <v>73.863606333295365</v>
      </c>
      <c r="AC258" s="2">
        <f t="shared" si="82"/>
        <v>68.544572274746557</v>
      </c>
      <c r="AD258" s="2">
        <f t="shared" si="82"/>
        <v>74.999544367240006</v>
      </c>
      <c r="AE258" s="2">
        <f t="shared" si="82"/>
        <v>80.499578539696998</v>
      </c>
      <c r="AF258" s="2">
        <f t="shared" si="82"/>
        <v>74.999453240688013</v>
      </c>
      <c r="AG258" s="2">
        <f t="shared" si="82"/>
        <v>96.499897482628995</v>
      </c>
      <c r="AH258" s="2">
        <f t="shared" si="82"/>
        <v>97.999726620344006</v>
      </c>
      <c r="AI258" s="2">
        <f t="shared" si="82"/>
        <v>101.99911151611801</v>
      </c>
      <c r="AJ258" s="2">
        <f t="shared" si="82"/>
        <v>129.42277603271498</v>
      </c>
      <c r="AK258" s="2">
        <f t="shared" si="82"/>
        <v>133.03616407721279</v>
      </c>
      <c r="AL258" s="2">
        <f t="shared" si="82"/>
        <v>135.0963477547192</v>
      </c>
      <c r="AM258" s="2">
        <f t="shared" si="82"/>
        <v>135.62743088097469</v>
      </c>
      <c r="AN258" s="2">
        <f t="shared" si="82"/>
        <v>110.79964078541784</v>
      </c>
      <c r="AO258" s="2">
        <f t="shared" si="82"/>
        <v>120.99981514003144</v>
      </c>
      <c r="AP258" s="2">
        <f t="shared" si="82"/>
        <v>119.79881472239551</v>
      </c>
      <c r="AQ258" s="2">
        <f t="shared" si="82"/>
        <v>125.09980372650767</v>
      </c>
      <c r="AR258" s="2">
        <f t="shared" si="82"/>
        <v>121.00040538349279</v>
      </c>
      <c r="AS258" s="2">
        <f t="shared" si="82"/>
        <v>119.01539287126475</v>
      </c>
      <c r="AT258" s="2">
        <f t="shared" si="82"/>
        <v>99.625411104662405</v>
      </c>
      <c r="AU258" s="2">
        <f t="shared" si="82"/>
        <v>103.72814100039385</v>
      </c>
      <c r="AV258" s="2">
        <f t="shared" si="82"/>
        <v>110.01676049458884</v>
      </c>
      <c r="AW258" s="2">
        <f t="shared" si="82"/>
        <v>121.58086624925923</v>
      </c>
      <c r="AX258" s="2">
        <f t="shared" si="82"/>
        <v>132.35473260053178</v>
      </c>
      <c r="AY258" s="2">
        <f t="shared" si="82"/>
        <v>126.65098967049454</v>
      </c>
      <c r="AZ258" s="2">
        <f t="shared" si="82"/>
        <v>130.19797761898343</v>
      </c>
      <c r="BA258" s="2">
        <f t="shared" si="82"/>
        <v>135.94611477769629</v>
      </c>
      <c r="BB258" s="2">
        <f t="shared" si="82"/>
        <v>257.729208038764</v>
      </c>
      <c r="BC258" s="2">
        <f t="shared" si="82"/>
        <v>260.32279666307249</v>
      </c>
      <c r="BD258" s="2">
        <f t="shared" si="82"/>
        <v>262.90754674602726</v>
      </c>
      <c r="BE258" s="2">
        <f t="shared" si="82"/>
        <v>267.90755435362775</v>
      </c>
      <c r="BF258" s="2">
        <f t="shared" si="82"/>
        <v>268.54724563811016</v>
      </c>
      <c r="BG258" s="2">
        <f t="shared" si="82"/>
        <v>254.99763795213295</v>
      </c>
      <c r="BH258" s="2">
        <f t="shared" si="82"/>
        <v>260.00367258014313</v>
      </c>
      <c r="BI258" s="2">
        <f t="shared" si="82"/>
        <v>245.00155689621616</v>
      </c>
      <c r="BJ258" s="2">
        <f t="shared" si="82"/>
        <v>250.0015599705666</v>
      </c>
      <c r="BK258" s="2">
        <f t="shared" si="82"/>
        <v>260.00346235795456</v>
      </c>
      <c r="BL258" s="2">
        <f t="shared" si="82"/>
        <v>266.69642028402586</v>
      </c>
      <c r="BM258" s="2">
        <f t="shared" si="82"/>
        <v>271.88585229439428</v>
      </c>
      <c r="BN258" s="2">
        <f t="shared" si="82"/>
        <v>254.90587011443009</v>
      </c>
      <c r="BO258" s="2">
        <f t="shared" si="82"/>
        <v>264.87974820254885</v>
      </c>
      <c r="BQ258" s="32" t="s">
        <v>6</v>
      </c>
      <c r="BR258" s="32" t="s">
        <v>30</v>
      </c>
    </row>
    <row r="259" spans="2:70" x14ac:dyDescent="0.45">
      <c r="B259" t="s">
        <v>410</v>
      </c>
      <c r="C259" t="s">
        <v>32</v>
      </c>
      <c r="D259" t="s">
        <v>31</v>
      </c>
      <c r="E259" t="s">
        <v>11</v>
      </c>
      <c r="F259" s="2">
        <f t="shared" ref="F259:BO259" si="83">IF(F237=0,0,F248/F237)</f>
        <v>15.472812641769599</v>
      </c>
      <c r="G259" s="2">
        <f t="shared" si="83"/>
        <v>13.670391061452515</v>
      </c>
      <c r="H259" s="2">
        <f t="shared" si="83"/>
        <v>14.040008496271703</v>
      </c>
      <c r="I259" s="2">
        <f t="shared" si="83"/>
        <v>14.540390071794137</v>
      </c>
      <c r="J259" s="2">
        <f t="shared" si="83"/>
        <v>14.231986032300306</v>
      </c>
      <c r="K259" s="2">
        <f t="shared" si="83"/>
        <v>13.896009632791909</v>
      </c>
      <c r="L259" s="2">
        <f t="shared" si="83"/>
        <v>14.694005336809012</v>
      </c>
      <c r="M259" s="2">
        <f t="shared" si="83"/>
        <v>14.838009224517382</v>
      </c>
      <c r="N259" s="2">
        <f t="shared" si="83"/>
        <v>14.246409312228407</v>
      </c>
      <c r="O259" s="2">
        <f t="shared" si="83"/>
        <v>12.900004108632238</v>
      </c>
      <c r="P259" s="2">
        <f t="shared" si="83"/>
        <v>12.599994308688601</v>
      </c>
      <c r="Q259" s="2">
        <f t="shared" si="83"/>
        <v>12.240006162528584</v>
      </c>
      <c r="R259" s="2">
        <f t="shared" si="83"/>
        <v>12.000002184026036</v>
      </c>
      <c r="S259" s="2">
        <f t="shared" si="83"/>
        <v>12.000009554771534</v>
      </c>
      <c r="T259" s="2">
        <f t="shared" si="83"/>
        <v>15.599985828381703</v>
      </c>
      <c r="U259" s="2">
        <f t="shared" si="83"/>
        <v>16.800004896012197</v>
      </c>
      <c r="V259" s="2">
        <f t="shared" si="83"/>
        <v>17.039985237746713</v>
      </c>
      <c r="W259" s="2">
        <f t="shared" si="83"/>
        <v>17.400021722602368</v>
      </c>
      <c r="X259" s="2">
        <f t="shared" si="83"/>
        <v>15.473992325715644</v>
      </c>
      <c r="Y259" s="2">
        <f t="shared" si="83"/>
        <v>17.911187011945369</v>
      </c>
      <c r="Z259" s="2">
        <f t="shared" si="83"/>
        <v>21.542400093938909</v>
      </c>
      <c r="AA259" s="2">
        <f t="shared" si="83"/>
        <v>21.891596203397533</v>
      </c>
      <c r="AB259" s="2">
        <f t="shared" si="83"/>
        <v>15.525597891816263</v>
      </c>
      <c r="AC259" s="2">
        <f t="shared" si="83"/>
        <v>19.053599097938626</v>
      </c>
      <c r="AD259" s="2">
        <f t="shared" si="83"/>
        <v>24.236375989164376</v>
      </c>
      <c r="AE259" s="2">
        <f t="shared" si="83"/>
        <v>17.797904866732402</v>
      </c>
      <c r="AF259" s="2">
        <f t="shared" si="83"/>
        <v>16.316288961864853</v>
      </c>
      <c r="AG259" s="2">
        <f t="shared" si="83"/>
        <v>22.905220289489478</v>
      </c>
      <c r="AH259" s="2">
        <f t="shared" si="83"/>
        <v>24.900009531661002</v>
      </c>
      <c r="AI259" s="2">
        <f t="shared" si="83"/>
        <v>25.631996146650962</v>
      </c>
      <c r="AJ259" s="2">
        <f t="shared" si="83"/>
        <v>28.680006523092345</v>
      </c>
      <c r="AK259" s="2">
        <f t="shared" si="83"/>
        <v>27.59999520512093</v>
      </c>
      <c r="AL259" s="2">
        <f t="shared" si="83"/>
        <v>27.000018210771469</v>
      </c>
      <c r="AM259" s="2">
        <f t="shared" si="83"/>
        <v>26.400026476477308</v>
      </c>
      <c r="AN259" s="2">
        <f t="shared" si="83"/>
        <v>26.999997924299194</v>
      </c>
      <c r="AO259" s="2">
        <f t="shared" si="83"/>
        <v>25.199977582288462</v>
      </c>
      <c r="AP259" s="2">
        <f t="shared" si="83"/>
        <v>24.600005406259619</v>
      </c>
      <c r="AQ259" s="2">
        <f t="shared" si="83"/>
        <v>23.399986356924853</v>
      </c>
      <c r="AR259" s="2">
        <f t="shared" si="83"/>
        <v>28.200023246661353</v>
      </c>
      <c r="AS259" s="2">
        <f t="shared" si="83"/>
        <v>26.998985424916199</v>
      </c>
      <c r="AT259" s="2">
        <f t="shared" si="83"/>
        <v>33.698006995554913</v>
      </c>
      <c r="AU259" s="2">
        <f t="shared" si="83"/>
        <v>38.599973764064686</v>
      </c>
      <c r="AV259" s="2">
        <f t="shared" si="83"/>
        <v>35.499994660629618</v>
      </c>
      <c r="AW259" s="2">
        <f t="shared" si="83"/>
        <v>35.499964882214954</v>
      </c>
      <c r="AX259" s="2">
        <f t="shared" si="83"/>
        <v>36.699975491501945</v>
      </c>
      <c r="AY259" s="2">
        <f t="shared" si="83"/>
        <v>37.49996800373939</v>
      </c>
      <c r="AZ259" s="2">
        <f t="shared" si="83"/>
        <v>40.299983598050048</v>
      </c>
      <c r="BA259" s="2">
        <f t="shared" si="83"/>
        <v>39.1999788428271</v>
      </c>
      <c r="BB259" s="2">
        <f t="shared" si="83"/>
        <v>40.799983154512006</v>
      </c>
      <c r="BC259" s="2">
        <f t="shared" si="83"/>
        <v>41.500013521501117</v>
      </c>
      <c r="BD259" s="2">
        <f t="shared" si="83"/>
        <v>41.355992683476771</v>
      </c>
      <c r="BE259" s="2">
        <f t="shared" si="83"/>
        <v>40.236022106472042</v>
      </c>
      <c r="BF259" s="2">
        <f t="shared" si="83"/>
        <v>41.99998461568584</v>
      </c>
      <c r="BG259" s="2">
        <f t="shared" si="83"/>
        <v>40.703204428211016</v>
      </c>
      <c r="BH259" s="2">
        <f t="shared" si="83"/>
        <v>29.842818685886375</v>
      </c>
      <c r="BI259" s="2">
        <f t="shared" si="83"/>
        <v>27.899991479935245</v>
      </c>
      <c r="BJ259" s="2">
        <f t="shared" si="83"/>
        <v>17.765997182012139</v>
      </c>
      <c r="BK259" s="2">
        <f t="shared" si="83"/>
        <v>25.270999606950308</v>
      </c>
      <c r="BL259" s="2">
        <f t="shared" si="83"/>
        <v>50.810865776937653</v>
      </c>
      <c r="BM259" s="2">
        <f t="shared" si="83"/>
        <v>79.679393605115052</v>
      </c>
      <c r="BN259" s="2">
        <f t="shared" si="83"/>
        <v>50.841993878178549</v>
      </c>
      <c r="BO259" s="2">
        <f t="shared" si="83"/>
        <v>50.427381824915372</v>
      </c>
      <c r="BQ259" s="32" t="s">
        <v>8</v>
      </c>
      <c r="BR259" s="32" t="s">
        <v>30</v>
      </c>
    </row>
    <row r="260" spans="2:70" x14ac:dyDescent="0.45">
      <c r="B260" t="s">
        <v>410</v>
      </c>
      <c r="C260" t="s">
        <v>32</v>
      </c>
      <c r="D260" t="s">
        <v>31</v>
      </c>
      <c r="E260" t="s">
        <v>12</v>
      </c>
      <c r="F260" s="2">
        <f t="shared" ref="F260:BO260" si="84">IF(F238=0,0,F249/F238)</f>
        <v>17.19996223940219</v>
      </c>
      <c r="G260" s="2">
        <f t="shared" si="84"/>
        <v>15.36806749411215</v>
      </c>
      <c r="H260" s="2">
        <f t="shared" si="84"/>
        <v>15.600067572939025</v>
      </c>
      <c r="I260" s="2">
        <f t="shared" si="84"/>
        <v>16.156065228408739</v>
      </c>
      <c r="J260" s="2">
        <f t="shared" si="84"/>
        <v>16.200031798398157</v>
      </c>
      <c r="K260" s="2">
        <f t="shared" si="84"/>
        <v>16.400047700441228</v>
      </c>
      <c r="L260" s="2">
        <f t="shared" si="84"/>
        <v>16.580072341355805</v>
      </c>
      <c r="M260" s="2">
        <f t="shared" si="84"/>
        <v>16.799920500844678</v>
      </c>
      <c r="N260" s="2">
        <f t="shared" si="84"/>
        <v>16.223972255621913</v>
      </c>
      <c r="O260" s="2">
        <f t="shared" si="84"/>
        <v>15.600067572939025</v>
      </c>
      <c r="P260" s="2">
        <f t="shared" si="84"/>
        <v>15.399972175848637</v>
      </c>
      <c r="Q260" s="2">
        <f t="shared" si="84"/>
        <v>15.000009936999424</v>
      </c>
      <c r="R260" s="2">
        <f t="shared" si="84"/>
        <v>15.399966213194739</v>
      </c>
      <c r="S260" s="2">
        <f t="shared" si="84"/>
        <v>14.080062404356381</v>
      </c>
      <c r="T260" s="2">
        <f t="shared" si="84"/>
        <v>12.95798636643679</v>
      </c>
      <c r="U260" s="2">
        <f t="shared" si="84"/>
        <v>13.463993640383565</v>
      </c>
      <c r="V260" s="2">
        <f t="shared" si="84"/>
        <v>15.399966213194739</v>
      </c>
      <c r="W260" s="2">
        <f t="shared" si="84"/>
        <v>17.512069085452502</v>
      </c>
      <c r="X260" s="2">
        <f t="shared" si="84"/>
        <v>18.056015422376358</v>
      </c>
      <c r="Y260" s="2">
        <f t="shared" si="84"/>
        <v>21.000059623181492</v>
      </c>
      <c r="Z260" s="2">
        <f t="shared" si="84"/>
        <v>25.200107322793173</v>
      </c>
      <c r="AA260" s="2">
        <f t="shared" si="84"/>
        <v>26.459903410445982</v>
      </c>
      <c r="AB260" s="2">
        <f t="shared" si="84"/>
        <v>27.670492487479134</v>
      </c>
      <c r="AC260" s="2">
        <f t="shared" si="84"/>
        <v>26.959972970824392</v>
      </c>
      <c r="AD260" s="2">
        <f t="shared" si="84"/>
        <v>29.399908578696849</v>
      </c>
      <c r="AE260" s="2">
        <f t="shared" si="84"/>
        <v>26.100037761348279</v>
      </c>
      <c r="AF260" s="2">
        <f t="shared" si="84"/>
        <v>23.999980125408669</v>
      </c>
      <c r="AG260" s="2">
        <f t="shared" si="84"/>
        <v>33.600031798714141</v>
      </c>
      <c r="AH260" s="2">
        <f t="shared" si="84"/>
        <v>41.800123221241748</v>
      </c>
      <c r="AI260" s="2">
        <f t="shared" si="84"/>
        <v>39.79986485412195</v>
      </c>
      <c r="AJ260" s="2">
        <f t="shared" si="84"/>
        <v>71.77148909877306</v>
      </c>
      <c r="AK260" s="2">
        <f t="shared" si="84"/>
        <v>69.527568609257358</v>
      </c>
      <c r="AL260" s="2">
        <f t="shared" si="84"/>
        <v>67.749585973502306</v>
      </c>
      <c r="AM260" s="2">
        <f t="shared" si="84"/>
        <v>65.569488934187532</v>
      </c>
      <c r="AN260" s="2">
        <f t="shared" si="84"/>
        <v>64.336148308267241</v>
      </c>
      <c r="AO260" s="2">
        <f t="shared" si="84"/>
        <v>47.924593475406525</v>
      </c>
      <c r="AP260" s="2">
        <f t="shared" si="84"/>
        <v>64.159611151870877</v>
      </c>
      <c r="AQ260" s="2">
        <f t="shared" si="84"/>
        <v>64.777901724484764</v>
      </c>
      <c r="AR260" s="2">
        <f t="shared" si="84"/>
        <v>61.721451936658987</v>
      </c>
      <c r="AS260" s="2">
        <f t="shared" si="84"/>
        <v>58.611599629356483</v>
      </c>
      <c r="AT260" s="2">
        <f t="shared" si="84"/>
        <v>47.859052936060039</v>
      </c>
      <c r="AU260" s="2">
        <f t="shared" si="84"/>
        <v>58.628293642536931</v>
      </c>
      <c r="AV260" s="2">
        <f t="shared" si="84"/>
        <v>58.921766394681164</v>
      </c>
      <c r="AW260" s="2">
        <f t="shared" si="84"/>
        <v>57.748392986192989</v>
      </c>
      <c r="AX260" s="2">
        <f t="shared" si="84"/>
        <v>56.859434449266779</v>
      </c>
      <c r="AY260" s="2">
        <f t="shared" si="84"/>
        <v>56.935908708616864</v>
      </c>
      <c r="AZ260" s="2">
        <f t="shared" si="84"/>
        <v>55.0401747737994</v>
      </c>
      <c r="BA260" s="2">
        <f t="shared" si="84"/>
        <v>57.124916435870496</v>
      </c>
      <c r="BB260" s="2">
        <f t="shared" si="84"/>
        <v>57.118237047226039</v>
      </c>
      <c r="BC260" s="2">
        <f t="shared" si="84"/>
        <v>58.979033142381795</v>
      </c>
      <c r="BD260" s="2">
        <f t="shared" si="84"/>
        <v>60.411443579401556</v>
      </c>
      <c r="BE260" s="2">
        <f t="shared" si="84"/>
        <v>61.831887242124083</v>
      </c>
      <c r="BF260" s="2">
        <f t="shared" si="84"/>
        <v>62.683122613177119</v>
      </c>
      <c r="BG260" s="2">
        <f t="shared" si="84"/>
        <v>62.899569821310386</v>
      </c>
      <c r="BH260" s="2">
        <f t="shared" si="84"/>
        <v>61.799878647470905</v>
      </c>
      <c r="BI260" s="2">
        <f t="shared" si="84"/>
        <v>70.299727921170671</v>
      </c>
      <c r="BJ260" s="2">
        <f t="shared" si="84"/>
        <v>66.599676446797559</v>
      </c>
      <c r="BK260" s="2">
        <f t="shared" si="84"/>
        <v>83.915064468744902</v>
      </c>
      <c r="BL260" s="2">
        <f t="shared" si="84"/>
        <v>102.89064971407714</v>
      </c>
      <c r="BM260" s="2">
        <f t="shared" si="84"/>
        <v>98.453843302026698</v>
      </c>
      <c r="BN260" s="2">
        <f t="shared" si="84"/>
        <v>97.232937086812129</v>
      </c>
      <c r="BO260" s="2">
        <f t="shared" si="84"/>
        <v>99.667287389578021</v>
      </c>
      <c r="BQ260" s="32" t="s">
        <v>6</v>
      </c>
      <c r="BR260" s="32" t="s">
        <v>30</v>
      </c>
    </row>
    <row r="261" spans="2:70" x14ac:dyDescent="0.45">
      <c r="B261" t="s">
        <v>410</v>
      </c>
      <c r="C261" t="s">
        <v>32</v>
      </c>
      <c r="D261" t="s">
        <v>31</v>
      </c>
      <c r="E261" t="s">
        <v>13</v>
      </c>
      <c r="F261" s="2">
        <f t="shared" ref="F261:BO261" si="85">IF(F239=0,0,F250/F239)</f>
        <v>9.5998560480968713</v>
      </c>
      <c r="G261" s="2">
        <f t="shared" si="85"/>
        <v>10.799991532240993</v>
      </c>
      <c r="H261" s="2">
        <f t="shared" si="85"/>
        <v>11.399762902747788</v>
      </c>
      <c r="I261" s="2">
        <f t="shared" si="85"/>
        <v>10.8000677449403</v>
      </c>
      <c r="J261" s="2">
        <f t="shared" si="85"/>
        <v>10.799906854650917</v>
      </c>
      <c r="K261" s="2">
        <f t="shared" si="85"/>
        <v>10.800203226216183</v>
      </c>
      <c r="L261" s="2">
        <f t="shared" si="85"/>
        <v>11.700059276822762</v>
      </c>
      <c r="M261" s="2">
        <f t="shared" si="85"/>
        <v>13.199839112578857</v>
      </c>
      <c r="N261" s="2">
        <f t="shared" si="85"/>
        <v>14.999957661204965</v>
      </c>
      <c r="O261" s="2">
        <f t="shared" si="85"/>
        <v>139.99703630526054</v>
      </c>
      <c r="P261" s="2">
        <f t="shared" si="85"/>
        <v>146.99673993578659</v>
      </c>
      <c r="Q261" s="2">
        <f t="shared" si="85"/>
        <v>150.49834527043714</v>
      </c>
      <c r="R261" s="2">
        <f t="shared" si="85"/>
        <v>154.00217348350128</v>
      </c>
      <c r="S261" s="2">
        <f t="shared" si="85"/>
        <v>160.99782662385772</v>
      </c>
      <c r="T261" s="2">
        <f t="shared" si="85"/>
        <v>164.502124086149</v>
      </c>
      <c r="U261" s="2">
        <f t="shared" si="85"/>
        <v>170.10279081254632</v>
      </c>
      <c r="V261" s="2">
        <f t="shared" si="85"/>
        <v>175.00380359612723</v>
      </c>
      <c r="W261" s="2">
        <f t="shared" si="85"/>
        <v>178.50434696700256</v>
      </c>
      <c r="X261" s="2">
        <f t="shared" si="85"/>
        <v>178.50380359612723</v>
      </c>
      <c r="Y261" s="2">
        <f t="shared" si="85"/>
        <v>178.50330962260423</v>
      </c>
      <c r="Z261" s="2">
        <f t="shared" si="85"/>
        <v>182.00227227820588</v>
      </c>
      <c r="AA261" s="2">
        <f t="shared" si="85"/>
        <v>181.99673993578659</v>
      </c>
      <c r="AB261" s="2">
        <f t="shared" si="85"/>
        <v>196.00172890733057</v>
      </c>
      <c r="AC261" s="2">
        <f t="shared" si="85"/>
        <v>227.50469274846867</v>
      </c>
      <c r="AD261" s="2">
        <f t="shared" si="85"/>
        <v>230.99916028649048</v>
      </c>
      <c r="AE261" s="2">
        <f t="shared" si="85"/>
        <v>238.00326022525195</v>
      </c>
      <c r="AF261" s="2">
        <f t="shared" si="85"/>
        <v>230.99916028649048</v>
      </c>
      <c r="AG261" s="2">
        <f t="shared" si="85"/>
        <v>234.50081501605331</v>
      </c>
      <c r="AH261" s="2">
        <f t="shared" si="85"/>
        <v>237.99496171894293</v>
      </c>
      <c r="AI261" s="2">
        <f t="shared" si="85"/>
        <v>248.49814769078782</v>
      </c>
      <c r="AJ261" s="2">
        <f t="shared" si="85"/>
        <v>240.8762297192892</v>
      </c>
      <c r="AK261" s="2">
        <f t="shared" si="85"/>
        <v>230.45281362932369</v>
      </c>
      <c r="AL261" s="2">
        <f t="shared" si="85"/>
        <v>222.80879234548746</v>
      </c>
      <c r="AM261" s="2">
        <f t="shared" si="85"/>
        <v>234.00583105423397</v>
      </c>
      <c r="AN261" s="2">
        <f t="shared" si="85"/>
        <v>268.78413984006562</v>
      </c>
      <c r="AO261" s="2">
        <f t="shared" si="85"/>
        <v>243.83036266227077</v>
      </c>
      <c r="AP261" s="2">
        <f t="shared" si="85"/>
        <v>244.56073562744695</v>
      </c>
      <c r="AQ261" s="2">
        <f t="shared" si="85"/>
        <v>244.59626977175535</v>
      </c>
      <c r="AR261" s="2">
        <f t="shared" si="85"/>
        <v>248.10535530381051</v>
      </c>
      <c r="AS261" s="2">
        <f t="shared" si="85"/>
        <v>335.17023953301128</v>
      </c>
      <c r="AT261" s="2">
        <f t="shared" si="85"/>
        <v>263.41933191186922</v>
      </c>
      <c r="AU261" s="2">
        <f t="shared" si="85"/>
        <v>224.88985248100133</v>
      </c>
      <c r="AV261" s="2">
        <f t="shared" si="85"/>
        <v>276.12965401021643</v>
      </c>
      <c r="AW261" s="2">
        <f t="shared" si="85"/>
        <v>368.08477922077924</v>
      </c>
      <c r="AX261" s="2">
        <f t="shared" si="85"/>
        <v>289.04372156267982</v>
      </c>
      <c r="AY261" s="2">
        <f t="shared" si="85"/>
        <v>328.00599684376641</v>
      </c>
      <c r="AZ261" s="2">
        <f t="shared" si="85"/>
        <v>619.42036776527334</v>
      </c>
      <c r="BA261" s="2">
        <f t="shared" si="85"/>
        <v>854.2952878529087</v>
      </c>
      <c r="BB261" s="2">
        <f t="shared" si="85"/>
        <v>877.10878391760741</v>
      </c>
      <c r="BC261" s="2">
        <f t="shared" si="85"/>
        <v>892.0388760197402</v>
      </c>
      <c r="BD261" s="2">
        <f t="shared" si="85"/>
        <v>890.27903155656497</v>
      </c>
      <c r="BE261" s="2">
        <f t="shared" si="85"/>
        <v>910.82914696611499</v>
      </c>
      <c r="BF261" s="2">
        <f t="shared" si="85"/>
        <v>870.85595903165733</v>
      </c>
      <c r="BG261" s="2">
        <f t="shared" si="85"/>
        <v>730.43603427172582</v>
      </c>
      <c r="BH261" s="2">
        <f t="shared" si="85"/>
        <v>790.39204878048781</v>
      </c>
      <c r="BI261" s="2">
        <f t="shared" si="85"/>
        <v>825.47782483812864</v>
      </c>
      <c r="BJ261" s="2">
        <f t="shared" si="85"/>
        <v>843.32745383867837</v>
      </c>
      <c r="BK261" s="2">
        <f t="shared" si="85"/>
        <v>827.90714665892483</v>
      </c>
      <c r="BL261" s="2">
        <f t="shared" si="85"/>
        <v>1118.2903072386571</v>
      </c>
      <c r="BM261" s="2">
        <f t="shared" si="85"/>
        <v>1106.4614688942831</v>
      </c>
      <c r="BN261" s="2">
        <f t="shared" si="85"/>
        <v>1060.4336371879922</v>
      </c>
      <c r="BO261" s="2">
        <f t="shared" si="85"/>
        <v>1096.6791805621724</v>
      </c>
      <c r="BQ261" s="32" t="s">
        <v>6</v>
      </c>
      <c r="BR261" s="32" t="s">
        <v>30</v>
      </c>
    </row>
    <row r="262" spans="2:70" x14ac:dyDescent="0.45">
      <c r="B262" t="s">
        <v>410</v>
      </c>
      <c r="C262" t="s">
        <v>32</v>
      </c>
      <c r="D262" t="s">
        <v>31</v>
      </c>
      <c r="E262" t="s">
        <v>15</v>
      </c>
      <c r="F262" s="2">
        <f t="shared" ref="F262:BO262" si="86">IF(F240=0,0,F251/F240)</f>
        <v>7.2540983606557372</v>
      </c>
      <c r="G262" s="2">
        <f t="shared" si="86"/>
        <v>7.7128473994339535</v>
      </c>
      <c r="H262" s="2">
        <f t="shared" si="86"/>
        <v>8.0730550284629974</v>
      </c>
      <c r="I262" s="2">
        <f t="shared" si="86"/>
        <v>8.7209704516256537</v>
      </c>
      <c r="J262" s="2">
        <f t="shared" si="86"/>
        <v>9.4318534616578713</v>
      </c>
      <c r="K262" s="2">
        <f t="shared" si="86"/>
        <v>10.899906821636996</v>
      </c>
      <c r="L262" s="2">
        <f t="shared" si="86"/>
        <v>11.78007914889243</v>
      </c>
      <c r="M262" s="2">
        <f t="shared" si="86"/>
        <v>12.14010678714447</v>
      </c>
      <c r="N262" s="2">
        <f t="shared" si="86"/>
        <v>15.030266343825668</v>
      </c>
      <c r="O262" s="2">
        <f t="shared" si="86"/>
        <v>15.329637317019882</v>
      </c>
      <c r="P262" s="2">
        <f t="shared" si="86"/>
        <v>17.93993923813975</v>
      </c>
      <c r="Q262" s="2">
        <f t="shared" si="86"/>
        <v>20.349566500645633</v>
      </c>
      <c r="R262" s="2">
        <f t="shared" si="86"/>
        <v>22.175558196259928</v>
      </c>
      <c r="S262" s="2">
        <f t="shared" si="86"/>
        <v>23.308782742681046</v>
      </c>
      <c r="T262" s="2">
        <f t="shared" si="86"/>
        <v>26.256466104002179</v>
      </c>
      <c r="U262" s="2">
        <f t="shared" si="86"/>
        <v>26.915141172820356</v>
      </c>
      <c r="V262" s="2">
        <f t="shared" si="86"/>
        <v>29.41188524590164</v>
      </c>
      <c r="W262" s="2">
        <f t="shared" si="86"/>
        <v>30.684285834525717</v>
      </c>
      <c r="X262" s="2">
        <f t="shared" si="86"/>
        <v>31.175053533190582</v>
      </c>
      <c r="Y262" s="2">
        <f t="shared" si="86"/>
        <v>32.281124103370345</v>
      </c>
      <c r="Z262" s="2">
        <f t="shared" si="86"/>
        <v>33.982392288018893</v>
      </c>
      <c r="AA262" s="2">
        <f t="shared" si="86"/>
        <v>34.749276759884282</v>
      </c>
      <c r="AB262" s="2">
        <f t="shared" si="86"/>
        <v>38.6348368522073</v>
      </c>
      <c r="AC262" s="2">
        <f t="shared" si="86"/>
        <v>31.561942163513031</v>
      </c>
      <c r="AD262" s="2">
        <f t="shared" si="86"/>
        <v>40.927817500851205</v>
      </c>
      <c r="AE262" s="2">
        <f t="shared" si="86"/>
        <v>45.326616984083174</v>
      </c>
      <c r="AF262" s="2">
        <f t="shared" si="86"/>
        <v>44.271478814268967</v>
      </c>
      <c r="AG262" s="2">
        <f t="shared" si="86"/>
        <v>40.171669336304753</v>
      </c>
      <c r="AH262" s="2">
        <f t="shared" si="86"/>
        <v>43.511547093317887</v>
      </c>
      <c r="AI262" s="2">
        <f t="shared" si="86"/>
        <v>17.880214023587417</v>
      </c>
      <c r="AJ262" s="2">
        <f t="shared" si="86"/>
        <v>17.999972009964448</v>
      </c>
      <c r="AK262" s="2">
        <f t="shared" si="86"/>
        <v>18.720209723546233</v>
      </c>
      <c r="AL262" s="2">
        <f t="shared" si="86"/>
        <v>14.519793966151584</v>
      </c>
      <c r="AM262" s="2">
        <f t="shared" si="86"/>
        <v>15.479891549932219</v>
      </c>
      <c r="AN262" s="2">
        <f t="shared" si="86"/>
        <v>20.039890760686124</v>
      </c>
      <c r="AO262" s="2">
        <f t="shared" si="86"/>
        <v>19.679861623093064</v>
      </c>
      <c r="AP262" s="2">
        <f t="shared" si="86"/>
        <v>20.399825076529019</v>
      </c>
      <c r="AQ262" s="2">
        <f t="shared" si="86"/>
        <v>19.440149985578309</v>
      </c>
      <c r="AR262" s="2">
        <f t="shared" si="86"/>
        <v>15.000139167223335</v>
      </c>
      <c r="AS262" s="2">
        <f t="shared" si="86"/>
        <v>16.818896122638787</v>
      </c>
      <c r="AT262" s="2">
        <f t="shared" si="86"/>
        <v>28.579960652051717</v>
      </c>
      <c r="AU262" s="2">
        <f t="shared" si="86"/>
        <v>19.688909671030917</v>
      </c>
      <c r="AV262" s="2">
        <f t="shared" si="86"/>
        <v>20.785225853113289</v>
      </c>
      <c r="AW262" s="2">
        <f t="shared" si="86"/>
        <v>19.174240457024151</v>
      </c>
      <c r="AX262" s="2">
        <f t="shared" si="86"/>
        <v>19.845723752329672</v>
      </c>
      <c r="AY262" s="2">
        <f t="shared" si="86"/>
        <v>21.459880529544723</v>
      </c>
      <c r="AZ262" s="2">
        <f t="shared" si="86"/>
        <v>23.460049147367638</v>
      </c>
      <c r="BA262" s="2">
        <f t="shared" si="86"/>
        <v>24.283966813217983</v>
      </c>
      <c r="BB262" s="2">
        <f t="shared" si="86"/>
        <v>25.176057783067261</v>
      </c>
      <c r="BC262" s="2">
        <f t="shared" si="86"/>
        <v>27.144642767861605</v>
      </c>
      <c r="BD262" s="2">
        <f t="shared" si="86"/>
        <v>21.515168992963435</v>
      </c>
      <c r="BE262" s="2">
        <f t="shared" si="86"/>
        <v>21.649913930898805</v>
      </c>
      <c r="BF262" s="2">
        <f t="shared" si="86"/>
        <v>23.753742325062163</v>
      </c>
      <c r="BG262" s="2">
        <f t="shared" si="86"/>
        <v>21.999809249289981</v>
      </c>
      <c r="BH262" s="2">
        <f t="shared" si="86"/>
        <v>33.000364503943274</v>
      </c>
      <c r="BI262" s="2">
        <f t="shared" si="86"/>
        <v>63.998856523832458</v>
      </c>
      <c r="BJ262" s="2">
        <f t="shared" si="86"/>
        <v>106.47192524623284</v>
      </c>
      <c r="BK262" s="2">
        <f t="shared" si="86"/>
        <v>131.68070811560202</v>
      </c>
      <c r="BL262" s="2">
        <f t="shared" si="86"/>
        <v>88.718506998444795</v>
      </c>
      <c r="BM262" s="2">
        <f t="shared" si="86"/>
        <v>69.210828391046476</v>
      </c>
      <c r="BN262" s="2">
        <f t="shared" si="86"/>
        <v>89.447556615017874</v>
      </c>
      <c r="BO262" s="2">
        <f t="shared" si="86"/>
        <v>110.45046384395813</v>
      </c>
      <c r="BQ262" s="32" t="s">
        <v>14</v>
      </c>
      <c r="BR262" s="32" t="s">
        <v>30</v>
      </c>
    </row>
    <row r="263" spans="2:70" x14ac:dyDescent="0.45">
      <c r="B263" t="s">
        <v>410</v>
      </c>
      <c r="C263" t="s">
        <v>32</v>
      </c>
      <c r="D263" t="s">
        <v>31</v>
      </c>
      <c r="E263" t="s">
        <v>17</v>
      </c>
      <c r="F263" s="2">
        <f t="shared" ref="F263:BO263" si="87">IF(F241=0,0,F252/F241)</f>
        <v>9.6000083811758792</v>
      </c>
      <c r="G263" s="2">
        <f t="shared" si="87"/>
        <v>9.9601627039040537</v>
      </c>
      <c r="H263" s="2">
        <f t="shared" si="87"/>
        <v>10.199958080067072</v>
      </c>
      <c r="I263" s="2">
        <f t="shared" si="87"/>
        <v>10.559792172965725</v>
      </c>
      <c r="J263" s="2">
        <f t="shared" si="87"/>
        <v>10.920209424083769</v>
      </c>
      <c r="K263" s="2">
        <f t="shared" si="87"/>
        <v>9.2400737914552842</v>
      </c>
      <c r="L263" s="2">
        <f t="shared" si="87"/>
        <v>9.5521981476048783</v>
      </c>
      <c r="M263" s="2">
        <f t="shared" si="87"/>
        <v>9.8401759530791786</v>
      </c>
      <c r="N263" s="2">
        <f t="shared" si="87"/>
        <v>11.880187809172464</v>
      </c>
      <c r="O263" s="2">
        <f t="shared" si="87"/>
        <v>11.687960790884718</v>
      </c>
      <c r="P263" s="2">
        <f t="shared" si="87"/>
        <v>12.791960093896712</v>
      </c>
      <c r="Q263" s="2">
        <f t="shared" si="87"/>
        <v>13.776070022614959</v>
      </c>
      <c r="R263" s="2">
        <f t="shared" si="87"/>
        <v>14.760278278362181</v>
      </c>
      <c r="S263" s="2">
        <f t="shared" si="87"/>
        <v>15.743798189741868</v>
      </c>
      <c r="T263" s="2">
        <f t="shared" si="87"/>
        <v>16.559734977145972</v>
      </c>
      <c r="U263" s="2">
        <f t="shared" si="87"/>
        <v>18.359663090848137</v>
      </c>
      <c r="V263" s="2">
        <f t="shared" si="87"/>
        <v>18.671708073233066</v>
      </c>
      <c r="W263" s="2">
        <f t="shared" si="87"/>
        <v>19.200176108012915</v>
      </c>
      <c r="X263" s="2">
        <f t="shared" si="87"/>
        <v>19.295621202597946</v>
      </c>
      <c r="Y263" s="2">
        <f t="shared" si="87"/>
        <v>19.680351906158357</v>
      </c>
      <c r="Z263" s="2">
        <f t="shared" si="87"/>
        <v>20.711651299245599</v>
      </c>
      <c r="AA263" s="2">
        <f t="shared" si="87"/>
        <v>30.239941324392287</v>
      </c>
      <c r="AB263" s="2">
        <f t="shared" si="87"/>
        <v>42.376382836071066</v>
      </c>
      <c r="AC263" s="2">
        <f t="shared" si="87"/>
        <v>31.595642153781693</v>
      </c>
      <c r="AD263" s="2">
        <f t="shared" si="87"/>
        <v>40.799815652756827</v>
      </c>
      <c r="AE263" s="2">
        <f t="shared" si="87"/>
        <v>39.299574065309983</v>
      </c>
      <c r="AF263" s="2">
        <f t="shared" si="87"/>
        <v>39.600879949717161</v>
      </c>
      <c r="AG263" s="2">
        <f t="shared" si="87"/>
        <v>39.601125854443104</v>
      </c>
      <c r="AH263" s="2">
        <f t="shared" si="87"/>
        <v>40.301454488583047</v>
      </c>
      <c r="AI263" s="2">
        <f t="shared" si="87"/>
        <v>43.199140517311278</v>
      </c>
      <c r="AJ263" s="2">
        <f t="shared" si="87"/>
        <v>40.799740974583131</v>
      </c>
      <c r="AK263" s="2">
        <f t="shared" si="87"/>
        <v>42.000079700326772</v>
      </c>
      <c r="AL263" s="2">
        <f t="shared" si="87"/>
        <v>38.900079936051164</v>
      </c>
      <c r="AM263" s="2">
        <f t="shared" si="87"/>
        <v>45</v>
      </c>
      <c r="AN263" s="2">
        <f t="shared" si="87"/>
        <v>49.899770224229457</v>
      </c>
      <c r="AO263" s="2">
        <f t="shared" si="87"/>
        <v>51.600573535436297</v>
      </c>
      <c r="AP263" s="2">
        <f t="shared" si="87"/>
        <v>60.497562956945565</v>
      </c>
      <c r="AQ263" s="2">
        <f t="shared" si="87"/>
        <v>60.002030044660977</v>
      </c>
      <c r="AR263" s="2">
        <f t="shared" si="87"/>
        <v>60.00040283596519</v>
      </c>
      <c r="AS263" s="2">
        <f t="shared" si="87"/>
        <v>60.69845857418111</v>
      </c>
      <c r="AT263" s="2">
        <f t="shared" si="87"/>
        <v>54.748804797018074</v>
      </c>
      <c r="AU263" s="2">
        <f t="shared" si="87"/>
        <v>49.898039215686275</v>
      </c>
      <c r="AV263" s="2">
        <f t="shared" si="87"/>
        <v>57.599919581825489</v>
      </c>
      <c r="AW263" s="2">
        <f t="shared" si="87"/>
        <v>60.00040283596519</v>
      </c>
      <c r="AX263" s="2">
        <f t="shared" si="87"/>
        <v>57.851142880219697</v>
      </c>
      <c r="AY263" s="2">
        <f t="shared" si="87"/>
        <v>66.698795180722897</v>
      </c>
      <c r="AZ263" s="2">
        <f t="shared" si="87"/>
        <v>68.600819738005299</v>
      </c>
      <c r="BA263" s="2">
        <f t="shared" si="87"/>
        <v>76.557294295810181</v>
      </c>
      <c r="BB263" s="2">
        <f t="shared" si="87"/>
        <v>81.016187050359704</v>
      </c>
      <c r="BC263" s="2">
        <f t="shared" si="87"/>
        <v>92.558775549371461</v>
      </c>
      <c r="BD263" s="2">
        <f t="shared" si="87"/>
        <v>81.998147524418997</v>
      </c>
      <c r="BE263" s="2">
        <f t="shared" si="87"/>
        <v>83.231623931623943</v>
      </c>
      <c r="BF263" s="2">
        <f t="shared" si="87"/>
        <v>81.824675324675312</v>
      </c>
      <c r="BG263" s="2">
        <f t="shared" si="87"/>
        <v>71.326415094339623</v>
      </c>
      <c r="BH263" s="2">
        <f t="shared" si="87"/>
        <v>77.407076047173646</v>
      </c>
      <c r="BI263" s="2">
        <f t="shared" si="87"/>
        <v>84.134025885558572</v>
      </c>
      <c r="BJ263" s="2">
        <f t="shared" si="87"/>
        <v>79.392644718103384</v>
      </c>
      <c r="BK263" s="2">
        <f t="shared" si="87"/>
        <v>91.061957971981315</v>
      </c>
      <c r="BL263" s="2">
        <f t="shared" si="87"/>
        <v>98.546070013210027</v>
      </c>
      <c r="BM263" s="2">
        <f t="shared" si="87"/>
        <v>110.37025171624714</v>
      </c>
      <c r="BN263" s="2">
        <f t="shared" si="87"/>
        <v>89.610135037026282</v>
      </c>
      <c r="BO263" s="2">
        <f t="shared" si="87"/>
        <v>72.997226796082856</v>
      </c>
      <c r="BQ263" s="32" t="s">
        <v>16</v>
      </c>
      <c r="BR263" s="32" t="s">
        <v>30</v>
      </c>
    </row>
    <row r="264" spans="2:70" x14ac:dyDescent="0.45">
      <c r="B264" t="s">
        <v>410</v>
      </c>
      <c r="C264" t="s">
        <v>25</v>
      </c>
      <c r="D264" t="s">
        <v>26</v>
      </c>
      <c r="E264" t="s">
        <v>33</v>
      </c>
      <c r="AI264" s="2">
        <v>33074.315499999997</v>
      </c>
      <c r="AJ264" s="2">
        <v>31789.286199999999</v>
      </c>
      <c r="AK264" s="2">
        <v>31810.381099999999</v>
      </c>
      <c r="AL264" s="2">
        <v>31739.683700000001</v>
      </c>
      <c r="AM264" s="2">
        <v>32064.735400000001</v>
      </c>
      <c r="AN264" s="2">
        <v>32116.4355</v>
      </c>
      <c r="AO264" s="2">
        <v>30860.443500000001</v>
      </c>
      <c r="AP264" s="2">
        <v>30577.0844</v>
      </c>
      <c r="AQ264" s="2">
        <v>31211.410500000002</v>
      </c>
      <c r="AR264" s="2">
        <v>32799.410199999998</v>
      </c>
      <c r="AS264" s="2">
        <v>30683.044699999999</v>
      </c>
      <c r="AT264" s="2">
        <v>45765.033600000002</v>
      </c>
      <c r="AU264" s="2">
        <v>46907.264600000002</v>
      </c>
      <c r="AV264" s="2">
        <v>48820.608</v>
      </c>
      <c r="AW264" s="2">
        <v>50554.251499999998</v>
      </c>
      <c r="AX264" s="2">
        <v>49757.9833</v>
      </c>
      <c r="AY264" s="2">
        <v>49121.802000000003</v>
      </c>
      <c r="AZ264" s="2">
        <v>66159.306100000002</v>
      </c>
      <c r="BA264" s="2">
        <v>66630.284</v>
      </c>
      <c r="BB264" s="2">
        <v>64935.8315</v>
      </c>
      <c r="BC264" s="2">
        <v>65044.4807</v>
      </c>
      <c r="BD264" s="2">
        <v>59475.434300000001</v>
      </c>
      <c r="BE264" s="2">
        <v>59225.411699999997</v>
      </c>
      <c r="BF264" s="2">
        <v>58742.0383</v>
      </c>
      <c r="BG264" s="2">
        <v>59529.2431</v>
      </c>
      <c r="BH264" s="2">
        <v>59948.679400000001</v>
      </c>
      <c r="BI264" s="2">
        <v>56153.030200000001</v>
      </c>
      <c r="BJ264" s="2">
        <v>52903.706100000003</v>
      </c>
      <c r="BK264" s="2">
        <v>54387.958299999998</v>
      </c>
      <c r="BL264" s="2">
        <v>61956.080199999997</v>
      </c>
      <c r="BM264" s="2">
        <v>70081.842300000004</v>
      </c>
      <c r="BN264" s="2">
        <v>63152.6158</v>
      </c>
      <c r="BO264" s="2">
        <v>64383.737800000003</v>
      </c>
      <c r="BQ264" s="32" t="s">
        <v>421</v>
      </c>
      <c r="BR264" s="32" t="s">
        <v>29</v>
      </c>
    </row>
    <row r="265" spans="2:70" x14ac:dyDescent="0.45">
      <c r="B265" t="s">
        <v>410</v>
      </c>
      <c r="C265" t="s">
        <v>25</v>
      </c>
      <c r="D265" t="s">
        <v>26</v>
      </c>
      <c r="E265" t="s">
        <v>34</v>
      </c>
      <c r="AI265" s="2">
        <v>27798.930700000001</v>
      </c>
      <c r="AJ265" s="2">
        <v>26523.140899999999</v>
      </c>
      <c r="AK265" s="2">
        <v>26449.235700000001</v>
      </c>
      <c r="AL265" s="2">
        <v>26336.036</v>
      </c>
      <c r="AM265" s="2">
        <v>26544.1116</v>
      </c>
      <c r="AN265" s="2">
        <v>26484.231800000001</v>
      </c>
      <c r="AO265" s="2">
        <v>25150.638900000002</v>
      </c>
      <c r="AP265" s="2">
        <v>24802.430199999999</v>
      </c>
      <c r="AQ265" s="2">
        <v>25404.528699999999</v>
      </c>
      <c r="AR265" s="2">
        <v>26915.249899999999</v>
      </c>
      <c r="AS265" s="2">
        <v>24671.005000000001</v>
      </c>
      <c r="AT265" s="2">
        <v>24770.937000000002</v>
      </c>
      <c r="AU265" s="2">
        <v>25871.019</v>
      </c>
      <c r="AV265" s="2">
        <v>27721.373</v>
      </c>
      <c r="AW265" s="2">
        <v>29285.3102</v>
      </c>
      <c r="AX265" s="2">
        <v>28416.5851</v>
      </c>
      <c r="AY265" s="2">
        <v>27617.239399999999</v>
      </c>
      <c r="AZ265" s="2">
        <v>44543.107000000004</v>
      </c>
      <c r="BA265" s="2">
        <v>44918.266300000003</v>
      </c>
      <c r="BB265" s="2">
        <v>43088.921799999996</v>
      </c>
      <c r="BC265" s="2">
        <v>43128.753799999999</v>
      </c>
      <c r="BD265" s="2">
        <v>44178.527000000002</v>
      </c>
      <c r="BE265" s="2">
        <v>43828.762499999997</v>
      </c>
      <c r="BF265" s="2">
        <v>43083.843500000003</v>
      </c>
      <c r="BG265" s="2">
        <v>43636.383199999997</v>
      </c>
      <c r="BH265" s="2">
        <v>43833.857600000003</v>
      </c>
      <c r="BI265" s="2">
        <v>47907.214800000002</v>
      </c>
      <c r="BJ265" s="2">
        <v>44580.406799999997</v>
      </c>
      <c r="BK265" s="2">
        <v>46196.113599999997</v>
      </c>
      <c r="BL265" s="2">
        <v>53442.2883</v>
      </c>
      <c r="BM265" s="2">
        <v>61534.190600000002</v>
      </c>
      <c r="BN265" s="2">
        <v>54761.019699999997</v>
      </c>
      <c r="BO265" s="2">
        <v>55992.1417</v>
      </c>
      <c r="BQ265" s="32" t="s">
        <v>421</v>
      </c>
      <c r="BR265" s="32" t="s">
        <v>29</v>
      </c>
    </row>
    <row r="266" spans="2:70" x14ac:dyDescent="0.45">
      <c r="B266" t="s">
        <v>410</v>
      </c>
      <c r="C266" t="s">
        <v>25</v>
      </c>
      <c r="D266" t="s">
        <v>26</v>
      </c>
      <c r="E266" t="s">
        <v>35</v>
      </c>
      <c r="AI266" s="2">
        <v>-4277.5127000000002</v>
      </c>
      <c r="AJ266" s="2">
        <v>-4277.5127000000002</v>
      </c>
      <c r="AK266" s="2">
        <v>-4277.5127000000002</v>
      </c>
      <c r="AL266" s="2">
        <v>-4277.5127000000002</v>
      </c>
      <c r="AM266" s="2">
        <v>-4277.5127000000002</v>
      </c>
      <c r="AN266" s="2">
        <v>-4273.8320999999996</v>
      </c>
      <c r="AO266" s="2">
        <v>-4265.5048999999999</v>
      </c>
      <c r="AP266" s="2">
        <v>-4139.9777000000004</v>
      </c>
      <c r="AQ266" s="2">
        <v>-4241.3649999999998</v>
      </c>
      <c r="AR266" s="2">
        <v>-4179.0378000000001</v>
      </c>
      <c r="AS266" s="2">
        <v>-4118.9040000000005</v>
      </c>
      <c r="AT266" s="2">
        <v>15169.965</v>
      </c>
      <c r="AU266" s="2">
        <v>15170.4835</v>
      </c>
      <c r="AV266" s="2">
        <v>15171.6379</v>
      </c>
      <c r="AW266" s="2">
        <v>15169.4661</v>
      </c>
      <c r="AX266" s="2">
        <v>15176.4287</v>
      </c>
      <c r="AY266" s="2">
        <v>15169.844800000001</v>
      </c>
      <c r="AZ266" s="2">
        <v>15170.698700000001</v>
      </c>
      <c r="BA266" s="2">
        <v>15172.6693</v>
      </c>
      <c r="BB266" s="2">
        <v>15175.79</v>
      </c>
      <c r="BC266" s="2">
        <v>15166.8717</v>
      </c>
      <c r="BD266" s="2">
        <v>8345.8927000000003</v>
      </c>
      <c r="BE266" s="2">
        <v>8354.9349000000002</v>
      </c>
      <c r="BF266" s="2">
        <v>8342.6656999999996</v>
      </c>
      <c r="BG266" s="2">
        <v>8342.15</v>
      </c>
      <c r="BH266" s="2">
        <v>8376.01</v>
      </c>
      <c r="BI266" s="2">
        <v>-7568.8269</v>
      </c>
      <c r="BJ266" s="2">
        <v>-7567.7955000000002</v>
      </c>
      <c r="BK266" s="2">
        <v>-7571.5643</v>
      </c>
      <c r="BL266" s="2">
        <v>-7564.3208000000004</v>
      </c>
      <c r="BM266" s="2">
        <v>-7571.2541000000001</v>
      </c>
      <c r="BN266" s="2">
        <v>-7590.1232</v>
      </c>
      <c r="BO266" s="2">
        <v>-7598.2835999999998</v>
      </c>
      <c r="BQ266" s="32" t="s">
        <v>421</v>
      </c>
      <c r="BR266" s="32" t="s">
        <v>29</v>
      </c>
    </row>
    <row r="267" spans="2:70" x14ac:dyDescent="0.45">
      <c r="B267" t="s">
        <v>410</v>
      </c>
      <c r="C267" t="s">
        <v>25</v>
      </c>
      <c r="D267" t="s">
        <v>26</v>
      </c>
      <c r="E267" t="s">
        <v>36</v>
      </c>
      <c r="AI267" s="2">
        <v>39808.6077</v>
      </c>
      <c r="AJ267" s="2">
        <v>38045.070399999997</v>
      </c>
      <c r="AK267" s="2">
        <v>38992.410499999998</v>
      </c>
      <c r="AL267" s="2">
        <v>40016.858399999997</v>
      </c>
      <c r="AM267" s="2">
        <v>40617.473899999997</v>
      </c>
      <c r="AN267" s="2">
        <v>41759.2549</v>
      </c>
      <c r="AO267" s="2">
        <v>42436.800300000003</v>
      </c>
      <c r="AP267" s="2">
        <v>41846.522700000001</v>
      </c>
      <c r="AQ267" s="2">
        <v>44508.959600000002</v>
      </c>
      <c r="AR267" s="2">
        <v>46641.551500000001</v>
      </c>
      <c r="AS267" s="2">
        <v>45267.198499999999</v>
      </c>
      <c r="AT267" s="2">
        <v>63697.908300000003</v>
      </c>
      <c r="AU267" s="2">
        <v>63773.496700000003</v>
      </c>
      <c r="AV267" s="2">
        <v>64817.960700000003</v>
      </c>
      <c r="AW267" s="2">
        <v>67946.730800000005</v>
      </c>
      <c r="AX267" s="2">
        <v>68582.032999999996</v>
      </c>
      <c r="AY267" s="2">
        <v>69254.097200000004</v>
      </c>
      <c r="AZ267" s="2">
        <v>86986.6106</v>
      </c>
      <c r="BA267" s="2">
        <v>88365.968599999993</v>
      </c>
      <c r="BB267" s="2">
        <v>89107.415900000007</v>
      </c>
      <c r="BC267" s="2">
        <v>89742.384000000005</v>
      </c>
      <c r="BD267" s="2">
        <v>85965.739600000001</v>
      </c>
      <c r="BE267" s="2">
        <v>85306.428</v>
      </c>
      <c r="BF267" s="2">
        <v>86048.784499999994</v>
      </c>
      <c r="BG267" s="2">
        <v>88263.593800000002</v>
      </c>
      <c r="BH267" s="2">
        <v>91720.596300000005</v>
      </c>
      <c r="BI267" s="2">
        <v>81529.596099999995</v>
      </c>
      <c r="BJ267" s="2">
        <v>78259.185599999997</v>
      </c>
      <c r="BK267" s="2">
        <v>81626.175700000007</v>
      </c>
      <c r="BL267" s="2">
        <v>90668.712700000004</v>
      </c>
      <c r="BM267" s="2">
        <v>101523.25569999999</v>
      </c>
      <c r="BN267" s="2">
        <v>97501.875700000004</v>
      </c>
      <c r="BO267" s="2">
        <v>98449.305699999997</v>
      </c>
      <c r="BQ267" s="32" t="s">
        <v>421</v>
      </c>
      <c r="BR267" s="32" t="s">
        <v>29</v>
      </c>
    </row>
    <row r="268" spans="2:70" x14ac:dyDescent="0.45">
      <c r="B268" t="s">
        <v>410</v>
      </c>
      <c r="C268" t="s">
        <v>25</v>
      </c>
      <c r="D268" t="s">
        <v>26</v>
      </c>
      <c r="E268" t="s">
        <v>37</v>
      </c>
      <c r="AI268" s="2">
        <v>44086.1204</v>
      </c>
      <c r="AJ268" s="2">
        <v>42322.583100000003</v>
      </c>
      <c r="AK268" s="2">
        <v>43269.923199999997</v>
      </c>
      <c r="AL268" s="2">
        <v>44294.371099999997</v>
      </c>
      <c r="AM268" s="2">
        <v>44894.986599999997</v>
      </c>
      <c r="AN268" s="2">
        <v>46033.087</v>
      </c>
      <c r="AO268" s="2">
        <v>46702.305200000003</v>
      </c>
      <c r="AP268" s="2">
        <v>45986.500399999997</v>
      </c>
      <c r="AQ268" s="2">
        <v>48750.3246</v>
      </c>
      <c r="AR268" s="2">
        <v>50820.5893</v>
      </c>
      <c r="AS268" s="2">
        <v>49386.102500000001</v>
      </c>
      <c r="AT268" s="2">
        <v>48527.943299999999</v>
      </c>
      <c r="AU268" s="2">
        <v>48603.013200000001</v>
      </c>
      <c r="AV268" s="2">
        <v>49646.322800000002</v>
      </c>
      <c r="AW268" s="2">
        <v>52777.2647</v>
      </c>
      <c r="AX268" s="2">
        <v>53405.604299999999</v>
      </c>
      <c r="AY268" s="2">
        <v>54084.252399999998</v>
      </c>
      <c r="AZ268" s="2">
        <v>71815.911900000006</v>
      </c>
      <c r="BA268" s="2">
        <v>73193.299299999999</v>
      </c>
      <c r="BB268" s="2">
        <v>73931.625899999999</v>
      </c>
      <c r="BC268" s="2">
        <v>74575.512300000002</v>
      </c>
      <c r="BD268" s="2">
        <v>77619.846900000004</v>
      </c>
      <c r="BE268" s="2">
        <v>76951.493100000007</v>
      </c>
      <c r="BF268" s="2">
        <v>77706.118799999997</v>
      </c>
      <c r="BG268" s="2">
        <v>79921.443799999994</v>
      </c>
      <c r="BH268" s="2">
        <v>83344.586299999995</v>
      </c>
      <c r="BI268" s="2">
        <v>89098.422999999995</v>
      </c>
      <c r="BJ268" s="2">
        <v>85826.981100000005</v>
      </c>
      <c r="BK268" s="2">
        <v>89197.74</v>
      </c>
      <c r="BL268" s="2">
        <v>98233.033500000005</v>
      </c>
      <c r="BM268" s="2">
        <v>109094.5098</v>
      </c>
      <c r="BN268" s="2">
        <v>105091.99890000001</v>
      </c>
      <c r="BO268" s="2">
        <v>106047.58930000001</v>
      </c>
      <c r="BQ268" s="32" t="s">
        <v>421</v>
      </c>
      <c r="BR268" s="32" t="s">
        <v>29</v>
      </c>
    </row>
    <row r="269" spans="2:70" x14ac:dyDescent="0.45">
      <c r="B269" t="s">
        <v>411</v>
      </c>
      <c r="C269" t="s">
        <v>19</v>
      </c>
      <c r="D269" t="s">
        <v>21</v>
      </c>
      <c r="E269" t="s">
        <v>1</v>
      </c>
      <c r="F269">
        <v>0.1525</v>
      </c>
      <c r="G269">
        <v>0.14649999999999999</v>
      </c>
      <c r="H269">
        <v>0.16489999999999999</v>
      </c>
      <c r="I269">
        <v>0.1431</v>
      </c>
      <c r="J269">
        <v>0.16900000000000001</v>
      </c>
      <c r="K269">
        <v>0.161</v>
      </c>
      <c r="L269">
        <v>0.1212</v>
      </c>
      <c r="M269">
        <v>0.15540000000000001</v>
      </c>
      <c r="N269">
        <v>0.1588</v>
      </c>
      <c r="O269">
        <v>0.1827</v>
      </c>
      <c r="P269">
        <v>0.1527</v>
      </c>
      <c r="Q269">
        <v>0.14879999999999999</v>
      </c>
      <c r="R269">
        <v>0.16170000000000001</v>
      </c>
      <c r="S269">
        <v>0.14660000000000001</v>
      </c>
      <c r="T269">
        <v>0.17949999999999999</v>
      </c>
      <c r="U269">
        <v>0.1837</v>
      </c>
      <c r="V269">
        <v>0.14630000000000001</v>
      </c>
      <c r="W269">
        <v>0.1686</v>
      </c>
      <c r="X269">
        <v>0.16039999999999999</v>
      </c>
      <c r="Y269">
        <v>0.18679999999999999</v>
      </c>
      <c r="Z269">
        <v>0.19850000000000001</v>
      </c>
      <c r="AA269">
        <v>0.18329999999999999</v>
      </c>
      <c r="AB269">
        <v>0.18509999999999999</v>
      </c>
      <c r="AC269">
        <v>0.182</v>
      </c>
      <c r="AD269">
        <v>0.16569999999999999</v>
      </c>
      <c r="AE269">
        <v>0.1923</v>
      </c>
      <c r="AF269">
        <v>0.22289999999999999</v>
      </c>
      <c r="AG269">
        <v>0.18990000000000001</v>
      </c>
      <c r="AH269">
        <v>0.19209999999999999</v>
      </c>
      <c r="AI269">
        <v>0.2165</v>
      </c>
      <c r="AJ269">
        <v>0.2248</v>
      </c>
      <c r="AK269">
        <v>0.51629999999999998</v>
      </c>
      <c r="AL269">
        <v>0.18390000000000001</v>
      </c>
      <c r="AM269">
        <v>0.18260000000000001</v>
      </c>
      <c r="AN269">
        <v>0.17050000000000001</v>
      </c>
      <c r="AO269">
        <v>0.17810000000000001</v>
      </c>
      <c r="AP269">
        <v>0.23119999999999999</v>
      </c>
      <c r="AQ269">
        <v>0.17799999999999999</v>
      </c>
      <c r="AR269">
        <v>0.13589999999999999</v>
      </c>
      <c r="AS269">
        <v>0.1439</v>
      </c>
      <c r="AT269">
        <v>0.15870000000000001</v>
      </c>
      <c r="AU269">
        <v>0.26040000000000002</v>
      </c>
      <c r="AV269">
        <v>0.2215</v>
      </c>
      <c r="AW269">
        <v>0.2797</v>
      </c>
      <c r="AX269">
        <v>0.34189999999999998</v>
      </c>
      <c r="AY269">
        <v>0.21060000000000001</v>
      </c>
      <c r="AZ269">
        <v>0.1615</v>
      </c>
      <c r="BA269">
        <v>0.22009999999999999</v>
      </c>
      <c r="BB269">
        <v>0.15049999999999999</v>
      </c>
      <c r="BC269">
        <v>0.1817</v>
      </c>
      <c r="BD269">
        <v>0.15959999999999999</v>
      </c>
      <c r="BE269">
        <v>0.13830000000000001</v>
      </c>
      <c r="BF269">
        <v>0.13830000000000001</v>
      </c>
      <c r="BG269">
        <v>0.1779</v>
      </c>
      <c r="BH269">
        <v>0.22600000000000001</v>
      </c>
      <c r="BI269">
        <v>0.1983</v>
      </c>
      <c r="BJ269">
        <v>0.1701</v>
      </c>
      <c r="BK269">
        <v>0.2167</v>
      </c>
      <c r="BL269">
        <v>0.16189999999999999</v>
      </c>
      <c r="BM269">
        <v>0.19539999999999999</v>
      </c>
      <c r="BN269">
        <v>0.153</v>
      </c>
      <c r="BO269">
        <v>0.14180000000000001</v>
      </c>
      <c r="BQ269" s="32" t="s">
        <v>0</v>
      </c>
      <c r="BR269" s="32" t="s">
        <v>29</v>
      </c>
    </row>
    <row r="270" spans="2:70" x14ac:dyDescent="0.45">
      <c r="B270" t="s">
        <v>411</v>
      </c>
      <c r="C270" t="s">
        <v>19</v>
      </c>
      <c r="D270" t="s">
        <v>21</v>
      </c>
      <c r="E270" t="s">
        <v>3</v>
      </c>
      <c r="F270">
        <v>2.7717999999999998</v>
      </c>
      <c r="G270">
        <v>2.6779000000000002</v>
      </c>
      <c r="H270">
        <v>2.0409999999999999</v>
      </c>
      <c r="I270">
        <v>2.2063000000000001</v>
      </c>
      <c r="J270">
        <v>2.3121</v>
      </c>
      <c r="K270">
        <v>2.9379</v>
      </c>
      <c r="L270">
        <v>2.6467999999999998</v>
      </c>
      <c r="M270">
        <v>2.5146999999999999</v>
      </c>
      <c r="N270">
        <v>1.8991</v>
      </c>
      <c r="O270">
        <v>1.8796999999999999</v>
      </c>
      <c r="P270">
        <v>2.1212</v>
      </c>
      <c r="Q270">
        <v>2.0266999999999999</v>
      </c>
      <c r="R270">
        <v>1.2156</v>
      </c>
      <c r="S270">
        <v>1.3852</v>
      </c>
      <c r="T270">
        <v>1.0802</v>
      </c>
      <c r="U270">
        <v>1.0578000000000001</v>
      </c>
      <c r="V270">
        <v>1.0934999999999999</v>
      </c>
      <c r="W270">
        <v>1.0792999999999999</v>
      </c>
      <c r="X270">
        <v>2.0880000000000001</v>
      </c>
      <c r="Y270">
        <v>2.3361999999999998</v>
      </c>
      <c r="Z270">
        <v>1.4835</v>
      </c>
      <c r="AA270">
        <v>1.413</v>
      </c>
      <c r="AB270">
        <v>1.8232999999999999</v>
      </c>
      <c r="AC270">
        <v>1.4583999999999999</v>
      </c>
      <c r="AD270">
        <v>1.3474999999999999</v>
      </c>
      <c r="AE270">
        <v>1.4036</v>
      </c>
      <c r="AF270">
        <v>1.6655</v>
      </c>
      <c r="AG270">
        <v>1.6518999999999999</v>
      </c>
      <c r="AH270">
        <v>1.3241000000000001</v>
      </c>
      <c r="AI270">
        <v>1.5448</v>
      </c>
      <c r="AJ270">
        <v>1.2706999999999999</v>
      </c>
      <c r="AK270">
        <v>2.2275999999999998</v>
      </c>
      <c r="AL270">
        <v>1.4131</v>
      </c>
      <c r="AM270">
        <v>1.3607</v>
      </c>
      <c r="AN270">
        <v>1.4343999999999999</v>
      </c>
      <c r="AO270">
        <v>1.2912999999999999</v>
      </c>
      <c r="AP270">
        <v>1.4157999999999999</v>
      </c>
      <c r="AQ270">
        <v>1.3653</v>
      </c>
      <c r="AR270">
        <v>1.0831999999999999</v>
      </c>
      <c r="AS270">
        <v>1.3546</v>
      </c>
      <c r="AT270">
        <v>1.1202000000000001</v>
      </c>
      <c r="AU270">
        <v>1.4137</v>
      </c>
      <c r="AV270">
        <v>1.4417</v>
      </c>
      <c r="AW270">
        <v>2.1482999999999999</v>
      </c>
      <c r="AX270">
        <v>2.8308</v>
      </c>
      <c r="AY270">
        <v>1.4240999999999999</v>
      </c>
      <c r="AZ270">
        <v>1.2637</v>
      </c>
      <c r="BA270">
        <v>1.3692</v>
      </c>
      <c r="BB270">
        <v>1.1097999999999999</v>
      </c>
      <c r="BC270">
        <v>1.3526</v>
      </c>
      <c r="BD270">
        <v>1.274</v>
      </c>
      <c r="BE270">
        <v>1.2442</v>
      </c>
      <c r="BF270">
        <v>1.1865000000000001</v>
      </c>
      <c r="BG270">
        <v>1.3098000000000001</v>
      </c>
      <c r="BH270">
        <v>1.4893000000000001</v>
      </c>
      <c r="BI270">
        <v>1.5089999999999999</v>
      </c>
      <c r="BJ270">
        <v>1.2961</v>
      </c>
      <c r="BK270">
        <v>1.409</v>
      </c>
      <c r="BL270">
        <v>1.2410000000000001</v>
      </c>
      <c r="BM270">
        <v>1.2821</v>
      </c>
      <c r="BN270">
        <v>1.1943999999999999</v>
      </c>
      <c r="BO270">
        <v>1.1620999999999999</v>
      </c>
      <c r="BQ270" s="32" t="s">
        <v>2</v>
      </c>
      <c r="BR270" s="32" t="s">
        <v>29</v>
      </c>
    </row>
    <row r="271" spans="2:70" x14ac:dyDescent="0.45">
      <c r="B271" t="s">
        <v>411</v>
      </c>
      <c r="C271" t="s">
        <v>19</v>
      </c>
      <c r="D271" t="s">
        <v>21</v>
      </c>
      <c r="E271" t="s">
        <v>5</v>
      </c>
      <c r="F271">
        <v>98.759600000000006</v>
      </c>
      <c r="G271">
        <v>90.731899999999996</v>
      </c>
      <c r="H271">
        <v>83.427800000000005</v>
      </c>
      <c r="I271">
        <v>87.575699999999998</v>
      </c>
      <c r="J271">
        <v>90.620800000000003</v>
      </c>
      <c r="K271">
        <v>83.429599999999994</v>
      </c>
      <c r="L271">
        <v>71.867199999999997</v>
      </c>
      <c r="M271">
        <v>69.137500000000003</v>
      </c>
      <c r="N271">
        <v>69.096999999999994</v>
      </c>
      <c r="O271">
        <v>66.000500000000002</v>
      </c>
      <c r="P271">
        <v>69.000399999999999</v>
      </c>
      <c r="Q271">
        <v>80.811000000000007</v>
      </c>
      <c r="R271">
        <v>76.107299999999995</v>
      </c>
      <c r="S271">
        <v>76.279399999999995</v>
      </c>
      <c r="T271">
        <v>74.946700000000007</v>
      </c>
      <c r="U271">
        <v>84.308999999999997</v>
      </c>
      <c r="V271">
        <v>74.826999999999998</v>
      </c>
      <c r="W271">
        <v>76.081400000000002</v>
      </c>
      <c r="X271">
        <v>78.746700000000004</v>
      </c>
      <c r="Y271">
        <v>72.191599999999994</v>
      </c>
      <c r="Z271">
        <v>56.765300000000003</v>
      </c>
      <c r="AA271">
        <v>53.423000000000002</v>
      </c>
      <c r="AB271">
        <v>64.718000000000004</v>
      </c>
      <c r="AC271">
        <v>67.400199999999998</v>
      </c>
      <c r="AD271">
        <v>107.5348</v>
      </c>
      <c r="AE271">
        <v>67.712000000000003</v>
      </c>
      <c r="AF271">
        <v>73.560699999999997</v>
      </c>
      <c r="AG271">
        <v>57.662599999999998</v>
      </c>
      <c r="AH271">
        <v>59.239899999999999</v>
      </c>
      <c r="AI271">
        <v>53.785899999999998</v>
      </c>
      <c r="AJ271">
        <v>50.0901</v>
      </c>
      <c r="AK271">
        <v>51.007800000000003</v>
      </c>
      <c r="AL271">
        <v>48.674300000000002</v>
      </c>
      <c r="AM271">
        <v>54.256399999999999</v>
      </c>
      <c r="AN271">
        <v>53.930199999999999</v>
      </c>
      <c r="AO271">
        <v>33.3992</v>
      </c>
      <c r="AP271">
        <v>51.596200000000003</v>
      </c>
      <c r="AQ271">
        <v>53.452199999999998</v>
      </c>
      <c r="AR271">
        <v>52.285200000000003</v>
      </c>
      <c r="AS271">
        <v>47.174399999999999</v>
      </c>
      <c r="AT271">
        <v>41.245600000000003</v>
      </c>
      <c r="AU271">
        <v>39.070599999999999</v>
      </c>
      <c r="AV271">
        <v>39.111600000000003</v>
      </c>
      <c r="AW271">
        <v>37.120199999999997</v>
      </c>
      <c r="AX271">
        <v>38.2941</v>
      </c>
      <c r="AY271">
        <v>36.795299999999997</v>
      </c>
      <c r="AZ271">
        <v>36.179200000000002</v>
      </c>
      <c r="BA271">
        <v>36.042299999999997</v>
      </c>
      <c r="BB271">
        <v>35.767200000000003</v>
      </c>
      <c r="BC271">
        <v>36.084600000000002</v>
      </c>
      <c r="BD271">
        <v>35.2928</v>
      </c>
      <c r="BE271">
        <v>35.454000000000001</v>
      </c>
      <c r="BF271">
        <v>35.435200000000002</v>
      </c>
      <c r="BG271">
        <v>36.547199999999997</v>
      </c>
      <c r="BH271">
        <v>36.248600000000003</v>
      </c>
      <c r="BI271">
        <v>38.854500000000002</v>
      </c>
      <c r="BJ271">
        <v>36.286200000000001</v>
      </c>
      <c r="BK271">
        <v>36.486499999999999</v>
      </c>
      <c r="BL271">
        <v>37.2727</v>
      </c>
      <c r="BM271">
        <v>38.245800000000003</v>
      </c>
      <c r="BN271">
        <v>37.030799999999999</v>
      </c>
      <c r="BO271">
        <v>35.095500000000001</v>
      </c>
      <c r="BQ271" s="32" t="s">
        <v>4</v>
      </c>
      <c r="BR271" s="32" t="s">
        <v>29</v>
      </c>
    </row>
    <row r="272" spans="2:70" x14ac:dyDescent="0.45">
      <c r="B272" t="s">
        <v>411</v>
      </c>
      <c r="C272" t="s">
        <v>19</v>
      </c>
      <c r="D272" t="s">
        <v>21</v>
      </c>
      <c r="E272" t="s">
        <v>7</v>
      </c>
      <c r="F272">
        <v>5.7912999999999997</v>
      </c>
      <c r="G272">
        <v>5.7884000000000002</v>
      </c>
      <c r="H272">
        <v>5.7878999999999996</v>
      </c>
      <c r="I272">
        <v>5.7870999999999997</v>
      </c>
      <c r="J272">
        <v>5.7877000000000001</v>
      </c>
      <c r="K272">
        <v>5.7904999999999998</v>
      </c>
      <c r="L272">
        <v>5.7892999999999999</v>
      </c>
      <c r="M272">
        <v>5.7887000000000004</v>
      </c>
      <c r="N272">
        <v>5.7896999999999998</v>
      </c>
      <c r="O272">
        <v>5.8620000000000001</v>
      </c>
      <c r="P272">
        <v>5.8228</v>
      </c>
      <c r="Q272">
        <v>5.8028000000000004</v>
      </c>
      <c r="R272">
        <v>5.7835000000000001</v>
      </c>
      <c r="S272">
        <v>5.7878999999999996</v>
      </c>
      <c r="T272">
        <v>5.0288000000000004</v>
      </c>
      <c r="U272">
        <v>3.8788999999999998</v>
      </c>
      <c r="V272">
        <v>3.8511000000000002</v>
      </c>
      <c r="W272">
        <v>3.6318000000000001</v>
      </c>
      <c r="X272">
        <v>3.8178000000000001</v>
      </c>
      <c r="Y272">
        <v>3.7812999999999999</v>
      </c>
      <c r="Z272">
        <v>3.7715000000000001</v>
      </c>
      <c r="AA272">
        <v>3.7707000000000002</v>
      </c>
      <c r="AB272">
        <v>3.7681</v>
      </c>
      <c r="AC272">
        <v>3.7725</v>
      </c>
      <c r="AD272">
        <v>3.7711000000000001</v>
      </c>
      <c r="AE272">
        <v>3.7698999999999998</v>
      </c>
      <c r="AF272">
        <v>3.7606999999999999</v>
      </c>
      <c r="AG272">
        <v>3.7709999999999999</v>
      </c>
      <c r="AH272">
        <v>3.7743000000000002</v>
      </c>
      <c r="AI272">
        <v>3.7757000000000001</v>
      </c>
      <c r="AJ272">
        <v>3.7665999999999999</v>
      </c>
      <c r="AK272">
        <v>3.8285999999999998</v>
      </c>
      <c r="AL272">
        <v>3.8595999999999999</v>
      </c>
      <c r="AM272">
        <v>3.8092000000000001</v>
      </c>
      <c r="AN272">
        <v>3.8046000000000002</v>
      </c>
      <c r="AO272">
        <v>3.7991999999999999</v>
      </c>
      <c r="AP272">
        <v>3.9464999999999999</v>
      </c>
      <c r="AQ272">
        <v>3.6518999999999999</v>
      </c>
      <c r="AR272">
        <v>3.8304</v>
      </c>
      <c r="AS272">
        <v>3.7711999999999999</v>
      </c>
      <c r="AT272">
        <v>3.6631</v>
      </c>
      <c r="AU272">
        <v>3.8847999999999998</v>
      </c>
      <c r="AV272">
        <v>3.8391000000000002</v>
      </c>
      <c r="AW272">
        <v>3.9203999999999999</v>
      </c>
      <c r="AX272">
        <v>3.8372000000000002</v>
      </c>
      <c r="AY272">
        <v>3.8860999999999999</v>
      </c>
      <c r="AZ272">
        <v>3.8552</v>
      </c>
      <c r="BA272">
        <v>3.8462000000000001</v>
      </c>
      <c r="BB272">
        <v>3.5998000000000001</v>
      </c>
      <c r="BC272">
        <v>3.6093999999999999</v>
      </c>
      <c r="BD272">
        <v>3.6177999999999999</v>
      </c>
      <c r="BE272">
        <v>3.1433</v>
      </c>
      <c r="BF272">
        <v>3.7584</v>
      </c>
      <c r="BG272">
        <v>2.9123999999999999</v>
      </c>
      <c r="BH272">
        <v>3.7877999999999998</v>
      </c>
      <c r="BI272">
        <v>3.3511000000000002</v>
      </c>
      <c r="BJ272">
        <v>3.3090999999999999</v>
      </c>
      <c r="BK272">
        <v>3.8437000000000001</v>
      </c>
      <c r="BL272">
        <v>3.8778999999999999</v>
      </c>
      <c r="BM272">
        <v>3.8889999999999998</v>
      </c>
      <c r="BN272">
        <v>3.9018999999999999</v>
      </c>
      <c r="BO272">
        <v>3.9064999999999999</v>
      </c>
      <c r="BQ272" s="32" t="s">
        <v>6</v>
      </c>
      <c r="BR272" s="32" t="s">
        <v>29</v>
      </c>
    </row>
    <row r="273" spans="2:70" x14ac:dyDescent="0.45">
      <c r="B273" t="s">
        <v>411</v>
      </c>
      <c r="C273" t="s">
        <v>19</v>
      </c>
      <c r="D273" t="s">
        <v>21</v>
      </c>
      <c r="E273" t="s">
        <v>9</v>
      </c>
      <c r="F273">
        <v>60.984499999999997</v>
      </c>
      <c r="G273">
        <v>60.9437</v>
      </c>
      <c r="H273">
        <v>60.969900000000003</v>
      </c>
      <c r="I273">
        <v>60.9574</v>
      </c>
      <c r="J273">
        <v>60.939100000000003</v>
      </c>
      <c r="K273">
        <v>60.677999999999997</v>
      </c>
      <c r="L273">
        <v>60.902700000000003</v>
      </c>
      <c r="M273">
        <v>60.822899999999997</v>
      </c>
      <c r="N273">
        <v>60.9876</v>
      </c>
      <c r="O273">
        <v>60.8947</v>
      </c>
      <c r="P273">
        <v>60.878500000000003</v>
      </c>
      <c r="Q273">
        <v>60.948399999999999</v>
      </c>
      <c r="R273">
        <v>60.852499999999999</v>
      </c>
      <c r="S273">
        <v>61.9146</v>
      </c>
      <c r="T273">
        <v>60.972200000000001</v>
      </c>
      <c r="U273">
        <v>60.977899999999998</v>
      </c>
      <c r="V273">
        <v>60.9878</v>
      </c>
      <c r="W273">
        <v>60.966000000000001</v>
      </c>
      <c r="X273">
        <v>60.9803</v>
      </c>
      <c r="Y273">
        <v>60.955300000000001</v>
      </c>
      <c r="Z273">
        <v>60.939100000000003</v>
      </c>
      <c r="AA273">
        <v>60.962899999999998</v>
      </c>
      <c r="AB273">
        <v>60.965600000000002</v>
      </c>
      <c r="AC273">
        <v>60.960099999999997</v>
      </c>
      <c r="AD273">
        <v>60.899000000000001</v>
      </c>
      <c r="AE273">
        <v>60.908200000000001</v>
      </c>
      <c r="AF273">
        <v>61.016100000000002</v>
      </c>
      <c r="AG273">
        <v>60.965200000000003</v>
      </c>
      <c r="AH273">
        <v>58.886800000000001</v>
      </c>
      <c r="AI273">
        <v>60.9619</v>
      </c>
      <c r="AJ273">
        <v>42.890599999999999</v>
      </c>
      <c r="AK273">
        <v>43.197499999999998</v>
      </c>
      <c r="AL273">
        <v>43.367600000000003</v>
      </c>
      <c r="AM273">
        <v>42.937899999999999</v>
      </c>
      <c r="AN273">
        <v>42.904000000000003</v>
      </c>
      <c r="AO273">
        <v>44.043700000000001</v>
      </c>
      <c r="AP273">
        <v>44.597299999999997</v>
      </c>
      <c r="AQ273">
        <v>44.670999999999999</v>
      </c>
      <c r="AR273">
        <v>37.966299999999997</v>
      </c>
      <c r="AS273">
        <v>32.893799999999999</v>
      </c>
      <c r="AT273">
        <v>26.364799999999999</v>
      </c>
      <c r="AU273">
        <v>28.130500000000001</v>
      </c>
      <c r="AV273">
        <v>28.173300000000001</v>
      </c>
      <c r="AW273">
        <v>25.776299999999999</v>
      </c>
      <c r="AX273">
        <v>31.065200000000001</v>
      </c>
      <c r="AY273">
        <v>26.029699999999998</v>
      </c>
      <c r="AZ273">
        <v>26.2592</v>
      </c>
      <c r="BA273">
        <v>26.438300000000002</v>
      </c>
      <c r="BB273">
        <v>27.110900000000001</v>
      </c>
      <c r="BC273">
        <v>27.732500000000002</v>
      </c>
      <c r="BD273">
        <v>27.069800000000001</v>
      </c>
      <c r="BE273">
        <v>28.1708</v>
      </c>
      <c r="BF273">
        <v>28.244900000000001</v>
      </c>
      <c r="BG273">
        <v>27.8797</v>
      </c>
      <c r="BH273">
        <v>28.324999999999999</v>
      </c>
      <c r="BI273">
        <v>28.420500000000001</v>
      </c>
      <c r="BJ273">
        <v>28.539899999999999</v>
      </c>
      <c r="BK273">
        <v>28.2515</v>
      </c>
      <c r="BL273">
        <v>36.356699999999996</v>
      </c>
      <c r="BM273">
        <v>32.721400000000003</v>
      </c>
      <c r="BN273">
        <v>32.439399999999999</v>
      </c>
      <c r="BO273">
        <v>29.7227</v>
      </c>
      <c r="BQ273" s="32" t="s">
        <v>8</v>
      </c>
      <c r="BR273" s="32" t="s">
        <v>29</v>
      </c>
    </row>
    <row r="274" spans="2:70" x14ac:dyDescent="0.45">
      <c r="B274" t="s">
        <v>411</v>
      </c>
      <c r="C274" t="s">
        <v>19</v>
      </c>
      <c r="D274" t="s">
        <v>21</v>
      </c>
      <c r="E274" t="s">
        <v>10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2.1797</v>
      </c>
      <c r="AK274">
        <v>2.2193000000000001</v>
      </c>
      <c r="AL274">
        <v>2.2336</v>
      </c>
      <c r="AM274">
        <v>2.1829000000000001</v>
      </c>
      <c r="AN274">
        <v>2.177</v>
      </c>
      <c r="AO274">
        <v>2.3329</v>
      </c>
      <c r="AP274">
        <v>2.4232999999999998</v>
      </c>
      <c r="AQ274">
        <v>2.4315000000000002</v>
      </c>
      <c r="AR274">
        <v>2.3843999999999999</v>
      </c>
      <c r="AS274">
        <v>2.4552</v>
      </c>
      <c r="AT274">
        <v>2.4500000000000002</v>
      </c>
      <c r="AU274">
        <v>2.4477000000000002</v>
      </c>
      <c r="AV274">
        <v>2.4615999999999998</v>
      </c>
      <c r="AW274">
        <v>2.5103</v>
      </c>
      <c r="AX274">
        <v>2.5190000000000001</v>
      </c>
      <c r="AY274">
        <v>2.5897999999999999</v>
      </c>
      <c r="AZ274">
        <v>2.6657000000000002</v>
      </c>
      <c r="BA274">
        <v>2.7277999999999998</v>
      </c>
      <c r="BB274">
        <v>2.782</v>
      </c>
      <c r="BC274">
        <v>2.8365999999999998</v>
      </c>
      <c r="BD274">
        <v>2.9020000000000001</v>
      </c>
      <c r="BE274">
        <v>2.9546999999999999</v>
      </c>
      <c r="BF274">
        <v>2.9975000000000001</v>
      </c>
      <c r="BG274">
        <v>3.0464000000000002</v>
      </c>
      <c r="BH274">
        <v>3.1032999999999999</v>
      </c>
      <c r="BI274">
        <v>3.1661000000000001</v>
      </c>
      <c r="BJ274">
        <v>3.1934</v>
      </c>
      <c r="BK274">
        <v>3.2582</v>
      </c>
      <c r="BL274">
        <v>3.3645999999999998</v>
      </c>
      <c r="BM274">
        <v>3.4051</v>
      </c>
      <c r="BN274">
        <v>3.4519000000000002</v>
      </c>
      <c r="BO274">
        <v>3.4613999999999998</v>
      </c>
      <c r="BQ274" s="32" t="s">
        <v>6</v>
      </c>
      <c r="BR274" s="32" t="s">
        <v>29</v>
      </c>
    </row>
    <row r="275" spans="2:70" x14ac:dyDescent="0.45">
      <c r="B275" t="s">
        <v>411</v>
      </c>
      <c r="C275" t="s">
        <v>19</v>
      </c>
      <c r="D275" t="s">
        <v>21</v>
      </c>
      <c r="E275" t="s">
        <v>11</v>
      </c>
      <c r="F275">
        <v>57.376899999999999</v>
      </c>
      <c r="G275">
        <v>57.647300000000001</v>
      </c>
      <c r="H275">
        <v>57.491900000000001</v>
      </c>
      <c r="I275">
        <v>57.725900000000003</v>
      </c>
      <c r="J275">
        <v>57.594299999999997</v>
      </c>
      <c r="K275">
        <v>57.594299999999997</v>
      </c>
      <c r="L275">
        <v>58.034100000000002</v>
      </c>
      <c r="M275">
        <v>57.5229</v>
      </c>
      <c r="N275">
        <v>57.420999999999999</v>
      </c>
      <c r="O275">
        <v>57.461300000000001</v>
      </c>
      <c r="P275">
        <v>57.484400000000001</v>
      </c>
      <c r="Q275">
        <v>57.194600000000001</v>
      </c>
      <c r="R275">
        <v>57.912300000000002</v>
      </c>
      <c r="S275">
        <v>56.957099999999997</v>
      </c>
      <c r="T275">
        <v>56.9482</v>
      </c>
      <c r="U275">
        <v>57.448099999999997</v>
      </c>
      <c r="V275">
        <v>57.493299999999998</v>
      </c>
      <c r="W275">
        <v>57.453699999999998</v>
      </c>
      <c r="X275">
        <v>56.648200000000003</v>
      </c>
      <c r="Y275">
        <v>57.378300000000003</v>
      </c>
      <c r="Z275">
        <v>57.337400000000002</v>
      </c>
      <c r="AA275">
        <v>57.823399999999999</v>
      </c>
      <c r="AB275">
        <v>57.316800000000001</v>
      </c>
      <c r="AC275">
        <v>57.447600000000001</v>
      </c>
      <c r="AD275">
        <v>57.750799999999998</v>
      </c>
      <c r="AE275">
        <v>57.376899999999999</v>
      </c>
      <c r="AF275">
        <v>57.238700000000001</v>
      </c>
      <c r="AG275">
        <v>57.531399999999998</v>
      </c>
      <c r="AH275">
        <v>57.572699999999998</v>
      </c>
      <c r="AI275">
        <v>57.747599999999998</v>
      </c>
      <c r="AJ275">
        <v>39.265900000000002</v>
      </c>
      <c r="AK275">
        <v>39.306899999999999</v>
      </c>
      <c r="AL275">
        <v>38.786799999999999</v>
      </c>
      <c r="AM275">
        <v>38.988700000000001</v>
      </c>
      <c r="AN275">
        <v>38.2346</v>
      </c>
      <c r="AO275">
        <v>39.4788</v>
      </c>
      <c r="AP275">
        <v>39.155900000000003</v>
      </c>
      <c r="AQ275">
        <v>38.788400000000003</v>
      </c>
      <c r="AR275">
        <v>38.996299999999998</v>
      </c>
      <c r="AS275">
        <v>29.082000000000001</v>
      </c>
      <c r="AT275">
        <v>24.8522</v>
      </c>
      <c r="AU275">
        <v>31.1145</v>
      </c>
      <c r="AV275">
        <v>31.038799999999998</v>
      </c>
      <c r="AW275">
        <v>29.781600000000001</v>
      </c>
      <c r="AX275">
        <v>37.510599999999997</v>
      </c>
      <c r="AY275">
        <v>29.193300000000001</v>
      </c>
      <c r="AZ275">
        <v>29.315899999999999</v>
      </c>
      <c r="BA275">
        <v>29.292999999999999</v>
      </c>
      <c r="BB275">
        <v>30.852499999999999</v>
      </c>
      <c r="BC275">
        <v>31.601500000000001</v>
      </c>
      <c r="BD275">
        <v>31.373699999999999</v>
      </c>
      <c r="BE275">
        <v>31.353200000000001</v>
      </c>
      <c r="BF275">
        <v>26.543399999999998</v>
      </c>
      <c r="BG275">
        <v>31.409199999999998</v>
      </c>
      <c r="BH275">
        <v>31.7438</v>
      </c>
      <c r="BI275">
        <v>31.760899999999999</v>
      </c>
      <c r="BJ275">
        <v>31.838699999999999</v>
      </c>
      <c r="BK275">
        <v>31.170999999999999</v>
      </c>
      <c r="BL275">
        <v>31.679400000000001</v>
      </c>
      <c r="BM275">
        <v>33.127200000000002</v>
      </c>
      <c r="BN275">
        <v>32.265900000000002</v>
      </c>
      <c r="BO275">
        <v>30.366900000000001</v>
      </c>
      <c r="BQ275" s="32" t="s">
        <v>8</v>
      </c>
      <c r="BR275" s="32" t="s">
        <v>29</v>
      </c>
    </row>
    <row r="276" spans="2:70" x14ac:dyDescent="0.45">
      <c r="B276" t="s">
        <v>411</v>
      </c>
      <c r="C276" t="s">
        <v>19</v>
      </c>
      <c r="D276" t="s">
        <v>21</v>
      </c>
      <c r="E276" t="s">
        <v>12</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2.0204</v>
      </c>
      <c r="AK276">
        <v>2.0123000000000002</v>
      </c>
      <c r="AL276">
        <v>1.9438</v>
      </c>
      <c r="AM276">
        <v>1.9817</v>
      </c>
      <c r="AN276">
        <v>1.9556</v>
      </c>
      <c r="AO276">
        <v>1.9863999999999999</v>
      </c>
      <c r="AP276">
        <v>2.0059</v>
      </c>
      <c r="AQ276">
        <v>2.0226000000000002</v>
      </c>
      <c r="AR276">
        <v>2.0265</v>
      </c>
      <c r="AS276">
        <v>2.0611000000000002</v>
      </c>
      <c r="AT276">
        <v>2.0720000000000001</v>
      </c>
      <c r="AU276">
        <v>2.0524</v>
      </c>
      <c r="AV276">
        <v>2.0488</v>
      </c>
      <c r="AW276">
        <v>2.3799000000000001</v>
      </c>
      <c r="AX276">
        <v>2.2044999999999999</v>
      </c>
      <c r="AY276">
        <v>2.2570000000000001</v>
      </c>
      <c r="AZ276">
        <v>2.2829000000000002</v>
      </c>
      <c r="BA276">
        <v>2.2902999999999998</v>
      </c>
      <c r="BB276">
        <v>2.3174999999999999</v>
      </c>
      <c r="BC276">
        <v>2.3498000000000001</v>
      </c>
      <c r="BD276">
        <v>2.3816999999999999</v>
      </c>
      <c r="BE276">
        <v>2.4045999999999998</v>
      </c>
      <c r="BF276">
        <v>2.4358</v>
      </c>
      <c r="BG276">
        <v>2.4615999999999998</v>
      </c>
      <c r="BH276">
        <v>2.4716999999999998</v>
      </c>
      <c r="BI276">
        <v>2.4941</v>
      </c>
      <c r="BJ276">
        <v>2.4870000000000001</v>
      </c>
      <c r="BK276">
        <v>2.5554999999999999</v>
      </c>
      <c r="BL276">
        <v>2.6095000000000002</v>
      </c>
      <c r="BM276">
        <v>2.6315</v>
      </c>
      <c r="BN276">
        <v>2.6297000000000001</v>
      </c>
      <c r="BO276">
        <v>2.6406000000000001</v>
      </c>
      <c r="BQ276" s="32" t="s">
        <v>6</v>
      </c>
      <c r="BR276" s="32" t="s">
        <v>29</v>
      </c>
    </row>
    <row r="277" spans="2:70" x14ac:dyDescent="0.45">
      <c r="B277" t="s">
        <v>411</v>
      </c>
      <c r="C277" t="s">
        <v>19</v>
      </c>
      <c r="D277" t="s">
        <v>21</v>
      </c>
      <c r="E277" t="s">
        <v>13</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Q277" s="32" t="s">
        <v>6</v>
      </c>
      <c r="BR277" s="32" t="s">
        <v>29</v>
      </c>
    </row>
    <row r="278" spans="2:70" x14ac:dyDescent="0.45">
      <c r="B278" t="s">
        <v>411</v>
      </c>
      <c r="C278" t="s">
        <v>19</v>
      </c>
      <c r="D278" t="s">
        <v>21</v>
      </c>
      <c r="E278" t="s">
        <v>15</v>
      </c>
      <c r="F278">
        <v>2.4775999999999998</v>
      </c>
      <c r="G278">
        <v>2.4659</v>
      </c>
      <c r="H278">
        <v>2.4761000000000002</v>
      </c>
      <c r="I278">
        <v>2.4651000000000001</v>
      </c>
      <c r="J278">
        <v>2.4651999999999998</v>
      </c>
      <c r="K278">
        <v>2.4337</v>
      </c>
      <c r="L278">
        <v>2.4502000000000002</v>
      </c>
      <c r="M278">
        <v>2.4344999999999999</v>
      </c>
      <c r="N278">
        <v>2.4419</v>
      </c>
      <c r="O278">
        <v>2.4567000000000001</v>
      </c>
      <c r="P278">
        <v>2.3334999999999999</v>
      </c>
      <c r="Q278">
        <v>2.3365999999999998</v>
      </c>
      <c r="R278">
        <v>2.2850999999999999</v>
      </c>
      <c r="S278">
        <v>2.2349999999999999</v>
      </c>
      <c r="T278">
        <v>2.1894</v>
      </c>
      <c r="U278">
        <v>2.1</v>
      </c>
      <c r="V278">
        <v>1.9644999999999999</v>
      </c>
      <c r="W278">
        <v>1.9319999999999999</v>
      </c>
      <c r="X278">
        <v>1.889</v>
      </c>
      <c r="Y278">
        <v>1.9228000000000001</v>
      </c>
      <c r="Z278">
        <v>1.9353</v>
      </c>
      <c r="AA278">
        <v>1.9415</v>
      </c>
      <c r="AB278">
        <v>1.9532</v>
      </c>
      <c r="AC278">
        <v>1.9590000000000001</v>
      </c>
      <c r="AD278">
        <v>1.954</v>
      </c>
      <c r="AE278">
        <v>2.7843</v>
      </c>
      <c r="AF278">
        <v>2.7986</v>
      </c>
      <c r="AG278">
        <v>2.8071000000000002</v>
      </c>
      <c r="AH278">
        <v>2.79</v>
      </c>
      <c r="AI278">
        <v>2.8572000000000002</v>
      </c>
      <c r="AJ278">
        <v>2.6446000000000001</v>
      </c>
      <c r="AK278">
        <v>2.6570999999999998</v>
      </c>
      <c r="AL278">
        <v>2.8050999999999999</v>
      </c>
      <c r="AM278">
        <v>2.7787000000000002</v>
      </c>
      <c r="AN278">
        <v>2.7986</v>
      </c>
      <c r="AO278">
        <v>2.7863000000000002</v>
      </c>
      <c r="AP278">
        <v>2.7974999999999999</v>
      </c>
      <c r="AQ278">
        <v>2.8344</v>
      </c>
      <c r="AR278">
        <v>2.7440000000000002</v>
      </c>
      <c r="AS278">
        <v>2.7088000000000001</v>
      </c>
      <c r="AT278">
        <v>2.6871</v>
      </c>
      <c r="AU278">
        <v>4.3909000000000002</v>
      </c>
      <c r="AV278">
        <v>3.6452</v>
      </c>
      <c r="AW278">
        <v>2.5672000000000001</v>
      </c>
      <c r="AX278">
        <v>2.7562000000000002</v>
      </c>
      <c r="AY278">
        <v>3.8342999999999998</v>
      </c>
      <c r="AZ278">
        <v>3.1326999999999998</v>
      </c>
      <c r="BA278">
        <v>2.2812000000000001</v>
      </c>
      <c r="BB278">
        <v>2.0634000000000001</v>
      </c>
      <c r="BC278">
        <v>1.8818999999999999</v>
      </c>
      <c r="BD278">
        <v>0.83289999999999997</v>
      </c>
      <c r="BE278">
        <v>0.64629999999999999</v>
      </c>
      <c r="BF278">
        <v>0.60319999999999996</v>
      </c>
      <c r="BG278">
        <v>0.57789999999999997</v>
      </c>
      <c r="BH278">
        <v>0.52649999999999997</v>
      </c>
      <c r="BI278">
        <v>0.70489999999999997</v>
      </c>
      <c r="BJ278">
        <v>0.40889999999999999</v>
      </c>
      <c r="BK278">
        <v>0.28589999999999999</v>
      </c>
      <c r="BL278">
        <v>0.40210000000000001</v>
      </c>
      <c r="BM278">
        <v>0.39439999999999997</v>
      </c>
      <c r="BN278">
        <v>0.38750000000000001</v>
      </c>
      <c r="BO278">
        <v>0.38109999999999999</v>
      </c>
      <c r="BQ278" s="32" t="s">
        <v>14</v>
      </c>
      <c r="BR278" s="32" t="s">
        <v>29</v>
      </c>
    </row>
    <row r="279" spans="2:70" x14ac:dyDescent="0.45">
      <c r="B279" t="s">
        <v>411</v>
      </c>
      <c r="C279" t="s">
        <v>19</v>
      </c>
      <c r="D279" t="s">
        <v>21</v>
      </c>
      <c r="E279" t="s">
        <v>17</v>
      </c>
      <c r="F279">
        <v>2.3851</v>
      </c>
      <c r="G279">
        <v>2.3799000000000001</v>
      </c>
      <c r="H279">
        <v>2.3891</v>
      </c>
      <c r="I279">
        <v>2.3832</v>
      </c>
      <c r="J279">
        <v>2.3851</v>
      </c>
      <c r="K279">
        <v>2.355</v>
      </c>
      <c r="L279">
        <v>2.3782000000000001</v>
      </c>
      <c r="M279">
        <v>2.3891</v>
      </c>
      <c r="N279">
        <v>2.387</v>
      </c>
      <c r="O279">
        <v>2.3864000000000001</v>
      </c>
      <c r="P279">
        <v>2.3988999999999998</v>
      </c>
      <c r="Q279">
        <v>2.3571</v>
      </c>
      <c r="R279">
        <v>2.3228</v>
      </c>
      <c r="S279">
        <v>2.2856000000000001</v>
      </c>
      <c r="T279">
        <v>2.2957000000000001</v>
      </c>
      <c r="U279">
        <v>2.2328999999999999</v>
      </c>
      <c r="V279">
        <v>2.2059000000000002</v>
      </c>
      <c r="W279">
        <v>2.2094</v>
      </c>
      <c r="X279">
        <v>2.1993</v>
      </c>
      <c r="Y279">
        <v>2.2008000000000001</v>
      </c>
      <c r="Z279">
        <v>2.2107000000000001</v>
      </c>
      <c r="AA279">
        <v>2.2012999999999998</v>
      </c>
      <c r="AB279">
        <v>2.1945999999999999</v>
      </c>
      <c r="AC279">
        <v>2.2084000000000001</v>
      </c>
      <c r="AD279">
        <v>2.1996000000000002</v>
      </c>
      <c r="AE279">
        <v>1.2543</v>
      </c>
      <c r="AF279">
        <v>1.2755000000000001</v>
      </c>
      <c r="AG279">
        <v>1.2968999999999999</v>
      </c>
      <c r="AH279">
        <v>1.2811999999999999</v>
      </c>
      <c r="AI279">
        <v>1.2969999999999999</v>
      </c>
      <c r="AJ279">
        <v>1.2761</v>
      </c>
      <c r="AK279">
        <v>1.2723</v>
      </c>
      <c r="AL279">
        <v>1.2825</v>
      </c>
      <c r="AM279">
        <v>1.3133999999999999</v>
      </c>
      <c r="AN279">
        <v>1.3016000000000001</v>
      </c>
      <c r="AO279">
        <v>1.2979000000000001</v>
      </c>
      <c r="AP279">
        <v>1.3066</v>
      </c>
      <c r="AQ279">
        <v>1.2787999999999999</v>
      </c>
      <c r="AR279">
        <v>1.3126</v>
      </c>
      <c r="AS279">
        <v>1.2835000000000001</v>
      </c>
      <c r="AT279">
        <v>1.3109999999999999</v>
      </c>
      <c r="AU279">
        <v>1.3091999999999999</v>
      </c>
      <c r="AV279">
        <v>1.2499</v>
      </c>
      <c r="AW279">
        <v>1.3092999999999999</v>
      </c>
      <c r="AX279">
        <v>1.3037000000000001</v>
      </c>
      <c r="AY279">
        <v>1.3297000000000001</v>
      </c>
      <c r="AZ279">
        <v>1.3313999999999999</v>
      </c>
      <c r="BA279">
        <v>1.3312999999999999</v>
      </c>
      <c r="BB279">
        <v>1.3320000000000001</v>
      </c>
      <c r="BC279">
        <v>1.3314999999999999</v>
      </c>
      <c r="BD279">
        <v>1.3292999999999999</v>
      </c>
      <c r="BE279">
        <v>1.3315999999999999</v>
      </c>
      <c r="BF279">
        <v>1.3696999999999999</v>
      </c>
      <c r="BG279">
        <v>1.3357000000000001</v>
      </c>
      <c r="BH279">
        <v>1.298</v>
      </c>
      <c r="BI279">
        <v>1.2965</v>
      </c>
      <c r="BJ279">
        <v>1.3041</v>
      </c>
      <c r="BK279">
        <v>1.2951999999999999</v>
      </c>
      <c r="BL279">
        <v>1.2946</v>
      </c>
      <c r="BM279">
        <v>1.294</v>
      </c>
      <c r="BN279">
        <v>1.2927999999999999</v>
      </c>
      <c r="BO279">
        <v>1.2922</v>
      </c>
      <c r="BQ279" s="32" t="s">
        <v>16</v>
      </c>
      <c r="BR279" s="32" t="s">
        <v>29</v>
      </c>
    </row>
    <row r="280" spans="2:70" x14ac:dyDescent="0.45">
      <c r="B280" t="s">
        <v>411</v>
      </c>
      <c r="C280" t="s">
        <v>25</v>
      </c>
      <c r="D280" t="s">
        <v>26</v>
      </c>
      <c r="E280" t="s">
        <v>1</v>
      </c>
      <c r="F280">
        <v>130.38040000000001</v>
      </c>
      <c r="G280">
        <v>131.15700000000001</v>
      </c>
      <c r="H280">
        <v>127.97499999999999</v>
      </c>
      <c r="I280">
        <v>137.71379999999999</v>
      </c>
      <c r="J280">
        <v>159.80279999999999</v>
      </c>
      <c r="K280">
        <v>162.69130000000001</v>
      </c>
      <c r="L280">
        <v>161.333</v>
      </c>
      <c r="M280">
        <v>180.19370000000001</v>
      </c>
      <c r="N280">
        <v>179.2192</v>
      </c>
      <c r="O280">
        <v>177.83410000000001</v>
      </c>
      <c r="P280">
        <v>203.3425</v>
      </c>
      <c r="Q280">
        <v>209.74639999999999</v>
      </c>
      <c r="R280">
        <v>222.89089999999999</v>
      </c>
      <c r="S280">
        <v>202.3321</v>
      </c>
      <c r="T280">
        <v>197.5933</v>
      </c>
      <c r="U280">
        <v>221.1249</v>
      </c>
      <c r="V280">
        <v>210.85380000000001</v>
      </c>
      <c r="W280">
        <v>244.48859999999999</v>
      </c>
      <c r="X280">
        <v>227.84399999999999</v>
      </c>
      <c r="Y280">
        <v>226.64240000000001</v>
      </c>
      <c r="Z280">
        <v>252.48410000000001</v>
      </c>
      <c r="AA280">
        <v>264.93700000000001</v>
      </c>
      <c r="AB280">
        <v>255.1515</v>
      </c>
      <c r="AC280">
        <v>258.89710000000002</v>
      </c>
      <c r="AD280">
        <v>230.07419999999999</v>
      </c>
      <c r="AE280">
        <v>254.99180000000001</v>
      </c>
      <c r="AF280">
        <v>273.36349999999999</v>
      </c>
      <c r="AG280">
        <v>277.1053</v>
      </c>
      <c r="AH280">
        <v>296.32679999999999</v>
      </c>
      <c r="AI280">
        <v>296.65719999999999</v>
      </c>
      <c r="AJ280">
        <v>363.32819999999998</v>
      </c>
      <c r="AK280">
        <v>343.31490000000002</v>
      </c>
      <c r="AL280">
        <v>381.00659999999999</v>
      </c>
      <c r="AM280">
        <v>194.79490000000001</v>
      </c>
      <c r="AN280">
        <v>293.476</v>
      </c>
      <c r="AO280">
        <v>333.21140000000003</v>
      </c>
      <c r="AP280">
        <v>325.79660000000001</v>
      </c>
      <c r="AQ280">
        <v>326.70890000000003</v>
      </c>
      <c r="AR280">
        <v>345.64569999999998</v>
      </c>
      <c r="AS280">
        <v>368.20479999999998</v>
      </c>
      <c r="AT280">
        <v>281.27879999999999</v>
      </c>
      <c r="AU280">
        <v>421.40129999999999</v>
      </c>
      <c r="AV280">
        <v>455.24200000000002</v>
      </c>
      <c r="AW280">
        <v>466.68130000000002</v>
      </c>
      <c r="AX280">
        <v>431.14269999999999</v>
      </c>
      <c r="AY280">
        <v>567.43859999999995</v>
      </c>
      <c r="AZ280">
        <v>537.39059999999995</v>
      </c>
      <c r="BA280">
        <v>601.0027</v>
      </c>
      <c r="BB280">
        <v>552.5711</v>
      </c>
      <c r="BC280">
        <v>636.11080000000004</v>
      </c>
      <c r="BD280">
        <v>607.81230000000005</v>
      </c>
      <c r="BE280">
        <v>514.78489999999999</v>
      </c>
      <c r="BF280">
        <v>521.15819999999997</v>
      </c>
      <c r="BG280">
        <v>731.83339999999998</v>
      </c>
      <c r="BH280">
        <v>653.22429999999997</v>
      </c>
      <c r="BI280">
        <v>485.55810000000002</v>
      </c>
      <c r="BJ280">
        <v>610.70069999999998</v>
      </c>
      <c r="BK280">
        <v>609.4597</v>
      </c>
      <c r="BL280">
        <v>578.12670000000003</v>
      </c>
      <c r="BM280">
        <v>758.6576</v>
      </c>
      <c r="BN280">
        <v>725.67870000000005</v>
      </c>
      <c r="BO280">
        <v>549.76940000000002</v>
      </c>
      <c r="BQ280" s="32" t="s">
        <v>0</v>
      </c>
      <c r="BR280" s="32" t="s">
        <v>29</v>
      </c>
    </row>
    <row r="281" spans="2:70" x14ac:dyDescent="0.45">
      <c r="B281" t="s">
        <v>411</v>
      </c>
      <c r="C281" t="s">
        <v>25</v>
      </c>
      <c r="D281" t="s">
        <v>26</v>
      </c>
      <c r="E281" t="s">
        <v>3</v>
      </c>
      <c r="F281">
        <v>26.0657</v>
      </c>
      <c r="G281">
        <v>12.321199999999999</v>
      </c>
      <c r="H281">
        <v>9.3947000000000003</v>
      </c>
      <c r="I281">
        <v>10.407</v>
      </c>
      <c r="J281">
        <v>12.5845</v>
      </c>
      <c r="K281">
        <v>32.317</v>
      </c>
      <c r="L281">
        <v>31.762</v>
      </c>
      <c r="M281">
        <v>22.883500000000002</v>
      </c>
      <c r="N281">
        <v>32.664099999999998</v>
      </c>
      <c r="O281">
        <v>40.924599999999998</v>
      </c>
      <c r="P281">
        <v>65.331699999999998</v>
      </c>
      <c r="Q281">
        <v>84.515100000000004</v>
      </c>
      <c r="R281">
        <v>82.658299999999997</v>
      </c>
      <c r="S281">
        <v>84.494500000000002</v>
      </c>
      <c r="T281">
        <v>83.1785</v>
      </c>
      <c r="U281">
        <v>95.201599999999999</v>
      </c>
      <c r="V281">
        <v>92.943700000000007</v>
      </c>
      <c r="W281">
        <v>99.295199999999994</v>
      </c>
      <c r="X281">
        <v>91.872299999999996</v>
      </c>
      <c r="Y281">
        <v>88.777299999999997</v>
      </c>
      <c r="Z281">
        <v>53.406100000000002</v>
      </c>
      <c r="AA281">
        <v>52.280999999999999</v>
      </c>
      <c r="AB281">
        <v>47.310299999999998</v>
      </c>
      <c r="AC281">
        <v>50.8767</v>
      </c>
      <c r="AD281">
        <v>46.170699999999997</v>
      </c>
      <c r="AE281">
        <v>52.502699999999997</v>
      </c>
      <c r="AF281">
        <v>47.353499999999997</v>
      </c>
      <c r="AG281">
        <v>53.392099999999999</v>
      </c>
      <c r="AH281">
        <v>60.496499999999997</v>
      </c>
      <c r="AI281">
        <v>66.856800000000007</v>
      </c>
      <c r="AJ281">
        <v>80.274299999999997</v>
      </c>
      <c r="AK281">
        <v>53.013100000000001</v>
      </c>
      <c r="AL281">
        <v>92.357299999999995</v>
      </c>
      <c r="AM281">
        <v>55.963900000000002</v>
      </c>
      <c r="AN281">
        <v>74.698999999999998</v>
      </c>
      <c r="AO281">
        <v>93.786699999999996</v>
      </c>
      <c r="AP281">
        <v>93.002899999999997</v>
      </c>
      <c r="AQ281">
        <v>93.764300000000006</v>
      </c>
      <c r="AR281">
        <v>100.55880000000001</v>
      </c>
      <c r="AS281">
        <v>96.990899999999996</v>
      </c>
      <c r="AT281">
        <v>104.3493</v>
      </c>
      <c r="AU281">
        <v>130.0993</v>
      </c>
      <c r="AV281">
        <v>127.139</v>
      </c>
      <c r="AW281">
        <v>106.8177</v>
      </c>
      <c r="AX281">
        <v>116.82810000000001</v>
      </c>
      <c r="AY281">
        <v>130.23410000000001</v>
      </c>
      <c r="AZ281">
        <v>143.0121</v>
      </c>
      <c r="BA281">
        <v>157.29650000000001</v>
      </c>
      <c r="BB281">
        <v>150.9237</v>
      </c>
      <c r="BC281">
        <v>148.93469999999999</v>
      </c>
      <c r="BD281">
        <v>149.99449999999999</v>
      </c>
      <c r="BE281">
        <v>138.06460000000001</v>
      </c>
      <c r="BF281">
        <v>148.49180000000001</v>
      </c>
      <c r="BG281">
        <v>172.8998</v>
      </c>
      <c r="BH281">
        <v>165.96539999999999</v>
      </c>
      <c r="BI281">
        <v>126.39190000000001</v>
      </c>
      <c r="BJ281">
        <v>156.92490000000001</v>
      </c>
      <c r="BK281">
        <v>158.2458</v>
      </c>
      <c r="BL281">
        <v>164.72110000000001</v>
      </c>
      <c r="BM281">
        <v>186.4787</v>
      </c>
      <c r="BN281">
        <v>185.12710000000001</v>
      </c>
      <c r="BO281">
        <v>170.82509999999999</v>
      </c>
      <c r="BQ281" s="32" t="s">
        <v>2</v>
      </c>
      <c r="BR281" s="32" t="s">
        <v>29</v>
      </c>
    </row>
    <row r="282" spans="2:70" x14ac:dyDescent="0.45">
      <c r="B282" t="s">
        <v>411</v>
      </c>
      <c r="C282" t="s">
        <v>25</v>
      </c>
      <c r="D282" t="s">
        <v>26</v>
      </c>
      <c r="E282" t="s">
        <v>5</v>
      </c>
      <c r="F282">
        <v>404.91449999999998</v>
      </c>
      <c r="G282">
        <v>410.41649999999998</v>
      </c>
      <c r="H282">
        <v>428.05149999999998</v>
      </c>
      <c r="I282">
        <v>443.90350000000001</v>
      </c>
      <c r="J282">
        <v>464.09649999999999</v>
      </c>
      <c r="K282">
        <v>460.50400000000002</v>
      </c>
      <c r="L282">
        <v>478.25450000000001</v>
      </c>
      <c r="M282">
        <v>492.44749999999999</v>
      </c>
      <c r="N282">
        <v>509.08699999999999</v>
      </c>
      <c r="O282">
        <v>522.88</v>
      </c>
      <c r="P282">
        <v>519.35900000000004</v>
      </c>
      <c r="Q282">
        <v>589.33349999999996</v>
      </c>
      <c r="R282">
        <v>606.10450000000003</v>
      </c>
      <c r="S282">
        <v>674.93299999999999</v>
      </c>
      <c r="T282">
        <v>687.90099999999995</v>
      </c>
      <c r="U282">
        <v>748.79349999999999</v>
      </c>
      <c r="V282">
        <v>777.59100000000001</v>
      </c>
      <c r="W282">
        <v>805.69100000000003</v>
      </c>
      <c r="X282">
        <v>855.47249999999997</v>
      </c>
      <c r="Y282">
        <v>855.47</v>
      </c>
      <c r="Z282">
        <v>943.77949999999998</v>
      </c>
      <c r="AA282">
        <v>961.625</v>
      </c>
      <c r="AB282">
        <v>984.34699999999998</v>
      </c>
      <c r="AC282">
        <v>1028.3295000000001</v>
      </c>
      <c r="AD282">
        <v>1105.6945000000001</v>
      </c>
      <c r="AE282">
        <v>1095.662</v>
      </c>
      <c r="AF282">
        <v>1143.9549999999999</v>
      </c>
      <c r="AG282">
        <v>931.827</v>
      </c>
      <c r="AH282">
        <v>921.41700000000003</v>
      </c>
      <c r="AI282">
        <v>906.6635</v>
      </c>
      <c r="AJ282">
        <v>857.71950000000004</v>
      </c>
      <c r="AK282">
        <v>856.49450000000002</v>
      </c>
      <c r="AL282">
        <v>856.66750000000002</v>
      </c>
      <c r="AM282">
        <v>813.84649999999999</v>
      </c>
      <c r="AN282">
        <v>808.95349999999996</v>
      </c>
      <c r="AO282">
        <v>753.15099999999995</v>
      </c>
      <c r="AP282">
        <v>625.346</v>
      </c>
      <c r="AQ282">
        <v>766.61149999999998</v>
      </c>
      <c r="AR282">
        <v>761.01049999999998</v>
      </c>
      <c r="AS282">
        <v>822.0145</v>
      </c>
      <c r="AT282">
        <v>803.25850000000003</v>
      </c>
      <c r="AU282">
        <v>854.70899999999995</v>
      </c>
      <c r="AV282">
        <v>883.45349999999996</v>
      </c>
      <c r="AW282">
        <v>819.94799999999998</v>
      </c>
      <c r="AX282">
        <v>817.34849999999994</v>
      </c>
      <c r="AY282">
        <v>886.91449999999998</v>
      </c>
      <c r="AZ282">
        <v>961.75049999999999</v>
      </c>
      <c r="BA282">
        <v>1038.5574999999999</v>
      </c>
      <c r="BB282">
        <v>1074.6624999999999</v>
      </c>
      <c r="BC282">
        <v>1162.8264999999999</v>
      </c>
      <c r="BD282">
        <v>1201.8969999999999</v>
      </c>
      <c r="BE282">
        <v>1265.1054999999999</v>
      </c>
      <c r="BF282">
        <v>1360.0754999999999</v>
      </c>
      <c r="BG282">
        <v>1444.1265000000001</v>
      </c>
      <c r="BH282">
        <v>1535.5630000000001</v>
      </c>
      <c r="BI282">
        <v>1616.932</v>
      </c>
      <c r="BJ282">
        <v>1659.585</v>
      </c>
      <c r="BK282">
        <v>1824.9835</v>
      </c>
      <c r="BL282">
        <v>2063.2855</v>
      </c>
      <c r="BM282">
        <v>2152.3609999999999</v>
      </c>
      <c r="BN282">
        <v>2252.7930000000001</v>
      </c>
      <c r="BO282">
        <v>2296.5445</v>
      </c>
      <c r="BQ282" s="32" t="s">
        <v>4</v>
      </c>
      <c r="BR282" s="32" t="s">
        <v>29</v>
      </c>
    </row>
    <row r="283" spans="2:70" x14ac:dyDescent="0.45">
      <c r="B283" t="s">
        <v>411</v>
      </c>
      <c r="C283" t="s">
        <v>25</v>
      </c>
      <c r="D283" t="s">
        <v>26</v>
      </c>
      <c r="E283" t="s">
        <v>7</v>
      </c>
      <c r="F283">
        <v>62.545999999999999</v>
      </c>
      <c r="G283">
        <v>64.251000000000005</v>
      </c>
      <c r="H283">
        <v>65.982500000000002</v>
      </c>
      <c r="I283">
        <v>69.445499999999996</v>
      </c>
      <c r="J283">
        <v>76.397999999999996</v>
      </c>
      <c r="K283">
        <v>81.645499999999998</v>
      </c>
      <c r="L283">
        <v>86.84</v>
      </c>
      <c r="M283">
        <v>90.302999999999997</v>
      </c>
      <c r="N283">
        <v>93.792500000000004</v>
      </c>
      <c r="O283">
        <v>93.792500000000004</v>
      </c>
      <c r="P283">
        <v>98.986999999999995</v>
      </c>
      <c r="Q283">
        <v>83.009500000000003</v>
      </c>
      <c r="R283">
        <v>114.2825</v>
      </c>
      <c r="S283">
        <v>106.45099999999999</v>
      </c>
      <c r="T283">
        <v>126.797</v>
      </c>
      <c r="U283">
        <v>128.52850000000001</v>
      </c>
      <c r="V283">
        <v>118.0865</v>
      </c>
      <c r="W283">
        <v>121.57599999999999</v>
      </c>
      <c r="X283">
        <v>128.1875</v>
      </c>
      <c r="Y283">
        <v>128.1875</v>
      </c>
      <c r="Z283">
        <v>140.6755</v>
      </c>
      <c r="AA283">
        <v>143.286</v>
      </c>
      <c r="AB283">
        <v>146.57849999999999</v>
      </c>
      <c r="AC283">
        <v>153.1635</v>
      </c>
      <c r="AD283">
        <v>164.79900000000001</v>
      </c>
      <c r="AE283">
        <v>163.238</v>
      </c>
      <c r="AF283">
        <v>170.36099999999999</v>
      </c>
      <c r="AG283">
        <v>138.77350000000001</v>
      </c>
      <c r="AH283">
        <v>137.38300000000001</v>
      </c>
      <c r="AI283">
        <v>138.94399999999999</v>
      </c>
      <c r="AJ283">
        <v>156.31200000000001</v>
      </c>
      <c r="AK283">
        <v>168.459</v>
      </c>
      <c r="AL283">
        <v>138.94399999999999</v>
      </c>
      <c r="AM283">
        <v>118.0865</v>
      </c>
      <c r="AN283">
        <v>119.8445</v>
      </c>
      <c r="AO283">
        <v>121.57599999999999</v>
      </c>
      <c r="AP283">
        <v>130.23349999999999</v>
      </c>
      <c r="AQ283">
        <v>128.52850000000001</v>
      </c>
      <c r="AR283">
        <v>130.23349999999999</v>
      </c>
      <c r="AS283">
        <v>131.9915</v>
      </c>
      <c r="AT283">
        <v>133.72300000000001</v>
      </c>
      <c r="AU283">
        <v>65.982500000000002</v>
      </c>
      <c r="AV283">
        <v>74.010999999999996</v>
      </c>
      <c r="AW283">
        <v>137.21250000000001</v>
      </c>
      <c r="AX283">
        <v>163.238</v>
      </c>
      <c r="AY283">
        <v>98.986999999999995</v>
      </c>
      <c r="AZ283">
        <v>114.65</v>
      </c>
      <c r="BA283">
        <v>136.47749999999999</v>
      </c>
      <c r="BB283">
        <v>145.529</v>
      </c>
      <c r="BC283">
        <v>168.459</v>
      </c>
      <c r="BD283">
        <v>182.33750000000001</v>
      </c>
      <c r="BE283">
        <v>184.09549999999999</v>
      </c>
      <c r="BF283">
        <v>180.37299999999999</v>
      </c>
      <c r="BG283">
        <v>188.56649999999999</v>
      </c>
      <c r="BH283">
        <v>197.39599999999999</v>
      </c>
      <c r="BI283">
        <v>205.12950000000001</v>
      </c>
      <c r="BJ283">
        <v>208.11750000000001</v>
      </c>
      <c r="BK283">
        <v>223.48699999999999</v>
      </c>
      <c r="BL283">
        <v>244.53749999999999</v>
      </c>
      <c r="BM283">
        <v>252.30099999999999</v>
      </c>
      <c r="BN283">
        <v>261.01150000000001</v>
      </c>
      <c r="BO283">
        <v>264.82799999999997</v>
      </c>
      <c r="BQ283" s="32" t="s">
        <v>6</v>
      </c>
      <c r="BR283" s="32" t="s">
        <v>29</v>
      </c>
    </row>
    <row r="284" spans="2:70" x14ac:dyDescent="0.45">
      <c r="B284" t="s">
        <v>411</v>
      </c>
      <c r="C284" t="s">
        <v>25</v>
      </c>
      <c r="D284" t="s">
        <v>26</v>
      </c>
      <c r="E284" t="s">
        <v>9</v>
      </c>
      <c r="F284">
        <v>116.212</v>
      </c>
      <c r="G284">
        <v>108.236</v>
      </c>
      <c r="H284">
        <v>96.210499999999996</v>
      </c>
      <c r="I284">
        <v>105.4075</v>
      </c>
      <c r="J284">
        <v>101.93899999999999</v>
      </c>
      <c r="K284">
        <v>101.93899999999999</v>
      </c>
      <c r="L284">
        <v>137.3965</v>
      </c>
      <c r="M284">
        <v>145.97499999999999</v>
      </c>
      <c r="N284">
        <v>135.39250000000001</v>
      </c>
      <c r="O284">
        <v>131.5325</v>
      </c>
      <c r="P284">
        <v>140.26400000000001</v>
      </c>
      <c r="Q284">
        <v>138.23099999999999</v>
      </c>
      <c r="R284">
        <v>124.139</v>
      </c>
      <c r="S284">
        <v>148.595</v>
      </c>
      <c r="T284">
        <v>152.1865</v>
      </c>
      <c r="U284">
        <v>162.22550000000001</v>
      </c>
      <c r="V284">
        <v>183.18299999999999</v>
      </c>
      <c r="W284">
        <v>174.33850000000001</v>
      </c>
      <c r="X284">
        <v>143.79150000000001</v>
      </c>
      <c r="Y284">
        <v>142.70849999999999</v>
      </c>
      <c r="Z284">
        <v>157.58850000000001</v>
      </c>
      <c r="AA284">
        <v>167.01400000000001</v>
      </c>
      <c r="AB284">
        <v>138.48949999999999</v>
      </c>
      <c r="AC284">
        <v>162.10499999999999</v>
      </c>
      <c r="AD284">
        <v>175.38900000000001</v>
      </c>
      <c r="AE284">
        <v>173.22300000000001</v>
      </c>
      <c r="AF284">
        <v>188.17349999999999</v>
      </c>
      <c r="AG284">
        <v>186.55350000000001</v>
      </c>
      <c r="AH284">
        <v>186.55350000000001</v>
      </c>
      <c r="AI284">
        <v>187.27500000000001</v>
      </c>
      <c r="AJ284">
        <v>131.24510000000001</v>
      </c>
      <c r="AK284">
        <v>146.6986</v>
      </c>
      <c r="AL284">
        <v>152.4804</v>
      </c>
      <c r="AM284">
        <v>132.4204</v>
      </c>
      <c r="AN284">
        <v>130.25659999999999</v>
      </c>
      <c r="AO284">
        <v>199.25389999999999</v>
      </c>
      <c r="AP284">
        <v>251.52850000000001</v>
      </c>
      <c r="AQ284">
        <v>256.76889999999997</v>
      </c>
      <c r="AR284">
        <v>227.798</v>
      </c>
      <c r="AS284">
        <v>272.36079999999998</v>
      </c>
      <c r="AT284">
        <v>268.92110000000002</v>
      </c>
      <c r="AU284">
        <v>267.24</v>
      </c>
      <c r="AV284">
        <v>276.85860000000002</v>
      </c>
      <c r="AW284">
        <v>311.97019999999998</v>
      </c>
      <c r="AX284">
        <v>318.57330000000002</v>
      </c>
      <c r="AY284">
        <v>377.14429999999999</v>
      </c>
      <c r="AZ284">
        <v>449.71530000000001</v>
      </c>
      <c r="BA284">
        <v>517.05399999999997</v>
      </c>
      <c r="BB284">
        <v>582.6123</v>
      </c>
      <c r="BC284">
        <v>655.37509999999997</v>
      </c>
      <c r="BD284">
        <v>752.43320000000006</v>
      </c>
      <c r="BE284">
        <v>838.89800000000002</v>
      </c>
      <c r="BF284">
        <v>914.9085</v>
      </c>
      <c r="BG284">
        <v>1008.8284</v>
      </c>
      <c r="BH284">
        <v>1127.8162</v>
      </c>
      <c r="BI284">
        <v>1272.4412</v>
      </c>
      <c r="BJ284">
        <v>1343.5147999999999</v>
      </c>
      <c r="BK284">
        <v>1461.2503999999999</v>
      </c>
      <c r="BL284">
        <v>1763.2816</v>
      </c>
      <c r="BM284">
        <v>1891.1890000000001</v>
      </c>
      <c r="BN284">
        <v>2048.2323999999999</v>
      </c>
      <c r="BO284">
        <v>2081.8389999999999</v>
      </c>
      <c r="BQ284" s="32" t="s">
        <v>8</v>
      </c>
      <c r="BR284" s="32" t="s">
        <v>29</v>
      </c>
    </row>
    <row r="285" spans="2:70" x14ac:dyDescent="0.45">
      <c r="B285" t="s">
        <v>411</v>
      </c>
      <c r="C285" t="s">
        <v>25</v>
      </c>
      <c r="D285" t="s">
        <v>26</v>
      </c>
      <c r="E285" t="s">
        <v>10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55.037399999999998</v>
      </c>
      <c r="AK285">
        <v>60.105899999999998</v>
      </c>
      <c r="AL285">
        <v>62.004100000000001</v>
      </c>
      <c r="AM285">
        <v>55.5336</v>
      </c>
      <c r="AN285">
        <v>54.856400000000001</v>
      </c>
      <c r="AO285">
        <v>76.702600000000004</v>
      </c>
      <c r="AP285">
        <v>92.268500000000003</v>
      </c>
      <c r="AQ285">
        <v>93.847099999999998</v>
      </c>
      <c r="AR285">
        <v>85.423000000000002</v>
      </c>
      <c r="AS285">
        <v>98.458699999999993</v>
      </c>
      <c r="AT285">
        <v>97.533900000000003</v>
      </c>
      <c r="AU285">
        <v>97.114500000000007</v>
      </c>
      <c r="AV285">
        <v>99.933899999999994</v>
      </c>
      <c r="AW285">
        <v>109.9248</v>
      </c>
      <c r="AX285">
        <v>111.8372</v>
      </c>
      <c r="AY285">
        <v>127.9572</v>
      </c>
      <c r="AZ285">
        <v>147.27619999999999</v>
      </c>
      <c r="BA285">
        <v>164.69749999999999</v>
      </c>
      <c r="BB285">
        <v>181.26519999999999</v>
      </c>
      <c r="BC285">
        <v>199.25190000000001</v>
      </c>
      <c r="BD285">
        <v>222.6508</v>
      </c>
      <c r="BE285">
        <v>243.05549999999999</v>
      </c>
      <c r="BF285">
        <v>260.7045</v>
      </c>
      <c r="BG285">
        <v>282.12310000000002</v>
      </c>
      <c r="BH285">
        <v>308.71629999999999</v>
      </c>
      <c r="BI285">
        <v>340.33730000000003</v>
      </c>
      <c r="BJ285">
        <v>350.60419999999999</v>
      </c>
      <c r="BK285">
        <v>376.6311</v>
      </c>
      <c r="BL285">
        <v>437.74189999999999</v>
      </c>
      <c r="BM285">
        <v>463.19299999999998</v>
      </c>
      <c r="BN285">
        <v>493.96559999999999</v>
      </c>
      <c r="BO285">
        <v>500.75450000000001</v>
      </c>
      <c r="BQ285" s="32" t="s">
        <v>6</v>
      </c>
      <c r="BR285" s="32" t="s">
        <v>29</v>
      </c>
    </row>
    <row r="286" spans="2:70" x14ac:dyDescent="0.45">
      <c r="B286" t="s">
        <v>411</v>
      </c>
      <c r="C286" t="s">
        <v>25</v>
      </c>
      <c r="D286" t="s">
        <v>26</v>
      </c>
      <c r="E286" t="s">
        <v>11</v>
      </c>
      <c r="F286">
        <v>16.547499999999999</v>
      </c>
      <c r="G286">
        <v>15.657</v>
      </c>
      <c r="H286">
        <v>16.483499999999999</v>
      </c>
      <c r="I286">
        <v>14.951000000000001</v>
      </c>
      <c r="J286">
        <v>14.352499999999999</v>
      </c>
      <c r="K286">
        <v>14.352499999999999</v>
      </c>
      <c r="L286">
        <v>17.874500000000001</v>
      </c>
      <c r="M286">
        <v>16.347999999999999</v>
      </c>
      <c r="N286">
        <v>18.167999999999999</v>
      </c>
      <c r="O286">
        <v>16.330500000000001</v>
      </c>
      <c r="P286">
        <v>14.727499999999999</v>
      </c>
      <c r="Q286">
        <v>16.014500000000002</v>
      </c>
      <c r="R286">
        <v>17.837</v>
      </c>
      <c r="S286">
        <v>15.948</v>
      </c>
      <c r="T286">
        <v>15.945499999999999</v>
      </c>
      <c r="U286">
        <v>17.693999999999999</v>
      </c>
      <c r="V286">
        <v>17.144500000000001</v>
      </c>
      <c r="W286">
        <v>17.373999999999999</v>
      </c>
      <c r="X286">
        <v>15.861499999999999</v>
      </c>
      <c r="Y286">
        <v>17.913499999999999</v>
      </c>
      <c r="Z286">
        <v>17.097999999999999</v>
      </c>
      <c r="AA286">
        <v>22.262</v>
      </c>
      <c r="AB286">
        <v>31.295000000000002</v>
      </c>
      <c r="AC286">
        <v>30.16</v>
      </c>
      <c r="AD286">
        <v>37.191499999999998</v>
      </c>
      <c r="AE286">
        <v>33.335999999999999</v>
      </c>
      <c r="AF286">
        <v>30.451000000000001</v>
      </c>
      <c r="AG286">
        <v>30.204000000000001</v>
      </c>
      <c r="AH286">
        <v>22.165500000000002</v>
      </c>
      <c r="AI286">
        <v>17.139500000000002</v>
      </c>
      <c r="AJ286">
        <v>14.017899999999999</v>
      </c>
      <c r="AK286">
        <v>13.757400000000001</v>
      </c>
      <c r="AL286">
        <v>11.4033</v>
      </c>
      <c r="AM286">
        <v>12.554399999999999</v>
      </c>
      <c r="AN286">
        <v>11.776300000000001</v>
      </c>
      <c r="AO286">
        <v>12.712199999999999</v>
      </c>
      <c r="AP286">
        <v>13.4305</v>
      </c>
      <c r="AQ286">
        <v>14.119</v>
      </c>
      <c r="AR286">
        <v>14.194699999999999</v>
      </c>
      <c r="AS286">
        <v>15.4716</v>
      </c>
      <c r="AT286">
        <v>16.004799999999999</v>
      </c>
      <c r="AU286">
        <v>15.152799999999999</v>
      </c>
      <c r="AV286">
        <v>14.960699999999999</v>
      </c>
      <c r="AW286">
        <v>33.265999999999998</v>
      </c>
      <c r="AX286">
        <v>22.281300000000002</v>
      </c>
      <c r="AY286">
        <v>25.1647</v>
      </c>
      <c r="AZ286">
        <v>26.7361</v>
      </c>
      <c r="BA286">
        <v>27.183900000000001</v>
      </c>
      <c r="BB286">
        <v>28.939599999999999</v>
      </c>
      <c r="BC286">
        <v>31.159099999999999</v>
      </c>
      <c r="BD286">
        <v>33.412999999999997</v>
      </c>
      <c r="BE286">
        <v>35.209600000000002</v>
      </c>
      <c r="BF286">
        <v>37.665100000000002</v>
      </c>
      <c r="BG286">
        <v>39.764000000000003</v>
      </c>
      <c r="BH286">
        <v>40.7273</v>
      </c>
      <c r="BI286">
        <v>42.559600000000003</v>
      </c>
      <c r="BJ286">
        <v>42.090800000000002</v>
      </c>
      <c r="BK286">
        <v>47.535800000000002</v>
      </c>
      <c r="BL286">
        <v>52.898899999999998</v>
      </c>
      <c r="BM286">
        <v>55.246499999999997</v>
      </c>
      <c r="BN286">
        <v>55.077500000000001</v>
      </c>
      <c r="BO286">
        <v>56.224699999999999</v>
      </c>
      <c r="BQ286" s="32" t="s">
        <v>8</v>
      </c>
      <c r="BR286" s="32" t="s">
        <v>29</v>
      </c>
    </row>
    <row r="287" spans="2:70" x14ac:dyDescent="0.45">
      <c r="B287" t="s">
        <v>411</v>
      </c>
      <c r="C287" t="s">
        <v>25</v>
      </c>
      <c r="D287" t="s">
        <v>26</v>
      </c>
      <c r="E287" t="s">
        <v>12</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6.4565999999999999</v>
      </c>
      <c r="AK287">
        <v>6.3696000000000002</v>
      </c>
      <c r="AL287">
        <v>5.5392000000000001</v>
      </c>
      <c r="AM287">
        <v>5.9585999999999997</v>
      </c>
      <c r="AN287">
        <v>5.6817000000000002</v>
      </c>
      <c r="AO287">
        <v>6.0228000000000002</v>
      </c>
      <c r="AP287">
        <v>6.2789999999999999</v>
      </c>
      <c r="AQ287">
        <v>6.5209999999999999</v>
      </c>
      <c r="AR287">
        <v>6.5533000000000001</v>
      </c>
      <c r="AS287">
        <v>6.9973999999999998</v>
      </c>
      <c r="AT287">
        <v>7.1802000000000001</v>
      </c>
      <c r="AU287">
        <v>6.8971999999999998</v>
      </c>
      <c r="AV287">
        <v>6.8372999999999999</v>
      </c>
      <c r="AW287">
        <v>12.516</v>
      </c>
      <c r="AX287">
        <v>9.2382000000000009</v>
      </c>
      <c r="AY287">
        <v>10.1378</v>
      </c>
      <c r="AZ287">
        <v>10.620900000000001</v>
      </c>
      <c r="BA287">
        <v>10.762600000000001</v>
      </c>
      <c r="BB287">
        <v>11.2934</v>
      </c>
      <c r="BC287">
        <v>11.952400000000001</v>
      </c>
      <c r="BD287">
        <v>12.6135</v>
      </c>
      <c r="BE287">
        <v>13.1334</v>
      </c>
      <c r="BF287">
        <v>13.834899999999999</v>
      </c>
      <c r="BG287">
        <v>14.429</v>
      </c>
      <c r="BH287">
        <v>14.702199999999999</v>
      </c>
      <c r="BI287">
        <v>15.216900000000001</v>
      </c>
      <c r="BJ287">
        <v>14.960699999999999</v>
      </c>
      <c r="BK287">
        <v>16.449200000000001</v>
      </c>
      <c r="BL287">
        <v>17.844100000000001</v>
      </c>
      <c r="BM287">
        <v>18.451499999999999</v>
      </c>
      <c r="BN287">
        <v>18.420999999999999</v>
      </c>
      <c r="BO287">
        <v>18.723800000000001</v>
      </c>
      <c r="BQ287" s="32" t="s">
        <v>6</v>
      </c>
      <c r="BR287" s="32" t="s">
        <v>29</v>
      </c>
    </row>
    <row r="288" spans="2:70" x14ac:dyDescent="0.45">
      <c r="B288" t="s">
        <v>411</v>
      </c>
      <c r="C288" t="s">
        <v>25</v>
      </c>
      <c r="D288" t="s">
        <v>26</v>
      </c>
      <c r="E288" t="s">
        <v>13</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Q288" s="32" t="s">
        <v>6</v>
      </c>
      <c r="BR288" s="32" t="s">
        <v>29</v>
      </c>
    </row>
    <row r="289" spans="2:70" x14ac:dyDescent="0.45">
      <c r="B289" t="s">
        <v>411</v>
      </c>
      <c r="C289" t="s">
        <v>25</v>
      </c>
      <c r="D289" t="s">
        <v>26</v>
      </c>
      <c r="E289" t="s">
        <v>15</v>
      </c>
      <c r="F289">
        <v>5.6289999999999996</v>
      </c>
      <c r="G289">
        <v>5.9969999999999999</v>
      </c>
      <c r="H289">
        <v>6.4180000000000001</v>
      </c>
      <c r="I289">
        <v>6.6020000000000003</v>
      </c>
      <c r="J289">
        <v>6.9965000000000002</v>
      </c>
      <c r="K289">
        <v>7.391</v>
      </c>
      <c r="L289">
        <v>7.8120000000000003</v>
      </c>
      <c r="M289">
        <v>8.0225000000000009</v>
      </c>
      <c r="N289">
        <v>13.441000000000001</v>
      </c>
      <c r="O289">
        <v>14.624499999999999</v>
      </c>
      <c r="P289">
        <v>13.441000000000001</v>
      </c>
      <c r="Q289">
        <v>14.019500000000001</v>
      </c>
      <c r="R289">
        <v>14.624499999999999</v>
      </c>
      <c r="S289">
        <v>15.019</v>
      </c>
      <c r="T289">
        <v>15.413500000000001</v>
      </c>
      <c r="U289">
        <v>15.624000000000001</v>
      </c>
      <c r="V289">
        <v>15.715999999999999</v>
      </c>
      <c r="W289">
        <v>16.228999999999999</v>
      </c>
      <c r="X289">
        <v>16.6235</v>
      </c>
      <c r="Y289">
        <v>17.2285</v>
      </c>
      <c r="Z289">
        <v>17.6495</v>
      </c>
      <c r="AA289">
        <v>18.017499999999998</v>
      </c>
      <c r="AB289">
        <v>18.438500000000001</v>
      </c>
      <c r="AC289">
        <v>18.8065</v>
      </c>
      <c r="AD289">
        <v>19.227499999999999</v>
      </c>
      <c r="AE289">
        <v>28.0655</v>
      </c>
      <c r="AF289">
        <v>28.433499999999999</v>
      </c>
      <c r="AG289">
        <v>29.6435</v>
      </c>
      <c r="AH289">
        <v>31.248000000000001</v>
      </c>
      <c r="AI289">
        <v>32.457999999999998</v>
      </c>
      <c r="AJ289">
        <v>34.0625</v>
      </c>
      <c r="AK289">
        <v>31.248000000000001</v>
      </c>
      <c r="AL289">
        <v>35.456499999999998</v>
      </c>
      <c r="AM289">
        <v>36.456000000000003</v>
      </c>
      <c r="AN289">
        <v>38.060499999999998</v>
      </c>
      <c r="AO289">
        <v>39.454500000000003</v>
      </c>
      <c r="AP289">
        <v>40.0595</v>
      </c>
      <c r="AQ289">
        <v>41.269500000000001</v>
      </c>
      <c r="AR289">
        <v>41.269500000000001</v>
      </c>
      <c r="AS289">
        <v>41.390500000000003</v>
      </c>
      <c r="AT289">
        <v>41.058999999999997</v>
      </c>
      <c r="AU289">
        <v>40.875</v>
      </c>
      <c r="AV289">
        <v>40.972000000000001</v>
      </c>
      <c r="AW289">
        <v>40.664499999999997</v>
      </c>
      <c r="AX289">
        <v>44.057499999999997</v>
      </c>
      <c r="AY289">
        <v>42.753</v>
      </c>
      <c r="AZ289">
        <v>42.874000000000002</v>
      </c>
      <c r="BA289">
        <v>43.478999999999999</v>
      </c>
      <c r="BB289">
        <v>44.026000000000003</v>
      </c>
      <c r="BC289">
        <v>44.846499999999999</v>
      </c>
      <c r="BD289">
        <v>46.477499999999999</v>
      </c>
      <c r="BE289">
        <v>48.055500000000002</v>
      </c>
      <c r="BF289">
        <v>46.872</v>
      </c>
      <c r="BG289">
        <v>49.686500000000002</v>
      </c>
      <c r="BH289">
        <v>52.109000000000002</v>
      </c>
      <c r="BI289">
        <v>52.835000000000001</v>
      </c>
      <c r="BJ289">
        <v>53.203000000000003</v>
      </c>
      <c r="BK289">
        <v>54.502499999999998</v>
      </c>
      <c r="BL289">
        <v>53.6845</v>
      </c>
      <c r="BM289">
        <v>54.679000000000002</v>
      </c>
      <c r="BN289">
        <v>55.680999999999997</v>
      </c>
      <c r="BO289">
        <v>56.743499999999997</v>
      </c>
      <c r="BQ289" s="32" t="s">
        <v>14</v>
      </c>
      <c r="BR289" s="32" t="s">
        <v>29</v>
      </c>
    </row>
    <row r="290" spans="2:70" x14ac:dyDescent="0.45">
      <c r="B290" t="s">
        <v>411</v>
      </c>
      <c r="C290" t="s">
        <v>25</v>
      </c>
      <c r="D290" t="s">
        <v>26</v>
      </c>
      <c r="E290" t="s">
        <v>17</v>
      </c>
      <c r="F290">
        <v>8.0139999999999993</v>
      </c>
      <c r="G290">
        <v>8.5675000000000008</v>
      </c>
      <c r="H290">
        <v>9.1739999999999995</v>
      </c>
      <c r="I290">
        <v>9.4375</v>
      </c>
      <c r="J290">
        <v>10.0175</v>
      </c>
      <c r="K290">
        <v>10.5975</v>
      </c>
      <c r="L290">
        <v>11.1775</v>
      </c>
      <c r="M290">
        <v>11.467499999999999</v>
      </c>
      <c r="N290">
        <v>19.191500000000001</v>
      </c>
      <c r="O290">
        <v>20.905000000000001</v>
      </c>
      <c r="P290">
        <v>19.191500000000001</v>
      </c>
      <c r="Q290">
        <v>20.035</v>
      </c>
      <c r="R290">
        <v>20.905000000000001</v>
      </c>
      <c r="S290">
        <v>21.484999999999999</v>
      </c>
      <c r="T290">
        <v>22.038499999999999</v>
      </c>
      <c r="U290">
        <v>22.328499999999998</v>
      </c>
      <c r="V290">
        <v>22.5</v>
      </c>
      <c r="W290">
        <v>23.198499999999999</v>
      </c>
      <c r="X290">
        <v>23.751999999999999</v>
      </c>
      <c r="Y290">
        <v>24.648499999999999</v>
      </c>
      <c r="Z290">
        <v>25.202000000000002</v>
      </c>
      <c r="AA290">
        <v>25.755500000000001</v>
      </c>
      <c r="AB290">
        <v>26.3355</v>
      </c>
      <c r="AC290">
        <v>26.942</v>
      </c>
      <c r="AD290">
        <v>27.4955</v>
      </c>
      <c r="AE290">
        <v>16.054500000000001</v>
      </c>
      <c r="AF290">
        <v>16.581499999999998</v>
      </c>
      <c r="AG290">
        <v>17.768000000000001</v>
      </c>
      <c r="AH290">
        <v>18.3215</v>
      </c>
      <c r="AI290">
        <v>19.454999999999998</v>
      </c>
      <c r="AJ290">
        <v>20.035</v>
      </c>
      <c r="AK290">
        <v>18.3215</v>
      </c>
      <c r="AL290">
        <v>20.905000000000001</v>
      </c>
      <c r="AM290">
        <v>22.328499999999998</v>
      </c>
      <c r="AN290">
        <v>22.9085</v>
      </c>
      <c r="AO290">
        <v>23.751999999999999</v>
      </c>
      <c r="AP290">
        <v>24.042000000000002</v>
      </c>
      <c r="AQ290">
        <v>24.042000000000002</v>
      </c>
      <c r="AR290">
        <v>25.202000000000002</v>
      </c>
      <c r="AS290">
        <v>25.027999999999999</v>
      </c>
      <c r="AT290">
        <v>25.492000000000001</v>
      </c>
      <c r="AU290">
        <v>25.755500000000001</v>
      </c>
      <c r="AV290">
        <v>24.998999999999999</v>
      </c>
      <c r="AW290">
        <v>26.071999999999999</v>
      </c>
      <c r="AX290">
        <v>26.3355</v>
      </c>
      <c r="AY290">
        <v>25.929500000000001</v>
      </c>
      <c r="AZ290">
        <v>26.3355</v>
      </c>
      <c r="BA290">
        <v>26.625499999999999</v>
      </c>
      <c r="BB290">
        <v>26.973500000000001</v>
      </c>
      <c r="BC290">
        <v>27.4955</v>
      </c>
      <c r="BD290">
        <v>28.048999999999999</v>
      </c>
      <c r="BE290">
        <v>28.629000000000001</v>
      </c>
      <c r="BF290">
        <v>31.502500000000001</v>
      </c>
      <c r="BG290">
        <v>32.055999999999997</v>
      </c>
      <c r="BH290">
        <v>29.064</v>
      </c>
      <c r="BI290">
        <v>29.269500000000001</v>
      </c>
      <c r="BJ290">
        <v>30.081499999999998</v>
      </c>
      <c r="BK290">
        <v>29.994499999999999</v>
      </c>
      <c r="BL290">
        <v>29.789000000000001</v>
      </c>
      <c r="BM290">
        <v>30.137</v>
      </c>
      <c r="BN290">
        <v>30.487500000000001</v>
      </c>
      <c r="BO290">
        <v>30.8645</v>
      </c>
      <c r="BQ290" s="32" t="s">
        <v>16</v>
      </c>
      <c r="BR290" s="32" t="s">
        <v>29</v>
      </c>
    </row>
    <row r="291" spans="2:70" x14ac:dyDescent="0.45">
      <c r="B291" t="s">
        <v>411</v>
      </c>
      <c r="C291" t="s">
        <v>32</v>
      </c>
      <c r="D291" t="s">
        <v>31</v>
      </c>
      <c r="E291" t="s">
        <v>1</v>
      </c>
      <c r="F291" s="2">
        <f t="shared" ref="F291:BO291" si="88">IF(F269=0,0,F280/F269)</f>
        <v>854.95344262295089</v>
      </c>
      <c r="G291" s="2">
        <f t="shared" si="88"/>
        <v>895.26962457337902</v>
      </c>
      <c r="H291" s="2">
        <f t="shared" si="88"/>
        <v>776.07640994542146</v>
      </c>
      <c r="I291" s="2">
        <f t="shared" si="88"/>
        <v>962.36058700209639</v>
      </c>
      <c r="J291" s="2">
        <f t="shared" si="88"/>
        <v>945.57869822485191</v>
      </c>
      <c r="K291" s="2">
        <f t="shared" si="88"/>
        <v>1010.5049689440995</v>
      </c>
      <c r="L291" s="2">
        <f t="shared" si="88"/>
        <v>1331.1303630363036</v>
      </c>
      <c r="M291" s="2">
        <f t="shared" si="88"/>
        <v>1159.547619047619</v>
      </c>
      <c r="N291" s="2">
        <f t="shared" si="88"/>
        <v>1128.5843828715365</v>
      </c>
      <c r="O291" s="2">
        <f t="shared" si="88"/>
        <v>973.36672140120425</v>
      </c>
      <c r="P291" s="2">
        <f t="shared" si="88"/>
        <v>1331.6470203012443</v>
      </c>
      <c r="Q291" s="2">
        <f t="shared" si="88"/>
        <v>1409.5860215053765</v>
      </c>
      <c r="R291" s="2">
        <f t="shared" si="88"/>
        <v>1378.4223871366728</v>
      </c>
      <c r="S291" s="2">
        <f t="shared" si="88"/>
        <v>1380.1643929058662</v>
      </c>
      <c r="T291" s="2">
        <f t="shared" si="88"/>
        <v>1100.7983286908079</v>
      </c>
      <c r="U291" s="2">
        <f t="shared" si="88"/>
        <v>1203.7283614589003</v>
      </c>
      <c r="V291" s="2">
        <f t="shared" si="88"/>
        <v>1441.2426520847573</v>
      </c>
      <c r="W291" s="2">
        <f t="shared" si="88"/>
        <v>1450.1103202846975</v>
      </c>
      <c r="X291" s="2">
        <f t="shared" si="88"/>
        <v>1420.4738154613467</v>
      </c>
      <c r="Y291" s="2">
        <f t="shared" si="88"/>
        <v>1213.2890792291221</v>
      </c>
      <c r="Z291" s="2">
        <f t="shared" si="88"/>
        <v>1271.9602015113351</v>
      </c>
      <c r="AA291" s="2">
        <f t="shared" si="88"/>
        <v>1445.3737043098747</v>
      </c>
      <c r="AB291" s="2">
        <f t="shared" si="88"/>
        <v>1378.4521880064831</v>
      </c>
      <c r="AC291" s="2">
        <f t="shared" si="88"/>
        <v>1422.5115384615385</v>
      </c>
      <c r="AD291" s="2">
        <f t="shared" si="88"/>
        <v>1388.4984912492457</v>
      </c>
      <c r="AE291" s="2">
        <f t="shared" si="88"/>
        <v>1326.0104004160166</v>
      </c>
      <c r="AF291" s="2">
        <f t="shared" si="88"/>
        <v>1226.3952445042621</v>
      </c>
      <c r="AG291" s="2">
        <f t="shared" si="88"/>
        <v>1459.2169562927857</v>
      </c>
      <c r="AH291" s="2">
        <f t="shared" si="88"/>
        <v>1542.5653305570015</v>
      </c>
      <c r="AI291" s="2">
        <f t="shared" si="88"/>
        <v>1370.2411085450346</v>
      </c>
      <c r="AJ291" s="2">
        <f t="shared" si="88"/>
        <v>1616.2286476868326</v>
      </c>
      <c r="AK291" s="2">
        <f t="shared" si="88"/>
        <v>664.95235328297508</v>
      </c>
      <c r="AL291" s="2">
        <f t="shared" si="88"/>
        <v>2071.8140293637844</v>
      </c>
      <c r="AM291" s="2">
        <f t="shared" si="88"/>
        <v>1066.7847754654983</v>
      </c>
      <c r="AN291" s="2">
        <f t="shared" si="88"/>
        <v>1721.2668621700877</v>
      </c>
      <c r="AO291" s="2">
        <f t="shared" si="88"/>
        <v>1870.9230769230769</v>
      </c>
      <c r="AP291" s="2">
        <f t="shared" si="88"/>
        <v>1409.1548442906576</v>
      </c>
      <c r="AQ291" s="2">
        <f t="shared" si="88"/>
        <v>1835.4432584269666</v>
      </c>
      <c r="AR291" s="2">
        <f t="shared" si="88"/>
        <v>2543.3826342899192</v>
      </c>
      <c r="AS291" s="2">
        <f t="shared" si="88"/>
        <v>2558.7546907574701</v>
      </c>
      <c r="AT291" s="2">
        <f t="shared" si="88"/>
        <v>1772.3931947069941</v>
      </c>
      <c r="AU291" s="2">
        <f t="shared" si="88"/>
        <v>1618.2845622119814</v>
      </c>
      <c r="AV291" s="2">
        <f t="shared" si="88"/>
        <v>2055.268623024831</v>
      </c>
      <c r="AW291" s="2">
        <f t="shared" si="88"/>
        <v>1668.5066142295318</v>
      </c>
      <c r="AX291" s="2">
        <f t="shared" si="88"/>
        <v>1261.0198888563907</v>
      </c>
      <c r="AY291" s="2">
        <f t="shared" si="88"/>
        <v>2694.3903133903132</v>
      </c>
      <c r="AZ291" s="2">
        <f t="shared" si="88"/>
        <v>3327.4959752321979</v>
      </c>
      <c r="BA291" s="2">
        <f t="shared" si="88"/>
        <v>2730.5892776010905</v>
      </c>
      <c r="BB291" s="2">
        <f t="shared" si="88"/>
        <v>3671.5687707641196</v>
      </c>
      <c r="BC291" s="2">
        <f t="shared" si="88"/>
        <v>3500.8849752339024</v>
      </c>
      <c r="BD291" s="2">
        <f t="shared" si="88"/>
        <v>3808.3477443609027</v>
      </c>
      <c r="BE291" s="2">
        <f t="shared" si="88"/>
        <v>3722.2335502530727</v>
      </c>
      <c r="BF291" s="2">
        <f t="shared" si="88"/>
        <v>3768.3167028199564</v>
      </c>
      <c r="BG291" s="2">
        <f t="shared" si="88"/>
        <v>4113.7346824058459</v>
      </c>
      <c r="BH291" s="2">
        <f t="shared" si="88"/>
        <v>2890.3730088495572</v>
      </c>
      <c r="BI291" s="2">
        <f t="shared" si="88"/>
        <v>2448.6036308623297</v>
      </c>
      <c r="BJ291" s="2">
        <f t="shared" si="88"/>
        <v>3590.2451499118165</v>
      </c>
      <c r="BK291" s="2">
        <f t="shared" si="88"/>
        <v>2812.4582371942779</v>
      </c>
      <c r="BL291" s="2">
        <f t="shared" si="88"/>
        <v>3570.8875849289689</v>
      </c>
      <c r="BM291" s="2">
        <f t="shared" si="88"/>
        <v>3882.5875127942682</v>
      </c>
      <c r="BN291" s="2">
        <f t="shared" si="88"/>
        <v>4742.9980392156867</v>
      </c>
      <c r="BO291" s="2">
        <f t="shared" si="88"/>
        <v>3877.076163610719</v>
      </c>
      <c r="BQ291" s="32" t="s">
        <v>0</v>
      </c>
      <c r="BR291" s="32" t="s">
        <v>30</v>
      </c>
    </row>
    <row r="292" spans="2:70" x14ac:dyDescent="0.45">
      <c r="B292" t="s">
        <v>411</v>
      </c>
      <c r="C292" t="s">
        <v>32</v>
      </c>
      <c r="D292" t="s">
        <v>31</v>
      </c>
      <c r="E292" t="s">
        <v>3</v>
      </c>
      <c r="F292" s="2">
        <f t="shared" ref="F292:BO292" si="89">IF(F270=0,0,F281/F270)</f>
        <v>9.4038891694927482</v>
      </c>
      <c r="G292" s="2">
        <f t="shared" si="89"/>
        <v>4.6010680010455944</v>
      </c>
      <c r="H292" s="2">
        <f t="shared" si="89"/>
        <v>4.602988731014209</v>
      </c>
      <c r="I292" s="2">
        <f t="shared" si="89"/>
        <v>4.7169469247155869</v>
      </c>
      <c r="J292" s="2">
        <f t="shared" si="89"/>
        <v>5.4428874183642577</v>
      </c>
      <c r="K292" s="2">
        <f t="shared" si="89"/>
        <v>11.00003403791824</v>
      </c>
      <c r="L292" s="2">
        <f t="shared" si="89"/>
        <v>12.000151125887866</v>
      </c>
      <c r="M292" s="2">
        <f t="shared" si="89"/>
        <v>9.0998926313277941</v>
      </c>
      <c r="N292" s="2">
        <f t="shared" si="89"/>
        <v>17.199778842609657</v>
      </c>
      <c r="O292" s="2">
        <f t="shared" si="89"/>
        <v>21.771878491248604</v>
      </c>
      <c r="P292" s="2">
        <f t="shared" si="89"/>
        <v>30.799405996605696</v>
      </c>
      <c r="Q292" s="2">
        <f t="shared" si="89"/>
        <v>41.700843736122764</v>
      </c>
      <c r="R292" s="2">
        <f t="shared" si="89"/>
        <v>67.997943402435013</v>
      </c>
      <c r="S292" s="2">
        <f t="shared" si="89"/>
        <v>60.998050822985853</v>
      </c>
      <c r="T292" s="2">
        <f t="shared" si="89"/>
        <v>77.002869838918713</v>
      </c>
      <c r="U292" s="2">
        <f t="shared" si="89"/>
        <v>89.999621856683675</v>
      </c>
      <c r="V292" s="2">
        <f t="shared" si="89"/>
        <v>84.996524919981724</v>
      </c>
      <c r="W292" s="2">
        <f t="shared" si="89"/>
        <v>91.99962938941907</v>
      </c>
      <c r="X292" s="2">
        <f t="shared" si="89"/>
        <v>44.000143678160917</v>
      </c>
      <c r="Y292" s="2">
        <f t="shared" si="89"/>
        <v>38.000727677424877</v>
      </c>
      <c r="Z292" s="2">
        <f t="shared" si="89"/>
        <v>36.00006740815639</v>
      </c>
      <c r="AA292" s="2">
        <f t="shared" si="89"/>
        <v>37</v>
      </c>
      <c r="AB292" s="2">
        <f t="shared" si="89"/>
        <v>25.947622442823452</v>
      </c>
      <c r="AC292" s="2">
        <f t="shared" si="89"/>
        <v>34.88528524410313</v>
      </c>
      <c r="AD292" s="2">
        <f t="shared" si="89"/>
        <v>34.263970315398886</v>
      </c>
      <c r="AE292" s="2">
        <f t="shared" si="89"/>
        <v>37.405742376745508</v>
      </c>
      <c r="AF292" s="2">
        <f t="shared" si="89"/>
        <v>28.432002401681174</v>
      </c>
      <c r="AG292" s="2">
        <f t="shared" si="89"/>
        <v>32.321629638597976</v>
      </c>
      <c r="AH292" s="2">
        <f t="shared" si="89"/>
        <v>45.688769730382894</v>
      </c>
      <c r="AI292" s="2">
        <f t="shared" si="89"/>
        <v>43.278612118073546</v>
      </c>
      <c r="AJ292" s="2">
        <f t="shared" si="89"/>
        <v>63.173290312426225</v>
      </c>
      <c r="AK292" s="2">
        <f t="shared" si="89"/>
        <v>23.798303106482315</v>
      </c>
      <c r="AL292" s="2">
        <f t="shared" si="89"/>
        <v>65.357936451772687</v>
      </c>
      <c r="AM292" s="2">
        <f t="shared" si="89"/>
        <v>41.128757257294041</v>
      </c>
      <c r="AN292" s="2">
        <f t="shared" si="89"/>
        <v>52.076826547685442</v>
      </c>
      <c r="AO292" s="2">
        <f t="shared" si="89"/>
        <v>72.629675520793</v>
      </c>
      <c r="AP292" s="2">
        <f t="shared" si="89"/>
        <v>65.6892922729199</v>
      </c>
      <c r="AQ292" s="2">
        <f t="shared" si="89"/>
        <v>68.676701091335246</v>
      </c>
      <c r="AR292" s="2">
        <f t="shared" si="89"/>
        <v>92.834933530280665</v>
      </c>
      <c r="AS292" s="2">
        <f t="shared" si="89"/>
        <v>71.6011368669718</v>
      </c>
      <c r="AT292" s="2">
        <f t="shared" si="89"/>
        <v>93.152383502945895</v>
      </c>
      <c r="AU292" s="2">
        <f t="shared" si="89"/>
        <v>92.027516446204999</v>
      </c>
      <c r="AV292" s="2">
        <f t="shared" si="89"/>
        <v>88.186862731497541</v>
      </c>
      <c r="AW292" s="2">
        <f t="shared" si="89"/>
        <v>49.721966205837177</v>
      </c>
      <c r="AX292" s="2">
        <f t="shared" si="89"/>
        <v>41.27034760491734</v>
      </c>
      <c r="AY292" s="2">
        <f t="shared" si="89"/>
        <v>91.450108840671319</v>
      </c>
      <c r="AZ292" s="2">
        <f t="shared" si="89"/>
        <v>113.16934398987101</v>
      </c>
      <c r="BA292" s="2">
        <f t="shared" si="89"/>
        <v>114.88204791118902</v>
      </c>
      <c r="BB292" s="2">
        <f t="shared" si="89"/>
        <v>135.99180032438278</v>
      </c>
      <c r="BC292" s="2">
        <f t="shared" si="89"/>
        <v>110.10993641874907</v>
      </c>
      <c r="BD292" s="2">
        <f t="shared" si="89"/>
        <v>117.73508634222918</v>
      </c>
      <c r="BE292" s="2">
        <f t="shared" si="89"/>
        <v>110.96656486095485</v>
      </c>
      <c r="BF292" s="2">
        <f t="shared" si="89"/>
        <v>125.15111672987778</v>
      </c>
      <c r="BG292" s="2">
        <f t="shared" si="89"/>
        <v>132.00473354710641</v>
      </c>
      <c r="BH292" s="2">
        <f t="shared" si="89"/>
        <v>111.43852816759551</v>
      </c>
      <c r="BI292" s="2">
        <f t="shared" si="89"/>
        <v>83.758714380384376</v>
      </c>
      <c r="BJ292" s="2">
        <f t="shared" si="89"/>
        <v>121.07468559524729</v>
      </c>
      <c r="BK292" s="2">
        <f t="shared" si="89"/>
        <v>112.31071682044002</v>
      </c>
      <c r="BL292" s="2">
        <f t="shared" si="89"/>
        <v>132.73255439161966</v>
      </c>
      <c r="BM292" s="2">
        <f t="shared" si="89"/>
        <v>145.44785898135871</v>
      </c>
      <c r="BN292" s="2">
        <f t="shared" si="89"/>
        <v>154.99589752176828</v>
      </c>
      <c r="BO292" s="2">
        <f t="shared" si="89"/>
        <v>146.99690215988298</v>
      </c>
      <c r="BQ292" s="32" t="s">
        <v>2</v>
      </c>
      <c r="BR292" s="32" t="s">
        <v>30</v>
      </c>
    </row>
    <row r="293" spans="2:70" x14ac:dyDescent="0.45">
      <c r="B293" t="s">
        <v>411</v>
      </c>
      <c r="C293" t="s">
        <v>32</v>
      </c>
      <c r="D293" t="s">
        <v>31</v>
      </c>
      <c r="E293" t="s">
        <v>5</v>
      </c>
      <c r="F293" s="2">
        <f t="shared" ref="F293:BO293" si="90">IF(F271=0,0,F282/F271)</f>
        <v>4.1000014175837078</v>
      </c>
      <c r="G293" s="2">
        <f t="shared" si="90"/>
        <v>4.5233980551492916</v>
      </c>
      <c r="H293" s="2">
        <f t="shared" si="90"/>
        <v>5.1308017231666181</v>
      </c>
      <c r="I293" s="2">
        <f t="shared" si="90"/>
        <v>5.0687976230849427</v>
      </c>
      <c r="J293" s="2">
        <f t="shared" si="90"/>
        <v>5.1213021734524524</v>
      </c>
      <c r="K293" s="2">
        <f t="shared" si="90"/>
        <v>5.5196716752807164</v>
      </c>
      <c r="L293" s="2">
        <f t="shared" si="90"/>
        <v>6.654697831555981</v>
      </c>
      <c r="M293" s="2">
        <f t="shared" si="90"/>
        <v>7.122726450913035</v>
      </c>
      <c r="N293" s="2">
        <f t="shared" si="90"/>
        <v>7.3677149514450706</v>
      </c>
      <c r="O293" s="2">
        <f t="shared" si="90"/>
        <v>7.9223642245134505</v>
      </c>
      <c r="P293" s="2">
        <f t="shared" si="90"/>
        <v>7.5268983947919148</v>
      </c>
      <c r="Q293" s="2">
        <f t="shared" si="90"/>
        <v>7.2927386123176285</v>
      </c>
      <c r="R293" s="2">
        <f t="shared" si="90"/>
        <v>7.9638155603995946</v>
      </c>
      <c r="S293" s="2">
        <f t="shared" si="90"/>
        <v>8.8481687060988943</v>
      </c>
      <c r="T293" s="2">
        <f t="shared" si="90"/>
        <v>9.1785362130687531</v>
      </c>
      <c r="U293" s="2">
        <f t="shared" si="90"/>
        <v>8.881536965211307</v>
      </c>
      <c r="V293" s="2">
        <f t="shared" si="90"/>
        <v>10.391850535234608</v>
      </c>
      <c r="W293" s="2">
        <f t="shared" si="90"/>
        <v>10.589855076273571</v>
      </c>
      <c r="X293" s="2">
        <f t="shared" si="90"/>
        <v>10.863598093634399</v>
      </c>
      <c r="Y293" s="2">
        <f t="shared" si="90"/>
        <v>11.849993628067534</v>
      </c>
      <c r="Z293" s="2">
        <f t="shared" si="90"/>
        <v>16.625993344525615</v>
      </c>
      <c r="AA293" s="2">
        <f t="shared" si="90"/>
        <v>18.000205903824195</v>
      </c>
      <c r="AB293" s="2">
        <f t="shared" si="90"/>
        <v>15.209787076238449</v>
      </c>
      <c r="AC293" s="2">
        <f t="shared" si="90"/>
        <v>15.257068970121752</v>
      </c>
      <c r="AD293" s="2">
        <f t="shared" si="90"/>
        <v>10.282201668669119</v>
      </c>
      <c r="AE293" s="2">
        <f t="shared" si="90"/>
        <v>16.181208648393195</v>
      </c>
      <c r="AF293" s="2">
        <f t="shared" si="90"/>
        <v>15.551170665858264</v>
      </c>
      <c r="AG293" s="2">
        <f t="shared" si="90"/>
        <v>16.159989317165721</v>
      </c>
      <c r="AH293" s="2">
        <f t="shared" si="90"/>
        <v>15.553993170143773</v>
      </c>
      <c r="AI293" s="2">
        <f t="shared" si="90"/>
        <v>16.856899298886884</v>
      </c>
      <c r="AJ293" s="2">
        <f t="shared" si="90"/>
        <v>17.123533392826129</v>
      </c>
      <c r="AK293" s="2">
        <f t="shared" si="90"/>
        <v>16.791441701073168</v>
      </c>
      <c r="AL293" s="2">
        <f t="shared" si="90"/>
        <v>17.599996301949901</v>
      </c>
      <c r="AM293" s="2">
        <f t="shared" si="90"/>
        <v>15.000009215502688</v>
      </c>
      <c r="AN293" s="2">
        <f t="shared" si="90"/>
        <v>15.000009271243199</v>
      </c>
      <c r="AO293" s="2">
        <f t="shared" si="90"/>
        <v>22.549971256796567</v>
      </c>
      <c r="AP293" s="2">
        <f t="shared" si="90"/>
        <v>12.120001085351246</v>
      </c>
      <c r="AQ293" s="2">
        <f t="shared" si="90"/>
        <v>14.342000890515264</v>
      </c>
      <c r="AR293" s="2">
        <f t="shared" si="90"/>
        <v>14.554988792239484</v>
      </c>
      <c r="AS293" s="2">
        <f t="shared" si="90"/>
        <v>17.425012294803963</v>
      </c>
      <c r="AT293" s="2">
        <f t="shared" si="90"/>
        <v>19.475010667804565</v>
      </c>
      <c r="AU293" s="2">
        <f t="shared" si="90"/>
        <v>21.876014189697624</v>
      </c>
      <c r="AV293" s="2">
        <f t="shared" si="90"/>
        <v>22.588017365692018</v>
      </c>
      <c r="AW293" s="2">
        <f t="shared" si="90"/>
        <v>22.088997365315922</v>
      </c>
      <c r="AX293" s="2">
        <f t="shared" si="90"/>
        <v>21.343979882018377</v>
      </c>
      <c r="AY293" s="2">
        <f t="shared" si="90"/>
        <v>24.104016002043739</v>
      </c>
      <c r="AZ293" s="2">
        <f t="shared" si="90"/>
        <v>26.582967561471783</v>
      </c>
      <c r="BA293" s="2">
        <f t="shared" si="90"/>
        <v>28.814961864253945</v>
      </c>
      <c r="BB293" s="2">
        <f t="shared" si="90"/>
        <v>30.046033796327357</v>
      </c>
      <c r="BC293" s="2">
        <f t="shared" si="90"/>
        <v>32.225007343853051</v>
      </c>
      <c r="BD293" s="2">
        <f t="shared" si="90"/>
        <v>34.05501972073624</v>
      </c>
      <c r="BE293" s="2">
        <f t="shared" si="90"/>
        <v>35.683011789924969</v>
      </c>
      <c r="BF293" s="2">
        <f t="shared" si="90"/>
        <v>38.382046665462589</v>
      </c>
      <c r="BG293" s="2">
        <f t="shared" si="90"/>
        <v>39.514012017336491</v>
      </c>
      <c r="BH293" s="2">
        <f t="shared" si="90"/>
        <v>42.361994670138984</v>
      </c>
      <c r="BI293" s="2">
        <f t="shared" si="90"/>
        <v>41.615051023690945</v>
      </c>
      <c r="BJ293" s="2">
        <f t="shared" si="90"/>
        <v>45.735982274253018</v>
      </c>
      <c r="BK293" s="2">
        <f t="shared" si="90"/>
        <v>50.018047771093421</v>
      </c>
      <c r="BL293" s="2">
        <f t="shared" si="90"/>
        <v>55.356480748644451</v>
      </c>
      <c r="BM293" s="2">
        <f t="shared" si="90"/>
        <v>56.277055258355162</v>
      </c>
      <c r="BN293" s="2">
        <f t="shared" si="90"/>
        <v>60.835655724424001</v>
      </c>
      <c r="BO293" s="2">
        <f t="shared" si="90"/>
        <v>65.437007593566122</v>
      </c>
      <c r="BQ293" s="32" t="s">
        <v>4</v>
      </c>
      <c r="BR293" s="32" t="s">
        <v>30</v>
      </c>
    </row>
    <row r="294" spans="2:70" x14ac:dyDescent="0.45">
      <c r="B294" t="s">
        <v>411</v>
      </c>
      <c r="C294" t="s">
        <v>32</v>
      </c>
      <c r="D294" t="s">
        <v>31</v>
      </c>
      <c r="E294" t="s">
        <v>7</v>
      </c>
      <c r="F294" s="2">
        <f t="shared" ref="F294:BO294" si="91">IF(F272=0,0,F283/F272)</f>
        <v>10.799993093087908</v>
      </c>
      <c r="G294" s="2">
        <f t="shared" si="91"/>
        <v>11.099958537765186</v>
      </c>
      <c r="H294" s="2">
        <f t="shared" si="91"/>
        <v>11.4000760206638</v>
      </c>
      <c r="I294" s="2">
        <f t="shared" si="91"/>
        <v>12.000051839435987</v>
      </c>
      <c r="J294" s="2">
        <f t="shared" si="91"/>
        <v>13.200062200874267</v>
      </c>
      <c r="K294" s="2">
        <f t="shared" si="91"/>
        <v>14.099905016837925</v>
      </c>
      <c r="L294" s="2">
        <f t="shared" si="91"/>
        <v>15.000086366227352</v>
      </c>
      <c r="M294" s="2">
        <f t="shared" si="91"/>
        <v>15.59987561974191</v>
      </c>
      <c r="N294" s="2">
        <f t="shared" si="91"/>
        <v>16.199889458866608</v>
      </c>
      <c r="O294" s="2">
        <f t="shared" si="91"/>
        <v>16.000085295121121</v>
      </c>
      <c r="P294" s="2">
        <f t="shared" si="91"/>
        <v>16.999896956790547</v>
      </c>
      <c r="Q294" s="2">
        <f t="shared" si="91"/>
        <v>14.305076859447164</v>
      </c>
      <c r="R294" s="2">
        <f t="shared" si="91"/>
        <v>19.760093369067175</v>
      </c>
      <c r="S294" s="2">
        <f t="shared" si="91"/>
        <v>18.391990186423399</v>
      </c>
      <c r="T294" s="2">
        <f t="shared" si="91"/>
        <v>25.214166401527201</v>
      </c>
      <c r="U294" s="2">
        <f t="shared" si="91"/>
        <v>33.13529608909743</v>
      </c>
      <c r="V294" s="2">
        <f t="shared" si="91"/>
        <v>30.663057308301521</v>
      </c>
      <c r="W294" s="2">
        <f t="shared" si="91"/>
        <v>33.475411641610215</v>
      </c>
      <c r="X294" s="2">
        <f t="shared" si="91"/>
        <v>33.576274294096073</v>
      </c>
      <c r="Y294" s="2">
        <f t="shared" si="91"/>
        <v>33.900378176817497</v>
      </c>
      <c r="Z294" s="2">
        <f t="shared" si="91"/>
        <v>37.299615537584515</v>
      </c>
      <c r="AA294" s="2">
        <f t="shared" si="91"/>
        <v>37.999840878351499</v>
      </c>
      <c r="AB294" s="2">
        <f t="shared" si="91"/>
        <v>38.899843422414477</v>
      </c>
      <c r="AC294" s="2">
        <f t="shared" si="91"/>
        <v>40.6</v>
      </c>
      <c r="AD294" s="2">
        <f t="shared" si="91"/>
        <v>43.700511787011749</v>
      </c>
      <c r="AE294" s="2">
        <f t="shared" si="91"/>
        <v>43.300352794503837</v>
      </c>
      <c r="AF294" s="2">
        <f t="shared" si="91"/>
        <v>45.300343021246043</v>
      </c>
      <c r="AG294" s="2">
        <f t="shared" si="91"/>
        <v>36.800185627154605</v>
      </c>
      <c r="AH294" s="2">
        <f t="shared" si="91"/>
        <v>36.399597276316136</v>
      </c>
      <c r="AI294" s="2">
        <f t="shared" si="91"/>
        <v>36.799533861270753</v>
      </c>
      <c r="AJ294" s="2">
        <f t="shared" si="91"/>
        <v>41.499495566293213</v>
      </c>
      <c r="AK294" s="2">
        <f t="shared" si="91"/>
        <v>44.000156715248394</v>
      </c>
      <c r="AL294" s="2">
        <f t="shared" si="91"/>
        <v>35.999585449269354</v>
      </c>
      <c r="AM294" s="2">
        <f t="shared" si="91"/>
        <v>31.000341279008715</v>
      </c>
      <c r="AN294" s="2">
        <f t="shared" si="91"/>
        <v>31.499894864111862</v>
      </c>
      <c r="AO294" s="2">
        <f t="shared" si="91"/>
        <v>32.000421141292904</v>
      </c>
      <c r="AP294" s="2">
        <f t="shared" si="91"/>
        <v>32.999746610921065</v>
      </c>
      <c r="AQ294" s="2">
        <f t="shared" si="91"/>
        <v>35.194967003477643</v>
      </c>
      <c r="AR294" s="2">
        <f t="shared" si="91"/>
        <v>33.999973893065999</v>
      </c>
      <c r="AS294" s="2">
        <f t="shared" si="91"/>
        <v>34.999867416207046</v>
      </c>
      <c r="AT294" s="2">
        <f t="shared" si="91"/>
        <v>36.505418907482735</v>
      </c>
      <c r="AU294" s="2">
        <f t="shared" si="91"/>
        <v>16.984786861614499</v>
      </c>
      <c r="AV294" s="2">
        <f t="shared" si="91"/>
        <v>19.278216248599929</v>
      </c>
      <c r="AW294" s="2">
        <f t="shared" si="91"/>
        <v>34.999617385981026</v>
      </c>
      <c r="AX294" s="2">
        <f t="shared" si="91"/>
        <v>42.540915250703634</v>
      </c>
      <c r="AY294" s="2">
        <f t="shared" si="91"/>
        <v>25.472067110985307</v>
      </c>
      <c r="AZ294" s="2">
        <f t="shared" si="91"/>
        <v>29.739053745590372</v>
      </c>
      <c r="BA294" s="2">
        <f t="shared" si="91"/>
        <v>35.483724195309655</v>
      </c>
      <c r="BB294" s="2">
        <f t="shared" si="91"/>
        <v>40.426968164898049</v>
      </c>
      <c r="BC294" s="2">
        <f t="shared" si="91"/>
        <v>46.672300105280655</v>
      </c>
      <c r="BD294" s="2">
        <f t="shared" si="91"/>
        <v>50.400105036209851</v>
      </c>
      <c r="BE294" s="2">
        <f t="shared" si="91"/>
        <v>58.567588203480412</v>
      </c>
      <c r="BF294" s="2">
        <f t="shared" si="91"/>
        <v>47.991964665815239</v>
      </c>
      <c r="BG294" s="2">
        <f t="shared" si="91"/>
        <v>64.746085702513398</v>
      </c>
      <c r="BH294" s="2">
        <f t="shared" si="91"/>
        <v>52.113627963461639</v>
      </c>
      <c r="BI294" s="2">
        <f t="shared" si="91"/>
        <v>61.212586911760319</v>
      </c>
      <c r="BJ294" s="2">
        <f t="shared" si="91"/>
        <v>62.892478317367264</v>
      </c>
      <c r="BK294" s="2">
        <f t="shared" si="91"/>
        <v>58.143715690610605</v>
      </c>
      <c r="BL294" s="2">
        <f t="shared" si="91"/>
        <v>63.059258877227364</v>
      </c>
      <c r="BM294" s="2">
        <f t="shared" si="91"/>
        <v>64.875546412959636</v>
      </c>
      <c r="BN294" s="2">
        <f t="shared" si="91"/>
        <v>66.893436530920837</v>
      </c>
      <c r="BO294" s="2">
        <f t="shared" si="91"/>
        <v>67.791629335722504</v>
      </c>
      <c r="BQ294" s="32" t="s">
        <v>6</v>
      </c>
      <c r="BR294" s="32" t="s">
        <v>30</v>
      </c>
    </row>
    <row r="295" spans="2:70" x14ac:dyDescent="0.45">
      <c r="B295" t="s">
        <v>411</v>
      </c>
      <c r="C295" t="s">
        <v>32</v>
      </c>
      <c r="D295" t="s">
        <v>31</v>
      </c>
      <c r="E295" t="s">
        <v>9</v>
      </c>
      <c r="F295" s="2">
        <f t="shared" ref="F295:BO295" si="92">IF(F273=0,0,F284/F273)</f>
        <v>1.9055989636710968</v>
      </c>
      <c r="G295" s="2">
        <f t="shared" si="92"/>
        <v>1.7759998162238264</v>
      </c>
      <c r="H295" s="2">
        <f t="shared" si="92"/>
        <v>1.5779999639166211</v>
      </c>
      <c r="I295" s="2">
        <f t="shared" si="92"/>
        <v>1.7291994081112383</v>
      </c>
      <c r="J295" s="2">
        <f t="shared" si="92"/>
        <v>1.6728012064503741</v>
      </c>
      <c r="K295" s="2">
        <f t="shared" si="92"/>
        <v>1.6799993407824911</v>
      </c>
      <c r="L295" s="2">
        <f t="shared" si="92"/>
        <v>2.2560001444927726</v>
      </c>
      <c r="M295" s="2">
        <f t="shared" si="92"/>
        <v>2.4000006576470376</v>
      </c>
      <c r="N295" s="2">
        <f t="shared" si="92"/>
        <v>2.2200004591097207</v>
      </c>
      <c r="O295" s="2">
        <f t="shared" si="92"/>
        <v>2.159999146066899</v>
      </c>
      <c r="P295" s="2">
        <f t="shared" si="92"/>
        <v>2.3039989487257406</v>
      </c>
      <c r="Q295" s="2">
        <f t="shared" si="92"/>
        <v>2.2680004725308622</v>
      </c>
      <c r="R295" s="2">
        <f t="shared" si="92"/>
        <v>2.0399983566821414</v>
      </c>
      <c r="S295" s="2">
        <f t="shared" si="92"/>
        <v>2.3999993539488265</v>
      </c>
      <c r="T295" s="2">
        <f t="shared" si="92"/>
        <v>2.4959981762180141</v>
      </c>
      <c r="U295" s="2">
        <f t="shared" si="92"/>
        <v>2.6603982754407749</v>
      </c>
      <c r="V295" s="2">
        <f t="shared" si="92"/>
        <v>3.0036007201440289</v>
      </c>
      <c r="W295" s="2">
        <f t="shared" si="92"/>
        <v>2.8596020732867502</v>
      </c>
      <c r="X295" s="2">
        <f t="shared" si="92"/>
        <v>2.3579992226997901</v>
      </c>
      <c r="Y295" s="2">
        <f t="shared" si="92"/>
        <v>2.3411992066317446</v>
      </c>
      <c r="Z295" s="2">
        <f t="shared" si="92"/>
        <v>2.5859997932361982</v>
      </c>
      <c r="AA295" s="2">
        <f t="shared" si="92"/>
        <v>2.7396006423578934</v>
      </c>
      <c r="AB295" s="2">
        <f t="shared" si="92"/>
        <v>2.2716007059718923</v>
      </c>
      <c r="AC295" s="2">
        <f t="shared" si="92"/>
        <v>2.6591983937034223</v>
      </c>
      <c r="AD295" s="2">
        <f t="shared" si="92"/>
        <v>2.8799980295242946</v>
      </c>
      <c r="AE295" s="2">
        <f t="shared" si="92"/>
        <v>2.8440013003175273</v>
      </c>
      <c r="AF295" s="2">
        <f t="shared" si="92"/>
        <v>3.0839975022985735</v>
      </c>
      <c r="AG295" s="2">
        <f t="shared" si="92"/>
        <v>3.0599998031663969</v>
      </c>
      <c r="AH295" s="2">
        <f t="shared" si="92"/>
        <v>3.1680019970519711</v>
      </c>
      <c r="AI295" s="2">
        <f t="shared" si="92"/>
        <v>3.0720007086393304</v>
      </c>
      <c r="AJ295" s="2">
        <f t="shared" si="92"/>
        <v>3.0599968291420501</v>
      </c>
      <c r="AK295" s="2">
        <f t="shared" si="92"/>
        <v>3.3959974535563404</v>
      </c>
      <c r="AL295" s="2">
        <f t="shared" si="92"/>
        <v>3.5159981184109794</v>
      </c>
      <c r="AM295" s="2">
        <f t="shared" si="92"/>
        <v>3.0839980530021265</v>
      </c>
      <c r="AN295" s="2">
        <f t="shared" si="92"/>
        <v>3.0360013052396044</v>
      </c>
      <c r="AO295" s="2">
        <f t="shared" si="92"/>
        <v>4.5240045681902288</v>
      </c>
      <c r="AP295" s="2">
        <f t="shared" si="92"/>
        <v>5.6399939009760685</v>
      </c>
      <c r="AQ295" s="2">
        <f t="shared" si="92"/>
        <v>5.747999820912896</v>
      </c>
      <c r="AR295" s="2">
        <f t="shared" si="92"/>
        <v>6.0000052678296285</v>
      </c>
      <c r="AS295" s="2">
        <f t="shared" si="92"/>
        <v>8.2800041345177515</v>
      </c>
      <c r="AT295" s="2">
        <f t="shared" si="92"/>
        <v>10.200005310110452</v>
      </c>
      <c r="AU295" s="2">
        <f t="shared" si="92"/>
        <v>9.5000088871509565</v>
      </c>
      <c r="AV295" s="2">
        <f t="shared" si="92"/>
        <v>9.8269851242133512</v>
      </c>
      <c r="AW295" s="2">
        <f t="shared" si="92"/>
        <v>12.102986076356963</v>
      </c>
      <c r="AX295" s="2">
        <f t="shared" si="92"/>
        <v>10.254989505942341</v>
      </c>
      <c r="AY295" s="2">
        <f t="shared" si="92"/>
        <v>14.48899910486867</v>
      </c>
      <c r="AZ295" s="2">
        <f t="shared" si="92"/>
        <v>17.126009170119424</v>
      </c>
      <c r="BA295" s="2">
        <f t="shared" si="92"/>
        <v>19.557006312811335</v>
      </c>
      <c r="BB295" s="2">
        <f t="shared" si="92"/>
        <v>21.489965290713329</v>
      </c>
      <c r="BC295" s="2">
        <f t="shared" si="92"/>
        <v>23.63202379879203</v>
      </c>
      <c r="BD295" s="2">
        <f t="shared" si="92"/>
        <v>27.796038389644551</v>
      </c>
      <c r="BE295" s="2">
        <f t="shared" si="92"/>
        <v>29.778991011969843</v>
      </c>
      <c r="BF295" s="2">
        <f t="shared" si="92"/>
        <v>32.391989350289784</v>
      </c>
      <c r="BG295" s="2">
        <f t="shared" si="92"/>
        <v>36.185052206444112</v>
      </c>
      <c r="BH295" s="2">
        <f t="shared" si="92"/>
        <v>39.816988526037072</v>
      </c>
      <c r="BI295" s="2">
        <f t="shared" si="92"/>
        <v>44.771949824950298</v>
      </c>
      <c r="BJ295" s="2">
        <f t="shared" si="92"/>
        <v>47.074965224124817</v>
      </c>
      <c r="BK295" s="2">
        <f t="shared" si="92"/>
        <v>51.722931525759691</v>
      </c>
      <c r="BL295" s="2">
        <f t="shared" si="92"/>
        <v>48.499495278724424</v>
      </c>
      <c r="BM295" s="2">
        <f t="shared" si="92"/>
        <v>57.796701852610219</v>
      </c>
      <c r="BN295" s="2">
        <f t="shared" si="92"/>
        <v>63.140267699155963</v>
      </c>
      <c r="BO295" s="2">
        <f t="shared" si="92"/>
        <v>70.042055398735641</v>
      </c>
      <c r="BQ295" s="32" t="s">
        <v>8</v>
      </c>
      <c r="BR295" s="32" t="s">
        <v>30</v>
      </c>
    </row>
    <row r="296" spans="2:70" x14ac:dyDescent="0.45">
      <c r="B296" t="s">
        <v>411</v>
      </c>
      <c r="C296" t="s">
        <v>32</v>
      </c>
      <c r="D296" t="s">
        <v>31</v>
      </c>
      <c r="E296" t="s">
        <v>10</v>
      </c>
      <c r="F296" s="2">
        <f t="shared" ref="F296:BO296" si="93">IF(F274=0,0,F285/F274)</f>
        <v>0</v>
      </c>
      <c r="G296" s="2">
        <f t="shared" si="93"/>
        <v>0</v>
      </c>
      <c r="H296" s="2">
        <f t="shared" si="93"/>
        <v>0</v>
      </c>
      <c r="I296" s="2">
        <f t="shared" si="93"/>
        <v>0</v>
      </c>
      <c r="J296" s="2">
        <f t="shared" si="93"/>
        <v>0</v>
      </c>
      <c r="K296" s="2">
        <f t="shared" si="93"/>
        <v>0</v>
      </c>
      <c r="L296" s="2">
        <f t="shared" si="93"/>
        <v>0</v>
      </c>
      <c r="M296" s="2">
        <f t="shared" si="93"/>
        <v>0</v>
      </c>
      <c r="N296" s="2">
        <f t="shared" si="93"/>
        <v>0</v>
      </c>
      <c r="O296" s="2">
        <f t="shared" si="93"/>
        <v>0</v>
      </c>
      <c r="P296" s="2">
        <f t="shared" si="93"/>
        <v>0</v>
      </c>
      <c r="Q296" s="2">
        <f t="shared" si="93"/>
        <v>0</v>
      </c>
      <c r="R296" s="2">
        <f t="shared" si="93"/>
        <v>0</v>
      </c>
      <c r="S296" s="2">
        <f t="shared" si="93"/>
        <v>0</v>
      </c>
      <c r="T296" s="2">
        <f t="shared" si="93"/>
        <v>0</v>
      </c>
      <c r="U296" s="2">
        <f t="shared" si="93"/>
        <v>0</v>
      </c>
      <c r="V296" s="2">
        <f t="shared" si="93"/>
        <v>0</v>
      </c>
      <c r="W296" s="2">
        <f t="shared" si="93"/>
        <v>0</v>
      </c>
      <c r="X296" s="2">
        <f t="shared" si="93"/>
        <v>0</v>
      </c>
      <c r="Y296" s="2">
        <f t="shared" si="93"/>
        <v>0</v>
      </c>
      <c r="Z296" s="2">
        <f t="shared" si="93"/>
        <v>0</v>
      </c>
      <c r="AA296" s="2">
        <f t="shared" si="93"/>
        <v>0</v>
      </c>
      <c r="AB296" s="2">
        <f t="shared" si="93"/>
        <v>0</v>
      </c>
      <c r="AC296" s="2">
        <f t="shared" si="93"/>
        <v>0</v>
      </c>
      <c r="AD296" s="2">
        <f t="shared" si="93"/>
        <v>0</v>
      </c>
      <c r="AE296" s="2">
        <f t="shared" si="93"/>
        <v>0</v>
      </c>
      <c r="AF296" s="2">
        <f t="shared" si="93"/>
        <v>0</v>
      </c>
      <c r="AG296" s="2">
        <f t="shared" si="93"/>
        <v>0</v>
      </c>
      <c r="AH296" s="2">
        <f t="shared" si="93"/>
        <v>0</v>
      </c>
      <c r="AI296" s="2">
        <f t="shared" si="93"/>
        <v>0</v>
      </c>
      <c r="AJ296" s="2">
        <f t="shared" si="93"/>
        <v>25.249988530531724</v>
      </c>
      <c r="AK296" s="2">
        <f t="shared" si="93"/>
        <v>27.083269499391697</v>
      </c>
      <c r="AL296" s="2">
        <f t="shared" si="93"/>
        <v>27.759715257879655</v>
      </c>
      <c r="AM296" s="2">
        <f t="shared" si="93"/>
        <v>25.440285858261944</v>
      </c>
      <c r="AN296" s="2">
        <f t="shared" si="93"/>
        <v>25.198162609095085</v>
      </c>
      <c r="AO296" s="2">
        <f t="shared" si="93"/>
        <v>32.878648891937075</v>
      </c>
      <c r="AP296" s="2">
        <f t="shared" si="93"/>
        <v>38.075558123220404</v>
      </c>
      <c r="AQ296" s="2">
        <f t="shared" si="93"/>
        <v>38.596380834875589</v>
      </c>
      <c r="AR296" s="2">
        <f t="shared" si="93"/>
        <v>35.82578426438517</v>
      </c>
      <c r="AS296" s="2">
        <f t="shared" si="93"/>
        <v>40.102109807754964</v>
      </c>
      <c r="AT296" s="2">
        <f t="shared" si="93"/>
        <v>39.809755102040818</v>
      </c>
      <c r="AU296" s="2">
        <f t="shared" si="93"/>
        <v>39.675818114965068</v>
      </c>
      <c r="AV296" s="2">
        <f t="shared" si="93"/>
        <v>40.597131946701332</v>
      </c>
      <c r="AW296" s="2">
        <f t="shared" si="93"/>
        <v>43.789507230211534</v>
      </c>
      <c r="AX296" s="2">
        <f t="shared" si="93"/>
        <v>44.397459309249697</v>
      </c>
      <c r="AY296" s="2">
        <f t="shared" si="93"/>
        <v>49.408139624681446</v>
      </c>
      <c r="AZ296" s="2">
        <f t="shared" si="93"/>
        <v>55.248602618449176</v>
      </c>
      <c r="BA296" s="2">
        <f t="shared" si="93"/>
        <v>60.377410367328984</v>
      </c>
      <c r="BB296" s="2">
        <f t="shared" si="93"/>
        <v>65.156434219985613</v>
      </c>
      <c r="BC296" s="2">
        <f t="shared" si="93"/>
        <v>70.243213706550108</v>
      </c>
      <c r="BD296" s="2">
        <f t="shared" si="93"/>
        <v>76.723225361819431</v>
      </c>
      <c r="BE296" s="2">
        <f t="shared" si="93"/>
        <v>82.260635597522594</v>
      </c>
      <c r="BF296" s="2">
        <f t="shared" si="93"/>
        <v>86.973978315262713</v>
      </c>
      <c r="BG296" s="2">
        <f t="shared" si="93"/>
        <v>92.60868566176471</v>
      </c>
      <c r="BH296" s="2">
        <f t="shared" si="93"/>
        <v>99.480005155801891</v>
      </c>
      <c r="BI296" s="2">
        <f t="shared" si="93"/>
        <v>107.49417264142005</v>
      </c>
      <c r="BJ296" s="2">
        <f t="shared" si="93"/>
        <v>109.79025490073276</v>
      </c>
      <c r="BK296" s="2">
        <f t="shared" si="93"/>
        <v>115.59483764041495</v>
      </c>
      <c r="BL296" s="2">
        <f t="shared" si="93"/>
        <v>130.10221125839624</v>
      </c>
      <c r="BM296" s="2">
        <f t="shared" si="93"/>
        <v>136.02919150685736</v>
      </c>
      <c r="BN296" s="2">
        <f t="shared" si="93"/>
        <v>143.09962629276629</v>
      </c>
      <c r="BO296" s="2">
        <f t="shared" si="93"/>
        <v>144.66819783902469</v>
      </c>
      <c r="BQ296" s="32" t="s">
        <v>6</v>
      </c>
      <c r="BR296" s="32" t="s">
        <v>30</v>
      </c>
    </row>
    <row r="297" spans="2:70" x14ac:dyDescent="0.45">
      <c r="B297" t="s">
        <v>411</v>
      </c>
      <c r="C297" t="s">
        <v>32</v>
      </c>
      <c r="D297" t="s">
        <v>31</v>
      </c>
      <c r="E297" t="s">
        <v>11</v>
      </c>
      <c r="F297" s="2">
        <f t="shared" ref="F297:BO297" si="94">IF(F275=0,0,F286/F275)</f>
        <v>0.28840003555437815</v>
      </c>
      <c r="G297" s="2">
        <f t="shared" si="94"/>
        <v>0.27159988412293379</v>
      </c>
      <c r="H297" s="2">
        <f t="shared" si="94"/>
        <v>0.28670995392394405</v>
      </c>
      <c r="I297" s="2">
        <f t="shared" si="94"/>
        <v>0.25899985968170264</v>
      </c>
      <c r="J297" s="2">
        <f t="shared" si="94"/>
        <v>0.24920000763964489</v>
      </c>
      <c r="K297" s="2">
        <f t="shared" si="94"/>
        <v>0.24920000763964489</v>
      </c>
      <c r="L297" s="2">
        <f t="shared" si="94"/>
        <v>0.30799995175250416</v>
      </c>
      <c r="M297" s="2">
        <f t="shared" si="94"/>
        <v>0.28419985779576479</v>
      </c>
      <c r="N297" s="2">
        <f t="shared" si="94"/>
        <v>0.31639992337298201</v>
      </c>
      <c r="O297" s="2">
        <f t="shared" si="94"/>
        <v>0.28419997459159468</v>
      </c>
      <c r="P297" s="2">
        <f t="shared" si="94"/>
        <v>0.25619994294104137</v>
      </c>
      <c r="Q297" s="2">
        <f t="shared" si="94"/>
        <v>0.28000020981001705</v>
      </c>
      <c r="R297" s="2">
        <f t="shared" si="94"/>
        <v>0.30800020030287173</v>
      </c>
      <c r="S297" s="2">
        <f t="shared" si="94"/>
        <v>0.2800002106848839</v>
      </c>
      <c r="T297" s="2">
        <f t="shared" si="94"/>
        <v>0.28000007023927004</v>
      </c>
      <c r="U297" s="2">
        <f t="shared" si="94"/>
        <v>0.30799974237616212</v>
      </c>
      <c r="V297" s="2">
        <f t="shared" si="94"/>
        <v>0.29819996416973804</v>
      </c>
      <c r="W297" s="2">
        <f t="shared" si="94"/>
        <v>0.30240001949395773</v>
      </c>
      <c r="X297" s="2">
        <f t="shared" si="94"/>
        <v>0.28000007061124621</v>
      </c>
      <c r="Y297" s="2">
        <f t="shared" si="94"/>
        <v>0.31219990832771272</v>
      </c>
      <c r="Z297" s="2">
        <f t="shared" si="94"/>
        <v>0.29819977885289528</v>
      </c>
      <c r="AA297" s="2">
        <f t="shared" si="94"/>
        <v>0.38499984435366996</v>
      </c>
      <c r="AB297" s="2">
        <f t="shared" si="94"/>
        <v>0.5460004745554532</v>
      </c>
      <c r="AC297" s="2">
        <f t="shared" si="94"/>
        <v>0.52500017407167576</v>
      </c>
      <c r="AD297" s="2">
        <f t="shared" si="94"/>
        <v>0.64399973680018285</v>
      </c>
      <c r="AE297" s="2">
        <f t="shared" si="94"/>
        <v>0.58100036774381325</v>
      </c>
      <c r="AF297" s="2">
        <f t="shared" si="94"/>
        <v>0.53200020266008841</v>
      </c>
      <c r="AG297" s="2">
        <f t="shared" si="94"/>
        <v>0.52500026072718553</v>
      </c>
      <c r="AH297" s="2">
        <f t="shared" si="94"/>
        <v>0.38500018237810635</v>
      </c>
      <c r="AI297" s="2">
        <f t="shared" si="94"/>
        <v>0.29680021334219953</v>
      </c>
      <c r="AJ297" s="2">
        <f t="shared" si="94"/>
        <v>0.35699933020763558</v>
      </c>
      <c r="AK297" s="2">
        <f t="shared" si="94"/>
        <v>0.34999961838761134</v>
      </c>
      <c r="AL297" s="2">
        <f t="shared" si="94"/>
        <v>0.29399950498623245</v>
      </c>
      <c r="AM297" s="2">
        <f t="shared" si="94"/>
        <v>0.32200099003044469</v>
      </c>
      <c r="AN297" s="2">
        <f t="shared" si="94"/>
        <v>0.30800112986666528</v>
      </c>
      <c r="AO297" s="2">
        <f t="shared" si="94"/>
        <v>0.32200066871333471</v>
      </c>
      <c r="AP297" s="2">
        <f t="shared" si="94"/>
        <v>0.34300067167400056</v>
      </c>
      <c r="AQ297" s="2">
        <f t="shared" si="94"/>
        <v>0.36400057749223991</v>
      </c>
      <c r="AR297" s="2">
        <f t="shared" si="94"/>
        <v>0.36400120011385695</v>
      </c>
      <c r="AS297" s="2">
        <f t="shared" si="94"/>
        <v>0.53199917474726632</v>
      </c>
      <c r="AT297" s="2">
        <f t="shared" si="94"/>
        <v>0.64399932400350868</v>
      </c>
      <c r="AU297" s="2">
        <f t="shared" si="94"/>
        <v>0.48700123736521556</v>
      </c>
      <c r="AV297" s="2">
        <f t="shared" si="94"/>
        <v>0.48199994845161542</v>
      </c>
      <c r="AW297" s="2">
        <f t="shared" si="94"/>
        <v>1.1169984151288042</v>
      </c>
      <c r="AX297" s="2">
        <f t="shared" si="94"/>
        <v>0.59400009597287173</v>
      </c>
      <c r="AY297" s="2">
        <f t="shared" si="94"/>
        <v>0.862002582784406</v>
      </c>
      <c r="AZ297" s="2">
        <f t="shared" si="94"/>
        <v>0.91199997271105449</v>
      </c>
      <c r="BA297" s="2">
        <f t="shared" si="94"/>
        <v>0.92799986344860552</v>
      </c>
      <c r="BB297" s="2">
        <f t="shared" si="94"/>
        <v>0.93799854144720851</v>
      </c>
      <c r="BC297" s="2">
        <f t="shared" si="94"/>
        <v>0.98600066452541801</v>
      </c>
      <c r="BD297" s="2">
        <f t="shared" si="94"/>
        <v>1.0650003028013908</v>
      </c>
      <c r="BE297" s="2">
        <f t="shared" si="94"/>
        <v>1.1229986093923428</v>
      </c>
      <c r="BF297" s="2">
        <f t="shared" si="94"/>
        <v>1.419000580181891</v>
      </c>
      <c r="BG297" s="2">
        <f t="shared" si="94"/>
        <v>1.2659984972555813</v>
      </c>
      <c r="BH297" s="2">
        <f t="shared" si="94"/>
        <v>1.2830001449101871</v>
      </c>
      <c r="BI297" s="2">
        <f t="shared" si="94"/>
        <v>1.3399998110884768</v>
      </c>
      <c r="BJ297" s="2">
        <f t="shared" si="94"/>
        <v>1.3220012123610576</v>
      </c>
      <c r="BK297" s="2">
        <f t="shared" si="94"/>
        <v>1.5250008020275256</v>
      </c>
      <c r="BL297" s="2">
        <f t="shared" si="94"/>
        <v>1.6698201354823639</v>
      </c>
      <c r="BM297" s="2">
        <f t="shared" si="94"/>
        <v>1.6677081069332751</v>
      </c>
      <c r="BN297" s="2">
        <f t="shared" si="94"/>
        <v>1.7069878726457344</v>
      </c>
      <c r="BO297" s="2">
        <f t="shared" si="94"/>
        <v>1.8515126667522861</v>
      </c>
      <c r="BQ297" s="32" t="s">
        <v>8</v>
      </c>
      <c r="BR297" s="32" t="s">
        <v>30</v>
      </c>
    </row>
    <row r="298" spans="2:70" x14ac:dyDescent="0.45">
      <c r="B298" t="s">
        <v>411</v>
      </c>
      <c r="C298" t="s">
        <v>32</v>
      </c>
      <c r="D298" t="s">
        <v>31</v>
      </c>
      <c r="E298" t="s">
        <v>12</v>
      </c>
      <c r="F298" s="2">
        <f t="shared" ref="F298:BO298" si="95">IF(F276=0,0,F287/F276)</f>
        <v>0</v>
      </c>
      <c r="G298" s="2">
        <f t="shared" si="95"/>
        <v>0</v>
      </c>
      <c r="H298" s="2">
        <f t="shared" si="95"/>
        <v>0</v>
      </c>
      <c r="I298" s="2">
        <f t="shared" si="95"/>
        <v>0</v>
      </c>
      <c r="J298" s="2">
        <f t="shared" si="95"/>
        <v>0</v>
      </c>
      <c r="K298" s="2">
        <f t="shared" si="95"/>
        <v>0</v>
      </c>
      <c r="L298" s="2">
        <f t="shared" si="95"/>
        <v>0</v>
      </c>
      <c r="M298" s="2">
        <f t="shared" si="95"/>
        <v>0</v>
      </c>
      <c r="N298" s="2">
        <f t="shared" si="95"/>
        <v>0</v>
      </c>
      <c r="O298" s="2">
        <f t="shared" si="95"/>
        <v>0</v>
      </c>
      <c r="P298" s="2">
        <f t="shared" si="95"/>
        <v>0</v>
      </c>
      <c r="Q298" s="2">
        <f t="shared" si="95"/>
        <v>0</v>
      </c>
      <c r="R298" s="2">
        <f t="shared" si="95"/>
        <v>0</v>
      </c>
      <c r="S298" s="2">
        <f t="shared" si="95"/>
        <v>0</v>
      </c>
      <c r="T298" s="2">
        <f t="shared" si="95"/>
        <v>0</v>
      </c>
      <c r="U298" s="2">
        <f t="shared" si="95"/>
        <v>0</v>
      </c>
      <c r="V298" s="2">
        <f t="shared" si="95"/>
        <v>0</v>
      </c>
      <c r="W298" s="2">
        <f t="shared" si="95"/>
        <v>0</v>
      </c>
      <c r="X298" s="2">
        <f t="shared" si="95"/>
        <v>0</v>
      </c>
      <c r="Y298" s="2">
        <f t="shared" si="95"/>
        <v>0</v>
      </c>
      <c r="Z298" s="2">
        <f t="shared" si="95"/>
        <v>0</v>
      </c>
      <c r="AA298" s="2">
        <f t="shared" si="95"/>
        <v>0</v>
      </c>
      <c r="AB298" s="2">
        <f t="shared" si="95"/>
        <v>0</v>
      </c>
      <c r="AC298" s="2">
        <f t="shared" si="95"/>
        <v>0</v>
      </c>
      <c r="AD298" s="2">
        <f t="shared" si="95"/>
        <v>0</v>
      </c>
      <c r="AE298" s="2">
        <f t="shared" si="95"/>
        <v>0</v>
      </c>
      <c r="AF298" s="2">
        <f t="shared" si="95"/>
        <v>0</v>
      </c>
      <c r="AG298" s="2">
        <f t="shared" si="95"/>
        <v>0</v>
      </c>
      <c r="AH298" s="2">
        <f t="shared" si="95"/>
        <v>0</v>
      </c>
      <c r="AI298" s="2">
        <f t="shared" si="95"/>
        <v>0</v>
      </c>
      <c r="AJ298" s="2">
        <f t="shared" si="95"/>
        <v>3.1957038210255395</v>
      </c>
      <c r="AK298" s="2">
        <f t="shared" si="95"/>
        <v>3.1653332008149877</v>
      </c>
      <c r="AL298" s="2">
        <f t="shared" si="95"/>
        <v>2.8496758925815415</v>
      </c>
      <c r="AM298" s="2">
        <f t="shared" si="95"/>
        <v>3.0068123328455365</v>
      </c>
      <c r="AN298" s="2">
        <f t="shared" si="95"/>
        <v>2.905348742074044</v>
      </c>
      <c r="AO298" s="2">
        <f t="shared" si="95"/>
        <v>3.0320177204993959</v>
      </c>
      <c r="AP298" s="2">
        <f t="shared" si="95"/>
        <v>3.1302657161373948</v>
      </c>
      <c r="AQ298" s="2">
        <f t="shared" si="95"/>
        <v>3.2240680312469094</v>
      </c>
      <c r="AR298" s="2">
        <f t="shared" si="95"/>
        <v>3.2338021218850237</v>
      </c>
      <c r="AS298" s="2">
        <f t="shared" si="95"/>
        <v>3.3949832613652902</v>
      </c>
      <c r="AT298" s="2">
        <f t="shared" si="95"/>
        <v>3.4653474903474901</v>
      </c>
      <c r="AU298" s="2">
        <f t="shared" si="95"/>
        <v>3.3605534983434029</v>
      </c>
      <c r="AV298" s="2">
        <f t="shared" si="95"/>
        <v>3.3372217883639204</v>
      </c>
      <c r="AW298" s="2">
        <f t="shared" si="95"/>
        <v>5.2590444976679693</v>
      </c>
      <c r="AX298" s="2">
        <f t="shared" si="95"/>
        <v>4.1906101156724889</v>
      </c>
      <c r="AY298" s="2">
        <f t="shared" si="95"/>
        <v>4.4917146654851576</v>
      </c>
      <c r="AZ298" s="2">
        <f t="shared" si="95"/>
        <v>4.6523719830040742</v>
      </c>
      <c r="BA298" s="2">
        <f t="shared" si="95"/>
        <v>4.6992097105182733</v>
      </c>
      <c r="BB298" s="2">
        <f t="shared" si="95"/>
        <v>4.8730960086299895</v>
      </c>
      <c r="BC298" s="2">
        <f t="shared" si="95"/>
        <v>5.0865605583453908</v>
      </c>
      <c r="BD298" s="2">
        <f t="shared" si="95"/>
        <v>5.2960070537851118</v>
      </c>
      <c r="BE298" s="2">
        <f t="shared" si="95"/>
        <v>5.4617815852948519</v>
      </c>
      <c r="BF298" s="2">
        <f t="shared" si="95"/>
        <v>5.67981771902455</v>
      </c>
      <c r="BG298" s="2">
        <f t="shared" si="95"/>
        <v>5.8616347091322725</v>
      </c>
      <c r="BH298" s="2">
        <f t="shared" si="95"/>
        <v>5.948213779989481</v>
      </c>
      <c r="BI298" s="2">
        <f t="shared" si="95"/>
        <v>6.1011587346136888</v>
      </c>
      <c r="BJ298" s="2">
        <f t="shared" si="95"/>
        <v>6.0155609167671891</v>
      </c>
      <c r="BK298" s="2">
        <f t="shared" si="95"/>
        <v>6.4367834083349642</v>
      </c>
      <c r="BL298" s="2">
        <f t="shared" si="95"/>
        <v>6.8381299099444339</v>
      </c>
      <c r="BM298" s="2">
        <f t="shared" si="95"/>
        <v>7.011780353410602</v>
      </c>
      <c r="BN298" s="2">
        <f t="shared" si="95"/>
        <v>7.0049815568315772</v>
      </c>
      <c r="BO298" s="2">
        <f t="shared" si="95"/>
        <v>7.0907369537226392</v>
      </c>
      <c r="BQ298" s="32" t="s">
        <v>6</v>
      </c>
      <c r="BR298" s="32" t="s">
        <v>30</v>
      </c>
    </row>
    <row r="299" spans="2:70" x14ac:dyDescent="0.45">
      <c r="B299" t="s">
        <v>411</v>
      </c>
      <c r="C299" t="s">
        <v>32</v>
      </c>
      <c r="D299" t="s">
        <v>31</v>
      </c>
      <c r="E299" t="s">
        <v>13</v>
      </c>
      <c r="F299" s="2">
        <f t="shared" ref="F299:BO299" si="96">IF(F277=0,0,F288/F277)</f>
        <v>0</v>
      </c>
      <c r="G299" s="2">
        <f t="shared" si="96"/>
        <v>0</v>
      </c>
      <c r="H299" s="2">
        <f t="shared" si="96"/>
        <v>0</v>
      </c>
      <c r="I299" s="2">
        <f t="shared" si="96"/>
        <v>0</v>
      </c>
      <c r="J299" s="2">
        <f t="shared" si="96"/>
        <v>0</v>
      </c>
      <c r="K299" s="2">
        <f t="shared" si="96"/>
        <v>0</v>
      </c>
      <c r="L299" s="2">
        <f t="shared" si="96"/>
        <v>0</v>
      </c>
      <c r="M299" s="2">
        <f t="shared" si="96"/>
        <v>0</v>
      </c>
      <c r="N299" s="2">
        <f t="shared" si="96"/>
        <v>0</v>
      </c>
      <c r="O299" s="2">
        <f t="shared" si="96"/>
        <v>0</v>
      </c>
      <c r="P299" s="2">
        <f t="shared" si="96"/>
        <v>0</v>
      </c>
      <c r="Q299" s="2">
        <f t="shared" si="96"/>
        <v>0</v>
      </c>
      <c r="R299" s="2">
        <f t="shared" si="96"/>
        <v>0</v>
      </c>
      <c r="S299" s="2">
        <f t="shared" si="96"/>
        <v>0</v>
      </c>
      <c r="T299" s="2">
        <f t="shared" si="96"/>
        <v>0</v>
      </c>
      <c r="U299" s="2">
        <f t="shared" si="96"/>
        <v>0</v>
      </c>
      <c r="V299" s="2">
        <f t="shared" si="96"/>
        <v>0</v>
      </c>
      <c r="W299" s="2">
        <f t="shared" si="96"/>
        <v>0</v>
      </c>
      <c r="X299" s="2">
        <f t="shared" si="96"/>
        <v>0</v>
      </c>
      <c r="Y299" s="2">
        <f t="shared" si="96"/>
        <v>0</v>
      </c>
      <c r="Z299" s="2">
        <f t="shared" si="96"/>
        <v>0</v>
      </c>
      <c r="AA299" s="2">
        <f t="shared" si="96"/>
        <v>0</v>
      </c>
      <c r="AB299" s="2">
        <f t="shared" si="96"/>
        <v>0</v>
      </c>
      <c r="AC299" s="2">
        <f t="shared" si="96"/>
        <v>0</v>
      </c>
      <c r="AD299" s="2">
        <f t="shared" si="96"/>
        <v>0</v>
      </c>
      <c r="AE299" s="2">
        <f t="shared" si="96"/>
        <v>0</v>
      </c>
      <c r="AF299" s="2">
        <f t="shared" si="96"/>
        <v>0</v>
      </c>
      <c r="AG299" s="2">
        <f t="shared" si="96"/>
        <v>0</v>
      </c>
      <c r="AH299" s="2">
        <f t="shared" si="96"/>
        <v>0</v>
      </c>
      <c r="AI299" s="2">
        <f t="shared" si="96"/>
        <v>0</v>
      </c>
      <c r="AJ299" s="2">
        <f t="shared" si="96"/>
        <v>0</v>
      </c>
      <c r="AK299" s="2">
        <f t="shared" si="96"/>
        <v>0</v>
      </c>
      <c r="AL299" s="2">
        <f t="shared" si="96"/>
        <v>0</v>
      </c>
      <c r="AM299" s="2">
        <f t="shared" si="96"/>
        <v>0</v>
      </c>
      <c r="AN299" s="2">
        <f t="shared" si="96"/>
        <v>0</v>
      </c>
      <c r="AO299" s="2">
        <f t="shared" si="96"/>
        <v>0</v>
      </c>
      <c r="AP299" s="2">
        <f t="shared" si="96"/>
        <v>0</v>
      </c>
      <c r="AQ299" s="2">
        <f t="shared" si="96"/>
        <v>0</v>
      </c>
      <c r="AR299" s="2">
        <f t="shared" si="96"/>
        <v>0</v>
      </c>
      <c r="AS299" s="2">
        <f t="shared" si="96"/>
        <v>0</v>
      </c>
      <c r="AT299" s="2">
        <f t="shared" si="96"/>
        <v>0</v>
      </c>
      <c r="AU299" s="2">
        <f t="shared" si="96"/>
        <v>0</v>
      </c>
      <c r="AV299" s="2">
        <f t="shared" si="96"/>
        <v>0</v>
      </c>
      <c r="AW299" s="2">
        <f t="shared" si="96"/>
        <v>0</v>
      </c>
      <c r="AX299" s="2">
        <f t="shared" si="96"/>
        <v>0</v>
      </c>
      <c r="AY299" s="2">
        <f t="shared" si="96"/>
        <v>0</v>
      </c>
      <c r="AZ299" s="2">
        <f t="shared" si="96"/>
        <v>0</v>
      </c>
      <c r="BA299" s="2">
        <f t="shared" si="96"/>
        <v>0</v>
      </c>
      <c r="BB299" s="2">
        <f t="shared" si="96"/>
        <v>0</v>
      </c>
      <c r="BC299" s="2">
        <f t="shared" si="96"/>
        <v>0</v>
      </c>
      <c r="BD299" s="2">
        <f t="shared" si="96"/>
        <v>0</v>
      </c>
      <c r="BE299" s="2">
        <f t="shared" si="96"/>
        <v>0</v>
      </c>
      <c r="BF299" s="2">
        <f t="shared" si="96"/>
        <v>0</v>
      </c>
      <c r="BG299" s="2">
        <f t="shared" si="96"/>
        <v>0</v>
      </c>
      <c r="BH299" s="2">
        <f t="shared" si="96"/>
        <v>0</v>
      </c>
      <c r="BI299" s="2">
        <f t="shared" si="96"/>
        <v>0</v>
      </c>
      <c r="BJ299" s="2">
        <f t="shared" si="96"/>
        <v>0</v>
      </c>
      <c r="BK299" s="2">
        <f t="shared" si="96"/>
        <v>0</v>
      </c>
      <c r="BL299" s="2">
        <f t="shared" si="96"/>
        <v>0</v>
      </c>
      <c r="BM299" s="2">
        <f t="shared" si="96"/>
        <v>0</v>
      </c>
      <c r="BN299" s="2">
        <f t="shared" si="96"/>
        <v>0</v>
      </c>
      <c r="BO299" s="2">
        <f t="shared" si="96"/>
        <v>0</v>
      </c>
      <c r="BQ299" s="32" t="s">
        <v>6</v>
      </c>
      <c r="BR299" s="32" t="s">
        <v>30</v>
      </c>
    </row>
    <row r="300" spans="2:70" x14ac:dyDescent="0.45">
      <c r="B300" t="s">
        <v>411</v>
      </c>
      <c r="C300" t="s">
        <v>32</v>
      </c>
      <c r="D300" t="s">
        <v>31</v>
      </c>
      <c r="E300" t="s">
        <v>15</v>
      </c>
      <c r="F300" s="2">
        <f t="shared" ref="F300:BO300" si="97">IF(F278=0,0,F289/F278)</f>
        <v>2.2719567323216014</v>
      </c>
      <c r="G300" s="2">
        <f t="shared" si="97"/>
        <v>2.4319720994363112</v>
      </c>
      <c r="H300" s="2">
        <f t="shared" si="97"/>
        <v>2.5919793223213925</v>
      </c>
      <c r="I300" s="2">
        <f t="shared" si="97"/>
        <v>2.6781874974646058</v>
      </c>
      <c r="J300" s="2">
        <f t="shared" si="97"/>
        <v>2.8381064416680193</v>
      </c>
      <c r="K300" s="2">
        <f t="shared" si="97"/>
        <v>3.0369396392324446</v>
      </c>
      <c r="L300" s="2">
        <f t="shared" si="97"/>
        <v>3.1883111582727941</v>
      </c>
      <c r="M300" s="2">
        <f t="shared" si="97"/>
        <v>3.2953378517149319</v>
      </c>
      <c r="N300" s="2">
        <f t="shared" si="97"/>
        <v>5.5043204062410425</v>
      </c>
      <c r="O300" s="2">
        <f t="shared" si="97"/>
        <v>5.9529043025196398</v>
      </c>
      <c r="P300" s="2">
        <f t="shared" si="97"/>
        <v>5.7600171416327415</v>
      </c>
      <c r="Q300" s="2">
        <f t="shared" si="97"/>
        <v>5.9999572027732615</v>
      </c>
      <c r="R300" s="2">
        <f t="shared" si="97"/>
        <v>6.3999387335346372</v>
      </c>
      <c r="S300" s="2">
        <f t="shared" si="97"/>
        <v>6.7199105145413878</v>
      </c>
      <c r="T300" s="2">
        <f t="shared" si="97"/>
        <v>7.0400566365214221</v>
      </c>
      <c r="U300" s="2">
        <f t="shared" si="97"/>
        <v>7.44</v>
      </c>
      <c r="V300" s="2">
        <f t="shared" si="97"/>
        <v>8</v>
      </c>
      <c r="W300" s="2">
        <f t="shared" si="97"/>
        <v>8.4001035196687361</v>
      </c>
      <c r="X300" s="2">
        <f t="shared" si="97"/>
        <v>8.8001588141873999</v>
      </c>
      <c r="Y300" s="2">
        <f t="shared" si="97"/>
        <v>8.9601102558768453</v>
      </c>
      <c r="Z300" s="2">
        <f t="shared" si="97"/>
        <v>9.1197747119309671</v>
      </c>
      <c r="AA300" s="2">
        <f t="shared" si="97"/>
        <v>9.2801957249549307</v>
      </c>
      <c r="AB300" s="2">
        <f t="shared" si="97"/>
        <v>9.4401494982592666</v>
      </c>
      <c r="AC300" s="2">
        <f t="shared" si="97"/>
        <v>9.6000510464522719</v>
      </c>
      <c r="AD300" s="2">
        <f t="shared" si="97"/>
        <v>9.8400716479017394</v>
      </c>
      <c r="AE300" s="2">
        <f t="shared" si="97"/>
        <v>10.079912365765184</v>
      </c>
      <c r="AF300" s="2">
        <f t="shared" si="97"/>
        <v>10.15990137926106</v>
      </c>
      <c r="AG300" s="2">
        <f t="shared" si="97"/>
        <v>10.560186669516582</v>
      </c>
      <c r="AH300" s="2">
        <f t="shared" si="97"/>
        <v>11.200000000000001</v>
      </c>
      <c r="AI300" s="2">
        <f t="shared" si="97"/>
        <v>11.360072798544028</v>
      </c>
      <c r="AJ300" s="2">
        <f t="shared" si="97"/>
        <v>12.880019662708916</v>
      </c>
      <c r="AK300" s="2">
        <f t="shared" si="97"/>
        <v>11.760189680478719</v>
      </c>
      <c r="AL300" s="2">
        <f t="shared" si="97"/>
        <v>12.640012833767067</v>
      </c>
      <c r="AM300" s="2">
        <f t="shared" si="97"/>
        <v>13.119804224997301</v>
      </c>
      <c r="AN300" s="2">
        <f t="shared" si="97"/>
        <v>13.599835632101765</v>
      </c>
      <c r="AO300" s="2">
        <f t="shared" si="97"/>
        <v>14.160176578257905</v>
      </c>
      <c r="AP300" s="2">
        <f t="shared" si="97"/>
        <v>14.319749776586239</v>
      </c>
      <c r="AQ300" s="2">
        <f t="shared" si="97"/>
        <v>14.560224386113463</v>
      </c>
      <c r="AR300" s="2">
        <f t="shared" si="97"/>
        <v>15.03990524781341</v>
      </c>
      <c r="AS300" s="2">
        <f t="shared" si="97"/>
        <v>15.28001329001772</v>
      </c>
      <c r="AT300" s="2">
        <f t="shared" si="97"/>
        <v>15.280041680622231</v>
      </c>
      <c r="AU300" s="2">
        <f t="shared" si="97"/>
        <v>9.3090254845248115</v>
      </c>
      <c r="AV300" s="2">
        <f t="shared" si="97"/>
        <v>11.239986831998245</v>
      </c>
      <c r="AW300" s="2">
        <f t="shared" si="97"/>
        <v>15.840020255531316</v>
      </c>
      <c r="AX300" s="2">
        <f t="shared" si="97"/>
        <v>15.984870473840793</v>
      </c>
      <c r="AY300" s="2">
        <f t="shared" si="97"/>
        <v>11.150144746107504</v>
      </c>
      <c r="AZ300" s="2">
        <f t="shared" si="97"/>
        <v>13.685957799980848</v>
      </c>
      <c r="BA300" s="2">
        <f t="shared" si="97"/>
        <v>19.059705418200945</v>
      </c>
      <c r="BB300" s="2">
        <f t="shared" si="97"/>
        <v>21.336628864980131</v>
      </c>
      <c r="BC300" s="2">
        <f t="shared" si="97"/>
        <v>23.830437323981084</v>
      </c>
      <c r="BD300" s="2">
        <f t="shared" si="97"/>
        <v>55.802017048865409</v>
      </c>
      <c r="BE300" s="2">
        <f t="shared" si="97"/>
        <v>74.354788797771931</v>
      </c>
      <c r="BF300" s="2">
        <f t="shared" si="97"/>
        <v>77.705570291777192</v>
      </c>
      <c r="BG300" s="2">
        <f t="shared" si="97"/>
        <v>85.977677798927161</v>
      </c>
      <c r="BH300" s="2">
        <f t="shared" si="97"/>
        <v>98.972459639126313</v>
      </c>
      <c r="BI300" s="2">
        <f t="shared" si="97"/>
        <v>74.953894169385734</v>
      </c>
      <c r="BJ300" s="2">
        <f t="shared" si="97"/>
        <v>130.11249694301787</v>
      </c>
      <c r="BK300" s="2">
        <f t="shared" si="97"/>
        <v>190.63483735571879</v>
      </c>
      <c r="BL300" s="2">
        <f t="shared" si="97"/>
        <v>133.51032081571748</v>
      </c>
      <c r="BM300" s="2">
        <f t="shared" si="97"/>
        <v>138.63843813387425</v>
      </c>
      <c r="BN300" s="2">
        <f t="shared" si="97"/>
        <v>143.69290322580645</v>
      </c>
      <c r="BO300" s="2">
        <f t="shared" si="97"/>
        <v>148.89399107845711</v>
      </c>
      <c r="BQ300" s="32" t="s">
        <v>14</v>
      </c>
      <c r="BR300" s="32" t="s">
        <v>30</v>
      </c>
    </row>
    <row r="301" spans="2:70" x14ac:dyDescent="0.45">
      <c r="B301" t="s">
        <v>411</v>
      </c>
      <c r="C301" t="s">
        <v>32</v>
      </c>
      <c r="D301" t="s">
        <v>31</v>
      </c>
      <c r="E301" t="s">
        <v>17</v>
      </c>
      <c r="F301" s="2">
        <f t="shared" ref="F301:BO301" si="98">IF(F279=0,0,F290/F279)</f>
        <v>3.3600268332564669</v>
      </c>
      <c r="G301" s="2">
        <f t="shared" si="98"/>
        <v>3.5999411739989076</v>
      </c>
      <c r="H301" s="2">
        <f t="shared" si="98"/>
        <v>3.8399397262567492</v>
      </c>
      <c r="I301" s="2">
        <f t="shared" si="98"/>
        <v>3.9600117489090301</v>
      </c>
      <c r="J301" s="2">
        <f t="shared" si="98"/>
        <v>4.2000335415705843</v>
      </c>
      <c r="K301" s="2">
        <f t="shared" si="98"/>
        <v>4.5</v>
      </c>
      <c r="L301" s="2">
        <f t="shared" si="98"/>
        <v>4.6999831805567238</v>
      </c>
      <c r="M301" s="2">
        <f t="shared" si="98"/>
        <v>4.7999246578209362</v>
      </c>
      <c r="N301" s="2">
        <f t="shared" si="98"/>
        <v>8.0400083787180563</v>
      </c>
      <c r="O301" s="2">
        <f t="shared" si="98"/>
        <v>8.7600569896077776</v>
      </c>
      <c r="P301" s="2">
        <f t="shared" si="98"/>
        <v>8.0001250573179394</v>
      </c>
      <c r="Q301" s="2">
        <f t="shared" si="98"/>
        <v>8.4998515124517411</v>
      </c>
      <c r="R301" s="2">
        <f t="shared" si="98"/>
        <v>8.9999138970208374</v>
      </c>
      <c r="S301" s="2">
        <f t="shared" si="98"/>
        <v>9.4001575078753934</v>
      </c>
      <c r="T301" s="2">
        <f t="shared" si="98"/>
        <v>9.5999041686631514</v>
      </c>
      <c r="U301" s="2">
        <f t="shared" si="98"/>
        <v>9.9997760759550349</v>
      </c>
      <c r="V301" s="2">
        <f t="shared" si="98"/>
        <v>10.199918400652795</v>
      </c>
      <c r="W301" s="2">
        <f t="shared" si="98"/>
        <v>10.499909477686248</v>
      </c>
      <c r="X301" s="2">
        <f t="shared" si="98"/>
        <v>10.799799936343382</v>
      </c>
      <c r="Y301" s="2">
        <f t="shared" si="98"/>
        <v>11.199790985096328</v>
      </c>
      <c r="Z301" s="2">
        <f t="shared" si="98"/>
        <v>11.400009046908218</v>
      </c>
      <c r="AA301" s="2">
        <f t="shared" si="98"/>
        <v>11.700131740335259</v>
      </c>
      <c r="AB301" s="2">
        <f t="shared" si="98"/>
        <v>12.000136699170692</v>
      </c>
      <c r="AC301" s="2">
        <f t="shared" si="98"/>
        <v>12.199782648071</v>
      </c>
      <c r="AD301" s="2">
        <f t="shared" si="98"/>
        <v>12.500227314057099</v>
      </c>
      <c r="AE301" s="2">
        <f t="shared" si="98"/>
        <v>12.799569480985411</v>
      </c>
      <c r="AF301" s="2">
        <f t="shared" si="98"/>
        <v>12.999999999999998</v>
      </c>
      <c r="AG301" s="2">
        <f t="shared" si="98"/>
        <v>13.70036240265248</v>
      </c>
      <c r="AH301" s="2">
        <f t="shared" si="98"/>
        <v>14.300265376209804</v>
      </c>
      <c r="AI301" s="2">
        <f t="shared" si="98"/>
        <v>15</v>
      </c>
      <c r="AJ301" s="2">
        <f t="shared" si="98"/>
        <v>15.70018023665857</v>
      </c>
      <c r="AK301" s="2">
        <f t="shared" si="98"/>
        <v>14.400298671696927</v>
      </c>
      <c r="AL301" s="2">
        <f t="shared" si="98"/>
        <v>16.300194931773881</v>
      </c>
      <c r="AM301" s="2">
        <f t="shared" si="98"/>
        <v>17.000532967869653</v>
      </c>
      <c r="AN301" s="2">
        <f t="shared" si="98"/>
        <v>17.600261216963737</v>
      </c>
      <c r="AO301" s="2">
        <f t="shared" si="98"/>
        <v>18.300331304414822</v>
      </c>
      <c r="AP301" s="2">
        <f t="shared" si="98"/>
        <v>18.400428593295576</v>
      </c>
      <c r="AQ301" s="2">
        <f t="shared" si="98"/>
        <v>18.800437910541135</v>
      </c>
      <c r="AR301" s="2">
        <f t="shared" si="98"/>
        <v>19.200060947737317</v>
      </c>
      <c r="AS301" s="2">
        <f t="shared" si="98"/>
        <v>19.499805220101283</v>
      </c>
      <c r="AT301" s="2">
        <f t="shared" si="98"/>
        <v>19.44469870327994</v>
      </c>
      <c r="AU301" s="2">
        <f t="shared" si="98"/>
        <v>19.672700886037276</v>
      </c>
      <c r="AV301" s="2">
        <f t="shared" si="98"/>
        <v>20.000800064005119</v>
      </c>
      <c r="AW301" s="2">
        <f t="shared" si="98"/>
        <v>19.912930573588941</v>
      </c>
      <c r="AX301" s="2">
        <f t="shared" si="98"/>
        <v>20.200582956201579</v>
      </c>
      <c r="AY301" s="2">
        <f t="shared" si="98"/>
        <v>19.500263217267051</v>
      </c>
      <c r="AZ301" s="2">
        <f t="shared" si="98"/>
        <v>19.780306444344301</v>
      </c>
      <c r="BA301" s="2">
        <f t="shared" si="98"/>
        <v>19.999624427251558</v>
      </c>
      <c r="BB301" s="2">
        <f t="shared" si="98"/>
        <v>20.250375375375377</v>
      </c>
      <c r="BC301" s="2">
        <f t="shared" si="98"/>
        <v>20.650018775816751</v>
      </c>
      <c r="BD301" s="2">
        <f t="shared" si="98"/>
        <v>21.10057925223802</v>
      </c>
      <c r="BE301" s="2">
        <f t="shared" si="98"/>
        <v>21.499699609492342</v>
      </c>
      <c r="BF301" s="2">
        <f t="shared" si="98"/>
        <v>22.999561947871801</v>
      </c>
      <c r="BG301" s="2">
        <f t="shared" si="98"/>
        <v>23.99940106311297</v>
      </c>
      <c r="BH301" s="2">
        <f t="shared" si="98"/>
        <v>22.391371340523882</v>
      </c>
      <c r="BI301" s="2">
        <f t="shared" si="98"/>
        <v>22.575780948708061</v>
      </c>
      <c r="BJ301" s="2">
        <f t="shared" si="98"/>
        <v>23.06686603788053</v>
      </c>
      <c r="BK301" s="2">
        <f t="shared" si="98"/>
        <v>23.15819950586782</v>
      </c>
      <c r="BL301" s="2">
        <f t="shared" si="98"/>
        <v>23.010196199598333</v>
      </c>
      <c r="BM301" s="2">
        <f t="shared" si="98"/>
        <v>23.289799072642968</v>
      </c>
      <c r="BN301" s="2">
        <f t="shared" si="98"/>
        <v>23.582534034653467</v>
      </c>
      <c r="BO301" s="2">
        <f t="shared" si="98"/>
        <v>23.885234483826032</v>
      </c>
      <c r="BQ301" s="32" t="s">
        <v>16</v>
      </c>
      <c r="BR301" s="32" t="s">
        <v>30</v>
      </c>
    </row>
    <row r="302" spans="2:70" x14ac:dyDescent="0.45">
      <c r="B302" t="s">
        <v>411</v>
      </c>
      <c r="C302" t="s">
        <v>25</v>
      </c>
      <c r="D302" t="s">
        <v>26</v>
      </c>
      <c r="E302" t="s">
        <v>33</v>
      </c>
      <c r="AI302" s="2">
        <v>10965.5785</v>
      </c>
      <c r="AJ302" s="2">
        <v>11073.6019</v>
      </c>
      <c r="AK302" s="2">
        <v>11078.9303</v>
      </c>
      <c r="AL302" s="2">
        <v>11099.358700000001</v>
      </c>
      <c r="AM302" s="2">
        <v>10712.1185</v>
      </c>
      <c r="AN302" s="2">
        <v>10911.556500000001</v>
      </c>
      <c r="AO302" s="2">
        <v>10944.636200000001</v>
      </c>
      <c r="AP302" s="2">
        <v>10857.0522</v>
      </c>
      <c r="AQ302" s="2">
        <v>11051.413399999999</v>
      </c>
      <c r="AR302" s="2">
        <v>11026.0746</v>
      </c>
      <c r="AS302" s="2">
        <v>11071.2232</v>
      </c>
      <c r="AT302" s="2">
        <v>11074.300300000001</v>
      </c>
      <c r="AU302" s="2">
        <v>11414.7438</v>
      </c>
      <c r="AV302" s="2">
        <v>11855.567800000001</v>
      </c>
      <c r="AW302" s="2">
        <v>11699.9861</v>
      </c>
      <c r="AX302" s="2">
        <v>12095.085499999999</v>
      </c>
      <c r="AY302" s="2">
        <v>11981.8925</v>
      </c>
      <c r="AZ302" s="2">
        <v>12411.2089</v>
      </c>
      <c r="BA302" s="2">
        <v>12955.900900000001</v>
      </c>
      <c r="BB302" s="2">
        <v>12842.2695</v>
      </c>
      <c r="BC302" s="2">
        <v>13899.831899999999</v>
      </c>
      <c r="BD302" s="2">
        <v>13814.5759</v>
      </c>
      <c r="BE302" s="2">
        <v>14240.212100000001</v>
      </c>
      <c r="BF302" s="2">
        <v>14331.494699999999</v>
      </c>
      <c r="BG302" s="2">
        <v>14867.3917</v>
      </c>
      <c r="BH302" s="2">
        <v>15213.8873</v>
      </c>
      <c r="BI302" s="2">
        <v>15541.170899999999</v>
      </c>
      <c r="BJ302" s="2">
        <v>15582.3182</v>
      </c>
      <c r="BK302" s="2">
        <v>16931.057799999999</v>
      </c>
      <c r="BL302" s="2">
        <v>17940.4427</v>
      </c>
      <c r="BM302" s="2">
        <v>18485.722099999999</v>
      </c>
      <c r="BN302" s="2">
        <v>18392.834800000001</v>
      </c>
      <c r="BO302" s="2">
        <v>18728.8397</v>
      </c>
      <c r="BQ302" s="32" t="s">
        <v>421</v>
      </c>
      <c r="BR302" s="32" t="s">
        <v>29</v>
      </c>
    </row>
    <row r="303" spans="2:70" x14ac:dyDescent="0.45">
      <c r="B303" t="s">
        <v>411</v>
      </c>
      <c r="C303" t="s">
        <v>25</v>
      </c>
      <c r="D303" t="s">
        <v>26</v>
      </c>
      <c r="E303" t="s">
        <v>34</v>
      </c>
      <c r="AI303" s="2">
        <v>3089.4690000000001</v>
      </c>
      <c r="AJ303" s="2">
        <v>3180.6280999999999</v>
      </c>
      <c r="AK303" s="2">
        <v>3181.5718000000002</v>
      </c>
      <c r="AL303" s="2">
        <v>3228.6185999999998</v>
      </c>
      <c r="AM303" s="2">
        <v>2836.7175000000002</v>
      </c>
      <c r="AN303" s="2">
        <v>3019.6556999999998</v>
      </c>
      <c r="AO303" s="2">
        <v>3159.2469000000001</v>
      </c>
      <c r="AP303" s="2">
        <v>3135.6140999999998</v>
      </c>
      <c r="AQ303" s="2">
        <v>3310.2819</v>
      </c>
      <c r="AR303" s="2">
        <v>3264.4865</v>
      </c>
      <c r="AS303" s="2">
        <v>3425.7953000000002</v>
      </c>
      <c r="AT303" s="2">
        <v>3269.1813000000002</v>
      </c>
      <c r="AU303" s="2">
        <v>3568.3276000000001</v>
      </c>
      <c r="AV303" s="2">
        <v>3737.7728000000002</v>
      </c>
      <c r="AW303" s="2">
        <v>3727.8148000000001</v>
      </c>
      <c r="AX303" s="2">
        <v>3824.9512</v>
      </c>
      <c r="AY303" s="2">
        <v>4019.4106999999999</v>
      </c>
      <c r="AZ303" s="2">
        <v>4341.1597000000002</v>
      </c>
      <c r="BA303" s="2">
        <v>4744.5423000000001</v>
      </c>
      <c r="BB303" s="2">
        <v>4772.0131000000001</v>
      </c>
      <c r="BC303" s="2">
        <v>5347.1796000000004</v>
      </c>
      <c r="BD303" s="2">
        <v>5490.1234999999997</v>
      </c>
      <c r="BE303" s="2">
        <v>5680.9456</v>
      </c>
      <c r="BF303" s="2">
        <v>5905.5856999999996</v>
      </c>
      <c r="BG303" s="2">
        <v>6356.2039999999997</v>
      </c>
      <c r="BH303" s="2">
        <v>6664.5956999999999</v>
      </c>
      <c r="BI303" s="2">
        <v>6735.1743999999999</v>
      </c>
      <c r="BJ303" s="2">
        <v>7147.2254999999996</v>
      </c>
      <c r="BK303" s="2">
        <v>8269.3027999999995</v>
      </c>
      <c r="BL303" s="2">
        <v>9344.0231999999996</v>
      </c>
      <c r="BM303" s="2">
        <v>9780.9135999999999</v>
      </c>
      <c r="BN303" s="2">
        <v>9756.8438000000006</v>
      </c>
      <c r="BO303" s="2">
        <v>9945.8860000000004</v>
      </c>
      <c r="BQ303" s="32" t="s">
        <v>421</v>
      </c>
      <c r="BR303" s="32" t="s">
        <v>29</v>
      </c>
    </row>
    <row r="304" spans="2:70" x14ac:dyDescent="0.45">
      <c r="B304" t="s">
        <v>411</v>
      </c>
      <c r="C304" t="s">
        <v>25</v>
      </c>
      <c r="D304" t="s">
        <v>26</v>
      </c>
      <c r="E304" t="s">
        <v>35</v>
      </c>
      <c r="AI304" s="2">
        <v>8342.7332000000006</v>
      </c>
      <c r="AJ304" s="2">
        <v>8342.7332000000006</v>
      </c>
      <c r="AK304" s="2">
        <v>8342.7332000000006</v>
      </c>
      <c r="AL304" s="2">
        <v>8342.7332000000006</v>
      </c>
      <c r="AM304" s="2">
        <v>8342.7332000000006</v>
      </c>
      <c r="AN304" s="2">
        <v>8346.0490000000009</v>
      </c>
      <c r="AO304" s="2">
        <v>8201.4928999999993</v>
      </c>
      <c r="AP304" s="2">
        <v>8089.6197000000002</v>
      </c>
      <c r="AQ304" s="2">
        <v>8153.3796000000002</v>
      </c>
      <c r="AR304" s="2">
        <v>8143.8552</v>
      </c>
      <c r="AS304" s="2">
        <v>7986.8271999999997</v>
      </c>
      <c r="AT304" s="2">
        <v>8278.5138999999999</v>
      </c>
      <c r="AU304" s="2">
        <v>8257.6839</v>
      </c>
      <c r="AV304" s="2">
        <v>8522.4739000000009</v>
      </c>
      <c r="AW304" s="2">
        <v>8361.5820000000003</v>
      </c>
      <c r="AX304" s="2">
        <v>8606.4295000000002</v>
      </c>
      <c r="AY304" s="2">
        <v>8267.5431000000008</v>
      </c>
      <c r="AZ304" s="2">
        <v>8398.4171000000006</v>
      </c>
      <c r="BA304" s="2">
        <v>8462.3749000000007</v>
      </c>
      <c r="BB304" s="2">
        <v>8194.4907999999996</v>
      </c>
      <c r="BC304" s="2">
        <v>8796.7636999999995</v>
      </c>
      <c r="BD304" s="2">
        <v>8464.7384999999995</v>
      </c>
      <c r="BE304" s="2">
        <v>8743.8948</v>
      </c>
      <c r="BF304" s="2">
        <v>8457.9678000000004</v>
      </c>
      <c r="BG304" s="2">
        <v>8546.1229999999996</v>
      </c>
      <c r="BH304" s="2">
        <v>8526.6481000000003</v>
      </c>
      <c r="BI304" s="2">
        <v>8738.0633999999991</v>
      </c>
      <c r="BJ304" s="2">
        <v>8301.5547999999999</v>
      </c>
      <c r="BK304" s="2">
        <v>8413.7221000000009</v>
      </c>
      <c r="BL304" s="2">
        <v>8264.5023000000001</v>
      </c>
      <c r="BM304" s="2">
        <v>8354.8379000000004</v>
      </c>
      <c r="BN304" s="2">
        <v>8195.0624000000007</v>
      </c>
      <c r="BO304" s="2">
        <v>8416.6129999999994</v>
      </c>
      <c r="BQ304" s="32" t="s">
        <v>421</v>
      </c>
      <c r="BR304" s="32" t="s">
        <v>29</v>
      </c>
    </row>
    <row r="305" spans="2:70" x14ac:dyDescent="0.45">
      <c r="B305" t="s">
        <v>411</v>
      </c>
      <c r="C305" t="s">
        <v>25</v>
      </c>
      <c r="D305" t="s">
        <v>26</v>
      </c>
      <c r="E305" t="s">
        <v>36</v>
      </c>
      <c r="AI305" s="2">
        <v>14049.9678</v>
      </c>
      <c r="AJ305" s="2">
        <v>14232.993200000001</v>
      </c>
      <c r="AK305" s="2">
        <v>14255.5751</v>
      </c>
      <c r="AL305" s="2">
        <v>14337.841899999999</v>
      </c>
      <c r="AM305" s="2">
        <v>14001.8933</v>
      </c>
      <c r="AN305" s="2">
        <v>14200.9113</v>
      </c>
      <c r="AO305" s="2">
        <v>14239.330900000001</v>
      </c>
      <c r="AP305" s="2">
        <v>14127.263800000001</v>
      </c>
      <c r="AQ305" s="2">
        <v>14463.9246</v>
      </c>
      <c r="AR305" s="2">
        <v>14519.9884</v>
      </c>
      <c r="AS305" s="2">
        <v>14589.429099999999</v>
      </c>
      <c r="AT305" s="2">
        <v>14681.173699999999</v>
      </c>
      <c r="AU305" s="2">
        <v>15120.0941</v>
      </c>
      <c r="AV305" s="2">
        <v>15733.577600000001</v>
      </c>
      <c r="AW305" s="2">
        <v>15628.1297</v>
      </c>
      <c r="AX305" s="2">
        <v>16051.987999999999</v>
      </c>
      <c r="AY305" s="2">
        <v>16003.056500000001</v>
      </c>
      <c r="AZ305" s="2">
        <v>16620.903699999999</v>
      </c>
      <c r="BA305" s="2">
        <v>17250.6921</v>
      </c>
      <c r="BB305" s="2">
        <v>17126.9738</v>
      </c>
      <c r="BC305" s="2">
        <v>18423.3658</v>
      </c>
      <c r="BD305" s="2">
        <v>18463.150600000001</v>
      </c>
      <c r="BE305" s="2">
        <v>19068.142199999998</v>
      </c>
      <c r="BF305" s="2">
        <v>19179.2781</v>
      </c>
      <c r="BG305" s="2">
        <v>19799.909199999998</v>
      </c>
      <c r="BH305" s="2">
        <v>20253.287700000001</v>
      </c>
      <c r="BI305" s="2">
        <v>20804.46</v>
      </c>
      <c r="BJ305" s="2">
        <v>20934.7127</v>
      </c>
      <c r="BK305" s="2">
        <v>22844.416799999999</v>
      </c>
      <c r="BL305" s="2">
        <v>23845.711500000001</v>
      </c>
      <c r="BM305" s="2">
        <v>24779.412899999999</v>
      </c>
      <c r="BN305" s="2">
        <v>24992.1482</v>
      </c>
      <c r="BO305" s="2">
        <v>25489.273499999999</v>
      </c>
      <c r="BQ305" s="32" t="s">
        <v>421</v>
      </c>
      <c r="BR305" s="32" t="s">
        <v>29</v>
      </c>
    </row>
    <row r="306" spans="2:70" x14ac:dyDescent="0.45">
      <c r="B306" t="s">
        <v>411</v>
      </c>
      <c r="C306" t="s">
        <v>25</v>
      </c>
      <c r="D306" t="s">
        <v>26</v>
      </c>
      <c r="E306" t="s">
        <v>37</v>
      </c>
      <c r="AI306" s="2">
        <v>5707.2345999999998</v>
      </c>
      <c r="AJ306" s="2">
        <v>5890.26</v>
      </c>
      <c r="AK306" s="2">
        <v>5912.8419000000004</v>
      </c>
      <c r="AL306" s="2">
        <v>5995.1086999999998</v>
      </c>
      <c r="AM306" s="2">
        <v>5659.1601000000001</v>
      </c>
      <c r="AN306" s="2">
        <v>5854.8622999999998</v>
      </c>
      <c r="AO306" s="2">
        <v>6037.8379999999997</v>
      </c>
      <c r="AP306" s="2">
        <v>6037.6441000000004</v>
      </c>
      <c r="AQ306" s="2">
        <v>6310.5450000000001</v>
      </c>
      <c r="AR306" s="2">
        <v>6376.1332000000002</v>
      </c>
      <c r="AS306" s="2">
        <v>6602.6018999999997</v>
      </c>
      <c r="AT306" s="2">
        <v>6402.6598000000004</v>
      </c>
      <c r="AU306" s="2">
        <v>6862.4102000000003</v>
      </c>
      <c r="AV306" s="2">
        <v>7211.1036999999997</v>
      </c>
      <c r="AW306" s="2">
        <v>7266.5477000000001</v>
      </c>
      <c r="AX306" s="2">
        <v>7445.5585000000001</v>
      </c>
      <c r="AY306" s="2">
        <v>7735.5133999999998</v>
      </c>
      <c r="AZ306" s="2">
        <v>8222.4866000000002</v>
      </c>
      <c r="BA306" s="2">
        <v>8788.3171999999995</v>
      </c>
      <c r="BB306" s="2">
        <v>8932.4830000000002</v>
      </c>
      <c r="BC306" s="2">
        <v>9626.6021000000001</v>
      </c>
      <c r="BD306" s="2">
        <v>9998.4120999999996</v>
      </c>
      <c r="BE306" s="2">
        <v>10324.2474</v>
      </c>
      <c r="BF306" s="2">
        <v>10721.310299999999</v>
      </c>
      <c r="BG306" s="2">
        <v>11253.7862</v>
      </c>
      <c r="BH306" s="2">
        <v>11726.6396</v>
      </c>
      <c r="BI306" s="2">
        <v>12066.3966</v>
      </c>
      <c r="BJ306" s="2">
        <v>12633.1579</v>
      </c>
      <c r="BK306" s="2">
        <v>14430.6947</v>
      </c>
      <c r="BL306" s="2">
        <v>15581.209199999999</v>
      </c>
      <c r="BM306" s="2">
        <v>16424.575000000001</v>
      </c>
      <c r="BN306" s="2">
        <v>16797.085800000001</v>
      </c>
      <c r="BO306" s="2">
        <v>17072.660500000002</v>
      </c>
      <c r="BQ306" s="32" t="s">
        <v>421</v>
      </c>
      <c r="BR306" s="32" t="s">
        <v>29</v>
      </c>
    </row>
    <row r="307" spans="2:70" x14ac:dyDescent="0.45">
      <c r="B307" t="s">
        <v>412</v>
      </c>
      <c r="C307" t="s">
        <v>19</v>
      </c>
      <c r="D307" t="s">
        <v>21</v>
      </c>
      <c r="E307" t="s">
        <v>1</v>
      </c>
      <c r="F307">
        <v>9.69E-2</v>
      </c>
      <c r="G307">
        <v>9.1700000000000004E-2</v>
      </c>
      <c r="H307">
        <v>9.5699999999999993E-2</v>
      </c>
      <c r="I307">
        <v>0.1027</v>
      </c>
      <c r="J307">
        <v>0.1033</v>
      </c>
      <c r="K307">
        <v>0.1099</v>
      </c>
      <c r="L307">
        <v>0.1022</v>
      </c>
      <c r="M307">
        <v>0.1037</v>
      </c>
      <c r="N307">
        <v>0.1134</v>
      </c>
      <c r="O307">
        <v>0.10009999999999999</v>
      </c>
      <c r="P307">
        <v>9.9900000000000003E-2</v>
      </c>
      <c r="Q307">
        <v>0.11269999999999999</v>
      </c>
      <c r="R307">
        <v>0.1038</v>
      </c>
      <c r="S307">
        <v>8.2699999999999996E-2</v>
      </c>
      <c r="T307">
        <v>9.01E-2</v>
      </c>
      <c r="U307">
        <v>0.1109</v>
      </c>
      <c r="V307">
        <v>9.8199999999999996E-2</v>
      </c>
      <c r="W307">
        <v>0.1065</v>
      </c>
      <c r="X307">
        <v>0.10780000000000001</v>
      </c>
      <c r="Y307">
        <v>0.1139</v>
      </c>
      <c r="Z307">
        <v>0.1048</v>
      </c>
      <c r="AA307">
        <v>0.10639999999999999</v>
      </c>
      <c r="AB307">
        <v>0.1168</v>
      </c>
      <c r="AC307">
        <v>0.11559999999999999</v>
      </c>
      <c r="AD307">
        <v>0.112</v>
      </c>
      <c r="AE307">
        <v>0.11119999999999999</v>
      </c>
      <c r="AF307">
        <v>0.1086</v>
      </c>
      <c r="AG307">
        <v>0.1119</v>
      </c>
      <c r="AH307">
        <v>0.1202</v>
      </c>
      <c r="AI307">
        <v>0.13150000000000001</v>
      </c>
      <c r="AJ307">
        <v>0.13400000000000001</v>
      </c>
      <c r="AK307">
        <v>0.13020000000000001</v>
      </c>
      <c r="AL307">
        <v>0.12770000000000001</v>
      </c>
      <c r="AM307">
        <v>0.1195</v>
      </c>
      <c r="AN307">
        <v>0.1033</v>
      </c>
      <c r="AO307">
        <v>0.1012</v>
      </c>
      <c r="AP307">
        <v>9.8199999999999996E-2</v>
      </c>
      <c r="AQ307">
        <v>9.9199999999999997E-2</v>
      </c>
      <c r="AR307">
        <v>9.6500000000000002E-2</v>
      </c>
      <c r="AS307">
        <v>9.9000000000000005E-2</v>
      </c>
      <c r="AT307">
        <v>0.106</v>
      </c>
      <c r="AU307">
        <v>0.10050000000000001</v>
      </c>
      <c r="AV307">
        <v>0.10390000000000001</v>
      </c>
      <c r="AW307">
        <v>9.3899999999999997E-2</v>
      </c>
      <c r="AX307">
        <v>0.1028</v>
      </c>
      <c r="AY307">
        <v>9.8799999999999999E-2</v>
      </c>
      <c r="AZ307">
        <v>8.6800000000000002E-2</v>
      </c>
      <c r="BA307">
        <v>8.8099999999999998E-2</v>
      </c>
      <c r="BB307">
        <v>9.2600000000000002E-2</v>
      </c>
      <c r="BC307">
        <v>0.1118</v>
      </c>
      <c r="BD307">
        <v>0.1142</v>
      </c>
      <c r="BE307">
        <v>0.12609999999999999</v>
      </c>
      <c r="BF307">
        <v>0.14749999999999999</v>
      </c>
      <c r="BG307">
        <v>0.1212</v>
      </c>
      <c r="BH307">
        <v>0.11600000000000001</v>
      </c>
      <c r="BI307">
        <v>0.1237</v>
      </c>
      <c r="BJ307">
        <v>0.15129999999999999</v>
      </c>
      <c r="BK307">
        <v>0.14680000000000001</v>
      </c>
      <c r="BL307">
        <v>0.1358</v>
      </c>
      <c r="BM307">
        <v>0.15709999999999999</v>
      </c>
      <c r="BN307">
        <v>0.1358</v>
      </c>
      <c r="BO307">
        <v>9.6299999999999997E-2</v>
      </c>
      <c r="BQ307" s="32" t="s">
        <v>0</v>
      </c>
      <c r="BR307" s="32" t="s">
        <v>29</v>
      </c>
    </row>
    <row r="308" spans="2:70" x14ac:dyDescent="0.45">
      <c r="B308" t="s">
        <v>412</v>
      </c>
      <c r="C308" t="s">
        <v>19</v>
      </c>
      <c r="D308" t="s">
        <v>21</v>
      </c>
      <c r="E308" t="s">
        <v>3</v>
      </c>
      <c r="F308">
        <v>3.2694000000000001</v>
      </c>
      <c r="G308">
        <v>2.4849000000000001</v>
      </c>
      <c r="H308">
        <v>2.4350000000000001</v>
      </c>
      <c r="I308">
        <v>2.3871000000000002</v>
      </c>
      <c r="J308">
        <v>2.3898000000000001</v>
      </c>
      <c r="K308">
        <v>2.3698000000000001</v>
      </c>
      <c r="L308">
        <v>2.0065</v>
      </c>
      <c r="M308">
        <v>1.9643999999999999</v>
      </c>
      <c r="N308">
        <v>2.3332000000000002</v>
      </c>
      <c r="O308">
        <v>2.1861999999999999</v>
      </c>
      <c r="P308">
        <v>2.3026</v>
      </c>
      <c r="Q308">
        <v>1.5790999999999999</v>
      </c>
      <c r="R308">
        <v>2.2522000000000002</v>
      </c>
      <c r="S308">
        <v>1.5305</v>
      </c>
      <c r="T308">
        <v>1.5660000000000001</v>
      </c>
      <c r="U308">
        <v>2.4047999999999998</v>
      </c>
      <c r="V308">
        <v>1.8261000000000001</v>
      </c>
      <c r="W308">
        <v>1.7121999999999999</v>
      </c>
      <c r="X308">
        <v>1.6240000000000001</v>
      </c>
      <c r="Y308">
        <v>1.5419</v>
      </c>
      <c r="Z308">
        <v>1.4773000000000001</v>
      </c>
      <c r="AA308">
        <v>1.4698</v>
      </c>
      <c r="AB308">
        <v>1.5117</v>
      </c>
      <c r="AC308">
        <v>1.5331999999999999</v>
      </c>
      <c r="AD308">
        <v>1.4335</v>
      </c>
      <c r="AE308">
        <v>1.5125999999999999</v>
      </c>
      <c r="AF308">
        <v>1.2804</v>
      </c>
      <c r="AG308">
        <v>1.5230999999999999</v>
      </c>
      <c r="AH308">
        <v>1.512</v>
      </c>
      <c r="AI308">
        <v>1.4799</v>
      </c>
      <c r="AJ308">
        <v>1.5528</v>
      </c>
      <c r="AK308">
        <v>1.5489999999999999</v>
      </c>
      <c r="AL308">
        <v>1.5509999999999999</v>
      </c>
      <c r="AM308">
        <v>2.1183999999999998</v>
      </c>
      <c r="AN308">
        <v>1.8314999999999999</v>
      </c>
      <c r="AO308">
        <v>1.7056</v>
      </c>
      <c r="AP308">
        <v>1.859</v>
      </c>
      <c r="AQ308">
        <v>1.8554999999999999</v>
      </c>
      <c r="AR308">
        <v>1.9849000000000001</v>
      </c>
      <c r="AS308">
        <v>1.9793000000000001</v>
      </c>
      <c r="AT308">
        <v>2.2867999999999999</v>
      </c>
      <c r="AU308">
        <v>2.2143999999999999</v>
      </c>
      <c r="AV308">
        <v>2.1141000000000001</v>
      </c>
      <c r="AW308">
        <v>2.0889000000000002</v>
      </c>
      <c r="AX308">
        <v>2.0884999999999998</v>
      </c>
      <c r="AY308">
        <v>2.0129000000000001</v>
      </c>
      <c r="AZ308">
        <v>2.2690000000000001</v>
      </c>
      <c r="BA308">
        <v>1.6992</v>
      </c>
      <c r="BB308">
        <v>1.5482</v>
      </c>
      <c r="BC308">
        <v>1.6405000000000001</v>
      </c>
      <c r="BD308">
        <v>1.4744999999999999</v>
      </c>
      <c r="BE308">
        <v>1.5788</v>
      </c>
      <c r="BF308">
        <v>1.8228</v>
      </c>
      <c r="BG308">
        <v>1.4024000000000001</v>
      </c>
      <c r="BH308">
        <v>1.3068</v>
      </c>
      <c r="BI308">
        <v>1.9589000000000001</v>
      </c>
      <c r="BJ308">
        <v>1.2401</v>
      </c>
      <c r="BK308">
        <v>1.1414</v>
      </c>
      <c r="BL308">
        <v>1.4766999999999999</v>
      </c>
      <c r="BM308">
        <v>1.5602</v>
      </c>
      <c r="BN308">
        <v>1.5610999999999999</v>
      </c>
      <c r="BO308">
        <v>1.6001000000000001</v>
      </c>
      <c r="BQ308" s="32" t="s">
        <v>2</v>
      </c>
      <c r="BR308" s="32" t="s">
        <v>29</v>
      </c>
    </row>
    <row r="309" spans="2:70" x14ac:dyDescent="0.45">
      <c r="B309" t="s">
        <v>412</v>
      </c>
      <c r="C309" t="s">
        <v>19</v>
      </c>
      <c r="D309" t="s">
        <v>21</v>
      </c>
      <c r="E309" t="s">
        <v>5</v>
      </c>
      <c r="F309">
        <v>41.487400000000001</v>
      </c>
      <c r="G309">
        <v>46.421700000000001</v>
      </c>
      <c r="H309">
        <v>46.925699999999999</v>
      </c>
      <c r="I309">
        <v>43.216500000000003</v>
      </c>
      <c r="J309">
        <v>42.421300000000002</v>
      </c>
      <c r="K309">
        <v>46.409199999999998</v>
      </c>
      <c r="L309">
        <v>49.374099999999999</v>
      </c>
      <c r="M309">
        <v>54.270299999999999</v>
      </c>
      <c r="N309">
        <v>46.465299999999999</v>
      </c>
      <c r="O309">
        <v>48.749699999999997</v>
      </c>
      <c r="P309">
        <v>52.566400000000002</v>
      </c>
      <c r="Q309">
        <v>62.7273</v>
      </c>
      <c r="R309">
        <v>47.378399999999999</v>
      </c>
      <c r="S309">
        <v>49.258200000000002</v>
      </c>
      <c r="T309">
        <v>62.283799999999999</v>
      </c>
      <c r="U309">
        <v>47.4178</v>
      </c>
      <c r="V309">
        <v>55.331899999999997</v>
      </c>
      <c r="W309">
        <v>50.843899999999998</v>
      </c>
      <c r="X309">
        <v>46.463000000000001</v>
      </c>
      <c r="Y309">
        <v>35.182000000000002</v>
      </c>
      <c r="Z309">
        <v>39.920900000000003</v>
      </c>
      <c r="AA309">
        <v>36.581200000000003</v>
      </c>
      <c r="AB309">
        <v>32.872900000000001</v>
      </c>
      <c r="AC309">
        <v>32.081099999999999</v>
      </c>
      <c r="AD309">
        <v>31.722000000000001</v>
      </c>
      <c r="AE309">
        <v>49.9238</v>
      </c>
      <c r="AF309">
        <v>54.1023</v>
      </c>
      <c r="AG309">
        <v>62.7029</v>
      </c>
      <c r="AH309">
        <v>68.908199999999994</v>
      </c>
      <c r="AI309">
        <v>73.041300000000007</v>
      </c>
      <c r="AJ309">
        <v>72.897400000000005</v>
      </c>
      <c r="AK309">
        <v>71.241900000000001</v>
      </c>
      <c r="AL309">
        <v>64.450299999999999</v>
      </c>
      <c r="AM309">
        <v>59.736600000000003</v>
      </c>
      <c r="AN309">
        <v>59.647100000000002</v>
      </c>
      <c r="AO309">
        <v>57.038699999999999</v>
      </c>
      <c r="AP309">
        <v>55.3842</v>
      </c>
      <c r="AQ309">
        <v>54.624000000000002</v>
      </c>
      <c r="AR309">
        <v>54.220500000000001</v>
      </c>
      <c r="AS309">
        <v>57.966799999999999</v>
      </c>
      <c r="AT309">
        <v>51.225900000000003</v>
      </c>
      <c r="AU309">
        <v>45.086799999999997</v>
      </c>
      <c r="AV309">
        <v>52.402200000000001</v>
      </c>
      <c r="AW309">
        <v>51.641199999999998</v>
      </c>
      <c r="AX309">
        <v>54.948399999999999</v>
      </c>
      <c r="AY309">
        <v>64.888400000000004</v>
      </c>
      <c r="AZ309">
        <v>51.7545</v>
      </c>
      <c r="BA309">
        <v>53.083500000000001</v>
      </c>
      <c r="BB309">
        <v>52.359499999999997</v>
      </c>
      <c r="BC309">
        <v>57.395200000000003</v>
      </c>
      <c r="BD309">
        <v>57.170200000000001</v>
      </c>
      <c r="BE309">
        <v>69.891300000000001</v>
      </c>
      <c r="BF309">
        <v>53.8127</v>
      </c>
      <c r="BG309">
        <v>54.491</v>
      </c>
      <c r="BH309">
        <v>56.046599999999998</v>
      </c>
      <c r="BI309">
        <v>73.421800000000005</v>
      </c>
      <c r="BJ309">
        <v>71.145200000000003</v>
      </c>
      <c r="BK309">
        <v>67.855599999999995</v>
      </c>
      <c r="BL309">
        <v>65.810699999999997</v>
      </c>
      <c r="BM309">
        <v>66.709900000000005</v>
      </c>
      <c r="BN309">
        <v>67.312899999999999</v>
      </c>
      <c r="BO309">
        <v>67.930300000000003</v>
      </c>
      <c r="BQ309" s="32" t="s">
        <v>4</v>
      </c>
      <c r="BR309" s="32" t="s">
        <v>29</v>
      </c>
    </row>
    <row r="310" spans="2:70" x14ac:dyDescent="0.45">
      <c r="B310" t="s">
        <v>412</v>
      </c>
      <c r="C310" t="s">
        <v>19</v>
      </c>
      <c r="D310" t="s">
        <v>21</v>
      </c>
      <c r="E310" t="s">
        <v>7</v>
      </c>
      <c r="F310">
        <v>7.27</v>
      </c>
      <c r="G310">
        <v>7.2584999999999997</v>
      </c>
      <c r="H310">
        <v>7.2385999999999999</v>
      </c>
      <c r="I310">
        <v>7.2670000000000003</v>
      </c>
      <c r="J310">
        <v>7.2641999999999998</v>
      </c>
      <c r="K310">
        <v>7.2516999999999996</v>
      </c>
      <c r="L310">
        <v>7.2701000000000002</v>
      </c>
      <c r="M310">
        <v>7.2571000000000003</v>
      </c>
      <c r="N310">
        <v>7.2671000000000001</v>
      </c>
      <c r="O310">
        <v>7.2461000000000002</v>
      </c>
      <c r="P310">
        <v>7.2648999999999999</v>
      </c>
      <c r="Q310">
        <v>7.2427999999999999</v>
      </c>
      <c r="R310">
        <v>7.2484000000000002</v>
      </c>
      <c r="S310">
        <v>7.2679999999999998</v>
      </c>
      <c r="T310">
        <v>7.2407000000000004</v>
      </c>
      <c r="U310">
        <v>7.2664999999999997</v>
      </c>
      <c r="V310">
        <v>7.2458999999999998</v>
      </c>
      <c r="W310">
        <v>7.2579000000000002</v>
      </c>
      <c r="X310">
        <v>7.2630999999999997</v>
      </c>
      <c r="Y310">
        <v>7.2511999999999999</v>
      </c>
      <c r="Z310">
        <v>7.2645</v>
      </c>
      <c r="AA310">
        <v>7.2427000000000001</v>
      </c>
      <c r="AB310">
        <v>7.2606999999999999</v>
      </c>
      <c r="AC310">
        <v>7.2565999999999997</v>
      </c>
      <c r="AD310">
        <v>7.2549999999999999</v>
      </c>
      <c r="AE310">
        <v>7.2534000000000001</v>
      </c>
      <c r="AF310">
        <v>7.258</v>
      </c>
      <c r="AG310">
        <v>7.2630999999999997</v>
      </c>
      <c r="AH310">
        <v>7.2594000000000003</v>
      </c>
      <c r="AI310">
        <v>7.2436999999999996</v>
      </c>
      <c r="AJ310">
        <v>7.3038999999999996</v>
      </c>
      <c r="AK310">
        <v>7.3693</v>
      </c>
      <c r="AL310">
        <v>7.4496000000000002</v>
      </c>
      <c r="AM310">
        <v>7.1143000000000001</v>
      </c>
      <c r="AN310">
        <v>7.1191000000000004</v>
      </c>
      <c r="AO310">
        <v>7.1208</v>
      </c>
      <c r="AP310">
        <v>7.1950000000000003</v>
      </c>
      <c r="AQ310">
        <v>7.1596000000000002</v>
      </c>
      <c r="AR310">
        <v>7.1337000000000002</v>
      </c>
      <c r="AS310">
        <v>7.0876000000000001</v>
      </c>
      <c r="AT310">
        <v>7.0887000000000002</v>
      </c>
      <c r="AU310">
        <v>7.0881999999999996</v>
      </c>
      <c r="AV310">
        <v>7.0879000000000003</v>
      </c>
      <c r="AW310">
        <v>7.0906000000000002</v>
      </c>
      <c r="AX310">
        <v>7.2308000000000003</v>
      </c>
      <c r="AY310">
        <v>7.2363</v>
      </c>
      <c r="AZ310">
        <v>7.2363999999999997</v>
      </c>
      <c r="BA310">
        <v>7.0915999999999997</v>
      </c>
      <c r="BB310">
        <v>7.2363999999999997</v>
      </c>
      <c r="BC310">
        <v>7.1784999999999997</v>
      </c>
      <c r="BD310">
        <v>7.0949999999999998</v>
      </c>
      <c r="BE310">
        <v>7.2107999999999999</v>
      </c>
      <c r="BF310">
        <v>7.2058999999999997</v>
      </c>
      <c r="BG310">
        <v>7.0656999999999996</v>
      </c>
      <c r="BH310">
        <v>7.3112000000000004</v>
      </c>
      <c r="BI310">
        <v>7.3002000000000002</v>
      </c>
      <c r="BJ310">
        <v>7.3106</v>
      </c>
      <c r="BK310">
        <v>7.3170999999999999</v>
      </c>
      <c r="BL310">
        <v>7.3223000000000003</v>
      </c>
      <c r="BM310">
        <v>7.3276000000000003</v>
      </c>
      <c r="BN310">
        <v>7.3331</v>
      </c>
      <c r="BO310">
        <v>7.3372000000000002</v>
      </c>
      <c r="BQ310" s="32" t="s">
        <v>6</v>
      </c>
      <c r="BR310" s="32" t="s">
        <v>29</v>
      </c>
    </row>
    <row r="311" spans="2:70" x14ac:dyDescent="0.45">
      <c r="B311" t="s">
        <v>412</v>
      </c>
      <c r="C311" t="s">
        <v>19</v>
      </c>
      <c r="D311" t="s">
        <v>21</v>
      </c>
      <c r="E311" t="s">
        <v>9</v>
      </c>
      <c r="F311">
        <v>24.0611</v>
      </c>
      <c r="G311">
        <v>26.3491</v>
      </c>
      <c r="H311">
        <v>28.9802</v>
      </c>
      <c r="I311">
        <v>31.198399999999999</v>
      </c>
      <c r="J311">
        <v>33.171700000000001</v>
      </c>
      <c r="K311">
        <v>33.804699999999997</v>
      </c>
      <c r="L311">
        <v>34.814399999999999</v>
      </c>
      <c r="M311">
        <v>36.480699999999999</v>
      </c>
      <c r="N311">
        <v>38.920099999999998</v>
      </c>
      <c r="O311">
        <v>40.267299999999999</v>
      </c>
      <c r="P311">
        <v>44.060299999999998</v>
      </c>
      <c r="Q311">
        <v>51.351500000000001</v>
      </c>
      <c r="R311">
        <v>52.311399999999999</v>
      </c>
      <c r="S311">
        <v>53.808599999999998</v>
      </c>
      <c r="T311">
        <v>50.333100000000002</v>
      </c>
      <c r="U311">
        <v>44.983899999999998</v>
      </c>
      <c r="V311">
        <v>44.777999999999999</v>
      </c>
      <c r="W311">
        <v>42.081800000000001</v>
      </c>
      <c r="X311">
        <v>42.481099999999998</v>
      </c>
      <c r="Y311">
        <v>42.223399999999998</v>
      </c>
      <c r="Z311">
        <v>42.427100000000003</v>
      </c>
      <c r="AA311">
        <v>42.456099999999999</v>
      </c>
      <c r="AB311">
        <v>42.579099999999997</v>
      </c>
      <c r="AC311">
        <v>42.679099999999998</v>
      </c>
      <c r="AD311">
        <v>42.5428</v>
      </c>
      <c r="AE311">
        <v>42.6248</v>
      </c>
      <c r="AF311">
        <v>43.099899999999998</v>
      </c>
      <c r="AG311">
        <v>43.027999999999999</v>
      </c>
      <c r="AH311">
        <v>42.922600000000003</v>
      </c>
      <c r="AI311">
        <v>42.6646</v>
      </c>
      <c r="AJ311">
        <v>42.105600000000003</v>
      </c>
      <c r="AK311">
        <v>42.1327</v>
      </c>
      <c r="AL311">
        <v>42.266199999999998</v>
      </c>
      <c r="AM311">
        <v>42.258600000000001</v>
      </c>
      <c r="AN311">
        <v>42.355400000000003</v>
      </c>
      <c r="AO311">
        <v>42.310299999999998</v>
      </c>
      <c r="AP311">
        <v>42.324300000000001</v>
      </c>
      <c r="AQ311">
        <v>42.514099999999999</v>
      </c>
      <c r="AR311">
        <v>42.754600000000003</v>
      </c>
      <c r="AS311">
        <v>42.401800000000001</v>
      </c>
      <c r="AT311">
        <v>41.866100000000003</v>
      </c>
      <c r="AU311">
        <v>42.274299999999997</v>
      </c>
      <c r="AV311">
        <v>42.774700000000003</v>
      </c>
      <c r="AW311">
        <v>42.682499999999997</v>
      </c>
      <c r="AX311">
        <v>42.949599999999997</v>
      </c>
      <c r="AY311">
        <v>42.7624</v>
      </c>
      <c r="AZ311">
        <v>42.803800000000003</v>
      </c>
      <c r="BA311">
        <v>42.802999999999997</v>
      </c>
      <c r="BB311">
        <v>42.8187</v>
      </c>
      <c r="BC311">
        <v>43.372</v>
      </c>
      <c r="BD311">
        <v>70.631399999999999</v>
      </c>
      <c r="BE311">
        <v>70.214200000000005</v>
      </c>
      <c r="BF311">
        <v>65.399299999999997</v>
      </c>
      <c r="BG311">
        <v>64.9405</v>
      </c>
      <c r="BH311">
        <v>63.855699999999999</v>
      </c>
      <c r="BI311">
        <v>105.6146</v>
      </c>
      <c r="BJ311">
        <v>65.3994</v>
      </c>
      <c r="BK311">
        <v>63.8872</v>
      </c>
      <c r="BL311">
        <v>65.655799999999999</v>
      </c>
      <c r="BM311">
        <v>67.584999999999994</v>
      </c>
      <c r="BN311">
        <v>68.745500000000007</v>
      </c>
      <c r="BO311">
        <v>69.936999999999998</v>
      </c>
      <c r="BQ311" s="32" t="s">
        <v>8</v>
      </c>
      <c r="BR311" s="32" t="s">
        <v>29</v>
      </c>
    </row>
    <row r="312" spans="2:70" x14ac:dyDescent="0.45">
      <c r="B312" t="s">
        <v>412</v>
      </c>
      <c r="C312" t="s">
        <v>19</v>
      </c>
      <c r="D312" t="s">
        <v>21</v>
      </c>
      <c r="E312" t="s">
        <v>10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Q312" s="32" t="s">
        <v>6</v>
      </c>
      <c r="BR312" s="32" t="s">
        <v>29</v>
      </c>
    </row>
    <row r="313" spans="2:70" x14ac:dyDescent="0.45">
      <c r="B313" t="s">
        <v>412</v>
      </c>
      <c r="C313" t="s">
        <v>19</v>
      </c>
      <c r="D313" t="s">
        <v>21</v>
      </c>
      <c r="E313" t="s">
        <v>11</v>
      </c>
      <c r="F313">
        <v>30.2608</v>
      </c>
      <c r="G313">
        <v>32.997500000000002</v>
      </c>
      <c r="H313">
        <v>35.270800000000001</v>
      </c>
      <c r="I313">
        <v>38.4163</v>
      </c>
      <c r="J313">
        <v>40.297499999999999</v>
      </c>
      <c r="K313">
        <v>45.0471</v>
      </c>
      <c r="L313">
        <v>47.424700000000001</v>
      </c>
      <c r="M313">
        <v>53.798200000000001</v>
      </c>
      <c r="N313">
        <v>52.8035</v>
      </c>
      <c r="O313">
        <v>53.874499999999998</v>
      </c>
      <c r="P313">
        <v>57.9681</v>
      </c>
      <c r="Q313">
        <v>64.644400000000005</v>
      </c>
      <c r="R313">
        <v>67.280299999999997</v>
      </c>
      <c r="S313">
        <v>69.474100000000007</v>
      </c>
      <c r="T313">
        <v>66.6661</v>
      </c>
      <c r="U313">
        <v>60.601700000000001</v>
      </c>
      <c r="V313">
        <v>62.904200000000003</v>
      </c>
      <c r="W313">
        <v>58.9206</v>
      </c>
      <c r="X313">
        <v>57.838900000000002</v>
      </c>
      <c r="Y313">
        <v>58.119100000000003</v>
      </c>
      <c r="Z313">
        <v>55.724400000000003</v>
      </c>
      <c r="AA313">
        <v>57.769399999999997</v>
      </c>
      <c r="AB313">
        <v>58.732100000000003</v>
      </c>
      <c r="AC313">
        <v>57.364699999999999</v>
      </c>
      <c r="AD313">
        <v>57.791699999999999</v>
      </c>
      <c r="AE313">
        <v>57.944600000000001</v>
      </c>
      <c r="AF313">
        <v>58.423999999999999</v>
      </c>
      <c r="AG313">
        <v>59.194699999999997</v>
      </c>
      <c r="AH313">
        <v>57.997399999999999</v>
      </c>
      <c r="AI313">
        <v>57.348100000000002</v>
      </c>
      <c r="AJ313">
        <v>55.659300000000002</v>
      </c>
      <c r="AK313">
        <v>56.4863</v>
      </c>
      <c r="AL313">
        <v>56.0319</v>
      </c>
      <c r="AM313">
        <v>48.963500000000003</v>
      </c>
      <c r="AN313">
        <v>49.176200000000001</v>
      </c>
      <c r="AO313">
        <v>50.076000000000001</v>
      </c>
      <c r="AP313">
        <v>45.3857</v>
      </c>
      <c r="AQ313">
        <v>45.733400000000003</v>
      </c>
      <c r="AR313">
        <v>46.073900000000002</v>
      </c>
      <c r="AS313">
        <v>45.631100000000004</v>
      </c>
      <c r="AT313">
        <v>45.459699999999998</v>
      </c>
      <c r="AU313">
        <v>45.819299999999998</v>
      </c>
      <c r="AV313">
        <v>46.414999999999999</v>
      </c>
      <c r="AW313">
        <v>46.433100000000003</v>
      </c>
      <c r="AX313">
        <v>46.531700000000001</v>
      </c>
      <c r="AY313">
        <v>46.255099999999999</v>
      </c>
      <c r="AZ313">
        <v>46.290500000000002</v>
      </c>
      <c r="BA313">
        <v>47.206000000000003</v>
      </c>
      <c r="BB313">
        <v>47.206099999999999</v>
      </c>
      <c r="BC313">
        <v>42.1892</v>
      </c>
      <c r="BD313">
        <v>45.289499999999997</v>
      </c>
      <c r="BE313">
        <v>64.804500000000004</v>
      </c>
      <c r="BF313">
        <v>60.003999999999998</v>
      </c>
      <c r="BG313">
        <v>59.942100000000003</v>
      </c>
      <c r="BH313">
        <v>58.973300000000002</v>
      </c>
      <c r="BI313">
        <v>99.49</v>
      </c>
      <c r="BJ313">
        <v>60.004300000000001</v>
      </c>
      <c r="BK313">
        <v>59.960700000000003</v>
      </c>
      <c r="BL313">
        <v>62.587299999999999</v>
      </c>
      <c r="BM313">
        <v>65.354699999999994</v>
      </c>
      <c r="BN313">
        <v>67.111999999999995</v>
      </c>
      <c r="BO313">
        <v>68.975399999999993</v>
      </c>
      <c r="BQ313" s="32" t="s">
        <v>8</v>
      </c>
      <c r="BR313" s="32" t="s">
        <v>29</v>
      </c>
    </row>
    <row r="314" spans="2:70" x14ac:dyDescent="0.45">
      <c r="B314" t="s">
        <v>412</v>
      </c>
      <c r="C314" t="s">
        <v>19</v>
      </c>
      <c r="D314" t="s">
        <v>21</v>
      </c>
      <c r="E314" t="s">
        <v>12</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Q314" s="32" t="s">
        <v>6</v>
      </c>
      <c r="BR314" s="32" t="s">
        <v>29</v>
      </c>
    </row>
    <row r="315" spans="2:70" x14ac:dyDescent="0.45">
      <c r="B315" t="s">
        <v>412</v>
      </c>
      <c r="C315" t="s">
        <v>19</v>
      </c>
      <c r="D315" t="s">
        <v>21</v>
      </c>
      <c r="E315" t="s">
        <v>13</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Q315" s="32" t="s">
        <v>6</v>
      </c>
      <c r="BR315" s="32" t="s">
        <v>29</v>
      </c>
    </row>
    <row r="316" spans="2:70" x14ac:dyDescent="0.45">
      <c r="B316" t="s">
        <v>412</v>
      </c>
      <c r="C316" t="s">
        <v>19</v>
      </c>
      <c r="D316" t="s">
        <v>21</v>
      </c>
      <c r="E316" t="s">
        <v>15</v>
      </c>
      <c r="F316">
        <v>2.0508999999999999</v>
      </c>
      <c r="G316">
        <v>1.9333</v>
      </c>
      <c r="H316">
        <v>1.8374999999999999</v>
      </c>
      <c r="I316">
        <v>1.7741</v>
      </c>
      <c r="J316">
        <v>1.7441</v>
      </c>
      <c r="K316">
        <v>1.7228000000000001</v>
      </c>
      <c r="L316">
        <v>1.7291000000000001</v>
      </c>
      <c r="M316">
        <v>1.7104999999999999</v>
      </c>
      <c r="N316">
        <v>1.514</v>
      </c>
      <c r="O316">
        <v>1.5149999999999999</v>
      </c>
      <c r="P316">
        <v>1.4340999999999999</v>
      </c>
      <c r="Q316">
        <v>1.4523999999999999</v>
      </c>
      <c r="R316">
        <v>1.4661</v>
      </c>
      <c r="S316">
        <v>1.4372</v>
      </c>
      <c r="T316">
        <v>1.24</v>
      </c>
      <c r="U316">
        <v>1.2628999999999999</v>
      </c>
      <c r="V316">
        <v>1.2073</v>
      </c>
      <c r="W316">
        <v>1.1317999999999999</v>
      </c>
      <c r="X316">
        <v>1.0851999999999999</v>
      </c>
      <c r="Y316">
        <v>1.0780000000000001</v>
      </c>
      <c r="Z316">
        <v>1.0509999999999999</v>
      </c>
      <c r="AA316">
        <v>1.1548</v>
      </c>
      <c r="AB316">
        <v>1.1031</v>
      </c>
      <c r="AC316">
        <v>1.1701999999999999</v>
      </c>
      <c r="AD316">
        <v>1.1654</v>
      </c>
      <c r="AE316">
        <v>1.1807000000000001</v>
      </c>
      <c r="AF316">
        <v>1.1468</v>
      </c>
      <c r="AG316">
        <v>1.3205</v>
      </c>
      <c r="AH316">
        <v>1.4287000000000001</v>
      </c>
      <c r="AI316">
        <v>1.0612999999999999</v>
      </c>
      <c r="AJ316">
        <v>0.8498</v>
      </c>
      <c r="AK316">
        <v>0.74180000000000001</v>
      </c>
      <c r="AL316">
        <v>0.65569999999999995</v>
      </c>
      <c r="AM316">
        <v>0.57220000000000004</v>
      </c>
      <c r="AN316">
        <v>0.7349</v>
      </c>
      <c r="AO316">
        <v>1.1076999999999999</v>
      </c>
      <c r="AP316">
        <v>1.5462</v>
      </c>
      <c r="AQ316">
        <v>0.83830000000000005</v>
      </c>
      <c r="AR316">
        <v>0.72209999999999996</v>
      </c>
      <c r="AS316">
        <v>0.65590000000000004</v>
      </c>
      <c r="AT316">
        <v>0.62470000000000003</v>
      </c>
      <c r="AU316">
        <v>0.69850000000000001</v>
      </c>
      <c r="AV316">
        <v>0.73109999999999997</v>
      </c>
      <c r="AW316">
        <v>0.74990000000000001</v>
      </c>
      <c r="AX316">
        <v>0.74550000000000005</v>
      </c>
      <c r="AY316">
        <v>0.74909999999999999</v>
      </c>
      <c r="AZ316">
        <v>0.74299999999999999</v>
      </c>
      <c r="BA316">
        <v>0.73089999999999999</v>
      </c>
      <c r="BB316">
        <v>0.70660000000000001</v>
      </c>
      <c r="BC316">
        <v>0.92090000000000005</v>
      </c>
      <c r="BD316">
        <v>0.19969999999999999</v>
      </c>
      <c r="BE316">
        <v>0.3367</v>
      </c>
      <c r="BF316">
        <v>0</v>
      </c>
      <c r="BG316">
        <v>0</v>
      </c>
      <c r="BH316">
        <v>0.69230000000000003</v>
      </c>
      <c r="BI316">
        <v>0.76149999999999995</v>
      </c>
      <c r="BJ316">
        <v>1.0114000000000001</v>
      </c>
      <c r="BK316">
        <v>0.81569999999999998</v>
      </c>
      <c r="BL316">
        <v>1.2546999999999999</v>
      </c>
      <c r="BM316">
        <v>1.3562000000000001</v>
      </c>
      <c r="BN316">
        <v>1.4922</v>
      </c>
      <c r="BO316">
        <v>1.4976</v>
      </c>
      <c r="BQ316" s="32" t="s">
        <v>14</v>
      </c>
      <c r="BR316" s="32" t="s">
        <v>29</v>
      </c>
    </row>
    <row r="317" spans="2:70" x14ac:dyDescent="0.45">
      <c r="B317" t="s">
        <v>412</v>
      </c>
      <c r="C317" t="s">
        <v>19</v>
      </c>
      <c r="D317" t="s">
        <v>21</v>
      </c>
      <c r="E317" t="s">
        <v>17</v>
      </c>
      <c r="F317">
        <v>1.6798</v>
      </c>
      <c r="G317">
        <v>1.6675</v>
      </c>
      <c r="H317">
        <v>1.6559999999999999</v>
      </c>
      <c r="I317">
        <v>1.6745000000000001</v>
      </c>
      <c r="J317">
        <v>1.6922999999999999</v>
      </c>
      <c r="K317">
        <v>1.6993</v>
      </c>
      <c r="L317">
        <v>1.6879999999999999</v>
      </c>
      <c r="M317">
        <v>1.6608000000000001</v>
      </c>
      <c r="N317">
        <v>1.6364000000000001</v>
      </c>
      <c r="O317">
        <v>1.6141000000000001</v>
      </c>
      <c r="P317">
        <v>1.5749</v>
      </c>
      <c r="Q317">
        <v>1.5577000000000001</v>
      </c>
      <c r="R317">
        <v>1.5418000000000001</v>
      </c>
      <c r="S317">
        <v>1.5137</v>
      </c>
      <c r="T317">
        <v>1.4891000000000001</v>
      </c>
      <c r="U317">
        <v>1.5274000000000001</v>
      </c>
      <c r="V317">
        <v>1.415</v>
      </c>
      <c r="W317">
        <v>1.4000999999999999</v>
      </c>
      <c r="X317">
        <v>1.3865000000000001</v>
      </c>
      <c r="Y317">
        <v>1.3745000000000001</v>
      </c>
      <c r="Z317">
        <v>1.3689</v>
      </c>
      <c r="AA317">
        <v>1.3536999999999999</v>
      </c>
      <c r="AB317">
        <v>1.3746</v>
      </c>
      <c r="AC317">
        <v>1.3648</v>
      </c>
      <c r="AD317">
        <v>1.3746</v>
      </c>
      <c r="AE317">
        <v>1.3877999999999999</v>
      </c>
      <c r="AF317">
        <v>1.35</v>
      </c>
      <c r="AG317">
        <v>1.3657999999999999</v>
      </c>
      <c r="AH317">
        <v>1.4141999999999999</v>
      </c>
      <c r="AI317">
        <v>1.3595999999999999</v>
      </c>
      <c r="AJ317">
        <v>1.3561000000000001</v>
      </c>
      <c r="AK317">
        <v>1.3333999999999999</v>
      </c>
      <c r="AL317">
        <v>1.3416999999999999</v>
      </c>
      <c r="AM317">
        <v>1.3428</v>
      </c>
      <c r="AN317">
        <v>1.3657999999999999</v>
      </c>
      <c r="AO317">
        <v>1.3746</v>
      </c>
      <c r="AP317">
        <v>1.2317</v>
      </c>
      <c r="AQ317">
        <v>1.2302</v>
      </c>
      <c r="AR317">
        <v>1.2507999999999999</v>
      </c>
      <c r="AS317">
        <v>1.2457</v>
      </c>
      <c r="AT317">
        <v>1.2496</v>
      </c>
      <c r="AU317">
        <v>1.2473000000000001</v>
      </c>
      <c r="AV317">
        <v>1.2575000000000001</v>
      </c>
      <c r="AW317">
        <v>1.2513000000000001</v>
      </c>
      <c r="AX317">
        <v>1.2589999999999999</v>
      </c>
      <c r="AY317">
        <v>1.2512000000000001</v>
      </c>
      <c r="AZ317">
        <v>1.2536</v>
      </c>
      <c r="BA317">
        <v>1.2519</v>
      </c>
      <c r="BB317">
        <v>1.2621</v>
      </c>
      <c r="BC317">
        <v>1.2788999999999999</v>
      </c>
      <c r="BD317">
        <v>1.2517</v>
      </c>
      <c r="BE317">
        <v>1.2528999999999999</v>
      </c>
      <c r="BF317">
        <v>1.1880999999999999</v>
      </c>
      <c r="BG317">
        <v>1.2282</v>
      </c>
      <c r="BH317">
        <v>0.9335</v>
      </c>
      <c r="BI317">
        <v>1.0738000000000001</v>
      </c>
      <c r="BJ317">
        <v>0.998</v>
      </c>
      <c r="BK317">
        <v>1.2222999999999999</v>
      </c>
      <c r="BL317">
        <v>1.0222</v>
      </c>
      <c r="BM317">
        <v>0.93200000000000005</v>
      </c>
      <c r="BN317">
        <v>1.0087999999999999</v>
      </c>
      <c r="BO317">
        <v>1.0035000000000001</v>
      </c>
      <c r="BQ317" s="32" t="s">
        <v>16</v>
      </c>
      <c r="BR317" s="32" t="s">
        <v>29</v>
      </c>
    </row>
    <row r="318" spans="2:70" x14ac:dyDescent="0.45">
      <c r="B318" t="s">
        <v>412</v>
      </c>
      <c r="C318" t="s">
        <v>25</v>
      </c>
      <c r="D318" t="s">
        <v>26</v>
      </c>
      <c r="E318" t="s">
        <v>1</v>
      </c>
      <c r="F318">
        <v>748.65390000000002</v>
      </c>
      <c r="G318">
        <v>736.20540000000005</v>
      </c>
      <c r="H318">
        <v>762.96100000000001</v>
      </c>
      <c r="I318">
        <v>805.75720000000001</v>
      </c>
      <c r="J318">
        <v>840.91610000000003</v>
      </c>
      <c r="K318">
        <v>648.75760000000002</v>
      </c>
      <c r="L318">
        <v>710.13390000000004</v>
      </c>
      <c r="M318">
        <v>727.6979</v>
      </c>
      <c r="N318">
        <v>957.8655</v>
      </c>
      <c r="O318">
        <v>862.62149999999997</v>
      </c>
      <c r="P318">
        <v>791.61680000000001</v>
      </c>
      <c r="Q318">
        <v>602.92999999999995</v>
      </c>
      <c r="R318">
        <v>803.74019999999996</v>
      </c>
      <c r="S318">
        <v>805.54430000000002</v>
      </c>
      <c r="T318">
        <v>705.01</v>
      </c>
      <c r="U318">
        <v>768.52589999999998</v>
      </c>
      <c r="V318">
        <v>641.5829</v>
      </c>
      <c r="W318">
        <v>582.7319</v>
      </c>
      <c r="X318">
        <v>611.82330000000002</v>
      </c>
      <c r="Y318">
        <v>761.08969999999999</v>
      </c>
      <c r="Z318">
        <v>711.48720000000003</v>
      </c>
      <c r="AA318">
        <v>765.70159999999998</v>
      </c>
      <c r="AB318">
        <v>879.52700000000004</v>
      </c>
      <c r="AC318">
        <v>1061.3933999999999</v>
      </c>
      <c r="AD318">
        <v>1168.7118</v>
      </c>
      <c r="AE318">
        <v>1470.3598</v>
      </c>
      <c r="AF318">
        <v>1532.6880000000001</v>
      </c>
      <c r="AG318">
        <v>1616.6594</v>
      </c>
      <c r="AH318">
        <v>1763.1593</v>
      </c>
      <c r="AI318">
        <v>1991.4691</v>
      </c>
      <c r="AJ318">
        <v>2056.6812</v>
      </c>
      <c r="AK318">
        <v>2121.7330000000002</v>
      </c>
      <c r="AL318">
        <v>2167.0145000000002</v>
      </c>
      <c r="AM318">
        <v>2138.0744</v>
      </c>
      <c r="AN318">
        <v>2018.5492999999999</v>
      </c>
      <c r="AO318">
        <v>1870.7067</v>
      </c>
      <c r="AP318">
        <v>1819.1965</v>
      </c>
      <c r="AQ318">
        <v>1855.3258000000001</v>
      </c>
      <c r="AR318">
        <v>1839.683</v>
      </c>
      <c r="AS318">
        <v>1781.0254</v>
      </c>
      <c r="AT318">
        <v>1830.0271</v>
      </c>
      <c r="AU318">
        <v>1844.9869000000001</v>
      </c>
      <c r="AV318">
        <v>2029.1543999999999</v>
      </c>
      <c r="AW318">
        <v>1963.4467999999999</v>
      </c>
      <c r="AX318">
        <v>2298.8717999999999</v>
      </c>
      <c r="AY318">
        <v>2443.6482999999998</v>
      </c>
      <c r="AZ318">
        <v>2074.7804000000001</v>
      </c>
      <c r="BA318">
        <v>2288.2370000000001</v>
      </c>
      <c r="BB318">
        <v>1634.0219</v>
      </c>
      <c r="BC318">
        <v>2247.8269</v>
      </c>
      <c r="BD318">
        <v>1828.4209000000001</v>
      </c>
      <c r="BE318">
        <v>2006.0835999999999</v>
      </c>
      <c r="BF318">
        <v>2169.8622999999998</v>
      </c>
      <c r="BG318">
        <v>2376.0482999999999</v>
      </c>
      <c r="BH318">
        <v>2136.4016999999999</v>
      </c>
      <c r="BI318">
        <v>2428.2800999999999</v>
      </c>
      <c r="BJ318">
        <v>2902.2458999999999</v>
      </c>
      <c r="BK318">
        <v>2892.4717999999998</v>
      </c>
      <c r="BL318">
        <v>2889.3155999999999</v>
      </c>
      <c r="BM318">
        <v>3291.8912999999998</v>
      </c>
      <c r="BN318">
        <v>2917.9418000000001</v>
      </c>
      <c r="BO318">
        <v>2100.6212999999998</v>
      </c>
      <c r="BQ318" s="32" t="s">
        <v>0</v>
      </c>
      <c r="BR318" s="32" t="s">
        <v>29</v>
      </c>
    </row>
    <row r="319" spans="2:70" x14ac:dyDescent="0.45">
      <c r="B319" t="s">
        <v>412</v>
      </c>
      <c r="C319" t="s">
        <v>25</v>
      </c>
      <c r="D319" t="s">
        <v>26</v>
      </c>
      <c r="E319" t="s">
        <v>3</v>
      </c>
      <c r="F319">
        <v>434.83569999999997</v>
      </c>
      <c r="G319">
        <v>638.61360000000002</v>
      </c>
      <c r="H319">
        <v>474.81720000000001</v>
      </c>
      <c r="I319">
        <v>525.15300000000002</v>
      </c>
      <c r="J319">
        <v>552.03779999999995</v>
      </c>
      <c r="K319">
        <v>471.58260000000001</v>
      </c>
      <c r="L319">
        <v>772.51379999999995</v>
      </c>
      <c r="M319">
        <v>693.42430000000002</v>
      </c>
      <c r="N319">
        <v>758.2758</v>
      </c>
      <c r="O319">
        <v>749.86789999999996</v>
      </c>
      <c r="P319">
        <v>893.42550000000006</v>
      </c>
      <c r="Q319">
        <v>705.86009999999999</v>
      </c>
      <c r="R319">
        <v>1096.8452</v>
      </c>
      <c r="S319">
        <v>803.48990000000003</v>
      </c>
      <c r="T319">
        <v>789.28269999999998</v>
      </c>
      <c r="U319">
        <v>524.24549999999999</v>
      </c>
      <c r="V319">
        <v>745.03300000000002</v>
      </c>
      <c r="W319">
        <v>881.78549999999996</v>
      </c>
      <c r="X319">
        <v>1217.9703999999999</v>
      </c>
      <c r="Y319">
        <v>1680.6777</v>
      </c>
      <c r="Z319">
        <v>1833.2943</v>
      </c>
      <c r="AA319">
        <v>1837.2632000000001</v>
      </c>
      <c r="AB319">
        <v>1934.9643000000001</v>
      </c>
      <c r="AC319">
        <v>1993.1314</v>
      </c>
      <c r="AD319">
        <v>2049.8490999999999</v>
      </c>
      <c r="AE319">
        <v>2142.2849000000001</v>
      </c>
      <c r="AF319">
        <v>2279.0817000000002</v>
      </c>
      <c r="AG319">
        <v>3169.6109000000001</v>
      </c>
      <c r="AH319">
        <v>4994.1629000000003</v>
      </c>
      <c r="AI319">
        <v>3699.8512000000001</v>
      </c>
      <c r="AJ319">
        <v>5009.1836000000003</v>
      </c>
      <c r="AK319">
        <v>5049.6632</v>
      </c>
      <c r="AL319">
        <v>4753.7802000000001</v>
      </c>
      <c r="AM319">
        <v>5141.4508999999998</v>
      </c>
      <c r="AN319">
        <v>5348.0998</v>
      </c>
      <c r="AO319">
        <v>5324.9480000000003</v>
      </c>
      <c r="AP319">
        <v>6075.0801000000001</v>
      </c>
      <c r="AQ319">
        <v>6076.8103000000001</v>
      </c>
      <c r="AR319">
        <v>6504.5325000000003</v>
      </c>
      <c r="AS319">
        <v>6527.5937999999996</v>
      </c>
      <c r="AT319">
        <v>6293.2470999999996</v>
      </c>
      <c r="AU319">
        <v>6483.7708000000002</v>
      </c>
      <c r="AV319">
        <v>6587.6246000000001</v>
      </c>
      <c r="AW319">
        <v>6964.5369000000001</v>
      </c>
      <c r="AX319">
        <v>7449.7873</v>
      </c>
      <c r="AY319">
        <v>8136.3284999999996</v>
      </c>
      <c r="AZ319">
        <v>7229.1241</v>
      </c>
      <c r="BA319">
        <v>7100.8698999999997</v>
      </c>
      <c r="BB319">
        <v>5490.4216999999999</v>
      </c>
      <c r="BC319">
        <v>7337.2254999999996</v>
      </c>
      <c r="BD319">
        <v>6801.1868000000004</v>
      </c>
      <c r="BE319">
        <v>8577.4793000000009</v>
      </c>
      <c r="BF319">
        <v>8792.0656999999992</v>
      </c>
      <c r="BG319">
        <v>9281.1072999999997</v>
      </c>
      <c r="BH319">
        <v>9391.4912000000004</v>
      </c>
      <c r="BI319">
        <v>20600.8688</v>
      </c>
      <c r="BJ319">
        <v>13504.034900000001</v>
      </c>
      <c r="BK319">
        <v>12393.9895</v>
      </c>
      <c r="BL319">
        <v>12456.529</v>
      </c>
      <c r="BM319">
        <v>12749.9251</v>
      </c>
      <c r="BN319">
        <v>13022.736699999999</v>
      </c>
      <c r="BO319">
        <v>13604.0746</v>
      </c>
      <c r="BQ319" s="32" t="s">
        <v>2</v>
      </c>
      <c r="BR319" s="32" t="s">
        <v>29</v>
      </c>
    </row>
    <row r="320" spans="2:70" x14ac:dyDescent="0.45">
      <c r="B320" t="s">
        <v>412</v>
      </c>
      <c r="C320" t="s">
        <v>25</v>
      </c>
      <c r="D320" t="s">
        <v>26</v>
      </c>
      <c r="E320" t="s">
        <v>5</v>
      </c>
      <c r="F320">
        <v>6484.4870000000001</v>
      </c>
      <c r="G320">
        <v>6788.9470000000001</v>
      </c>
      <c r="H320">
        <v>7128.8535000000002</v>
      </c>
      <c r="I320">
        <v>7472.0065000000004</v>
      </c>
      <c r="J320">
        <v>7783.9709999999995</v>
      </c>
      <c r="K320">
        <v>8085.1845000000003</v>
      </c>
      <c r="L320">
        <v>8420.8065000000006</v>
      </c>
      <c r="M320">
        <v>8810.2365000000009</v>
      </c>
      <c r="N320">
        <v>9227.5820000000003</v>
      </c>
      <c r="O320">
        <v>9560.0105000000003</v>
      </c>
      <c r="P320">
        <v>9899.9434999999994</v>
      </c>
      <c r="Q320">
        <v>10273.220499999999</v>
      </c>
      <c r="R320">
        <v>10730.403</v>
      </c>
      <c r="S320">
        <v>11029.460999999999</v>
      </c>
      <c r="T320">
        <v>11346.800999999999</v>
      </c>
      <c r="U320">
        <v>11792.1415</v>
      </c>
      <c r="V320">
        <v>12072.9175</v>
      </c>
      <c r="W320">
        <v>12452.6345</v>
      </c>
      <c r="X320">
        <v>12776.441000000001</v>
      </c>
      <c r="Y320">
        <v>13024.9375</v>
      </c>
      <c r="Z320">
        <v>13138.967000000001</v>
      </c>
      <c r="AA320">
        <v>13323.995500000001</v>
      </c>
      <c r="AB320">
        <v>13536.966</v>
      </c>
      <c r="AC320">
        <v>13663.902</v>
      </c>
      <c r="AD320">
        <v>13885.494500000001</v>
      </c>
      <c r="AE320">
        <v>14152.299499999999</v>
      </c>
      <c r="AF320">
        <v>14430.92</v>
      </c>
      <c r="AG320">
        <v>14800.950500000001</v>
      </c>
      <c r="AH320">
        <v>14989.601500000001</v>
      </c>
      <c r="AI320">
        <v>14920.3555</v>
      </c>
      <c r="AJ320">
        <v>14943.963</v>
      </c>
      <c r="AK320">
        <v>14960.793</v>
      </c>
      <c r="AL320">
        <v>15750.244500000001</v>
      </c>
      <c r="AM320">
        <v>15789.522000000001</v>
      </c>
      <c r="AN320">
        <v>15917.49</v>
      </c>
      <c r="AO320">
        <v>15970.8225</v>
      </c>
      <c r="AP320">
        <v>16282.961499999999</v>
      </c>
      <c r="AQ320">
        <v>16223.325500000001</v>
      </c>
      <c r="AR320">
        <v>16157.701999999999</v>
      </c>
      <c r="AS320">
        <v>16172.737499999999</v>
      </c>
      <c r="AT320">
        <v>16188.970499999999</v>
      </c>
      <c r="AU320">
        <v>16115.1505</v>
      </c>
      <c r="AV320">
        <v>16130.798000000001</v>
      </c>
      <c r="AW320">
        <v>16701.291499999999</v>
      </c>
      <c r="AX320">
        <v>16792.780500000001</v>
      </c>
      <c r="AY320">
        <v>16835.7435</v>
      </c>
      <c r="AZ320">
        <v>16974.643</v>
      </c>
      <c r="BA320">
        <v>17424.667000000001</v>
      </c>
      <c r="BB320">
        <v>17291.725999999999</v>
      </c>
      <c r="BC320">
        <v>17618.041499999999</v>
      </c>
      <c r="BD320">
        <v>20010.067500000001</v>
      </c>
      <c r="BE320">
        <v>20148.3315</v>
      </c>
      <c r="BF320">
        <v>20330.113499999999</v>
      </c>
      <c r="BG320">
        <v>20765.4365</v>
      </c>
      <c r="BH320">
        <v>21544.084500000001</v>
      </c>
      <c r="BI320">
        <v>21898.8995</v>
      </c>
      <c r="BJ320">
        <v>21404.499</v>
      </c>
      <c r="BK320">
        <v>21603.076000000001</v>
      </c>
      <c r="BL320">
        <v>21785.052500000002</v>
      </c>
      <c r="BM320">
        <v>21976.779500000001</v>
      </c>
      <c r="BN320">
        <v>22171.062999999998</v>
      </c>
      <c r="BO320">
        <v>22323.7405</v>
      </c>
      <c r="BQ320" s="32" t="s">
        <v>4</v>
      </c>
      <c r="BR320" s="32" t="s">
        <v>29</v>
      </c>
    </row>
    <row r="321" spans="2:70" x14ac:dyDescent="0.45">
      <c r="B321" t="s">
        <v>412</v>
      </c>
      <c r="C321" t="s">
        <v>25</v>
      </c>
      <c r="D321" t="s">
        <v>26</v>
      </c>
      <c r="E321" t="s">
        <v>7</v>
      </c>
      <c r="F321">
        <v>1046.8805</v>
      </c>
      <c r="G321">
        <v>1096.0329999999999</v>
      </c>
      <c r="H321">
        <v>1150.9445000000001</v>
      </c>
      <c r="I321">
        <v>1206.3145</v>
      </c>
      <c r="J321">
        <v>1256.7135000000001</v>
      </c>
      <c r="K321">
        <v>1305.3015</v>
      </c>
      <c r="L321">
        <v>1359.5045</v>
      </c>
      <c r="M321">
        <v>1422.3915</v>
      </c>
      <c r="N321">
        <v>1489.7645</v>
      </c>
      <c r="O321">
        <v>1543.4295</v>
      </c>
      <c r="P321">
        <v>1598.288</v>
      </c>
      <c r="Q321">
        <v>1658.5909999999999</v>
      </c>
      <c r="R321">
        <v>1732.3785</v>
      </c>
      <c r="S321">
        <v>1780.652</v>
      </c>
      <c r="T321">
        <v>1831.9034999999999</v>
      </c>
      <c r="U321">
        <v>1903.8154999999999</v>
      </c>
      <c r="V321">
        <v>1949.1375</v>
      </c>
      <c r="W321">
        <v>2010.4369999999999</v>
      </c>
      <c r="X321">
        <v>2062.7114999999999</v>
      </c>
      <c r="Y321">
        <v>2102.8389999999999</v>
      </c>
      <c r="Z321">
        <v>2121.23</v>
      </c>
      <c r="AA321">
        <v>2151.0859999999998</v>
      </c>
      <c r="AB321">
        <v>2185.4810000000002</v>
      </c>
      <c r="AC321">
        <v>2205.9974999999999</v>
      </c>
      <c r="AD321">
        <v>2241.7829999999999</v>
      </c>
      <c r="AE321">
        <v>2284.8355000000001</v>
      </c>
      <c r="AF321">
        <v>2329.8164999999999</v>
      </c>
      <c r="AG321">
        <v>2389.5549999999998</v>
      </c>
      <c r="AH321">
        <v>2460.9290000000001</v>
      </c>
      <c r="AI321">
        <v>2542.5479999999998</v>
      </c>
      <c r="AJ321">
        <v>2629.3879999999999</v>
      </c>
      <c r="AK321">
        <v>2726.6435000000001</v>
      </c>
      <c r="AL321">
        <v>2830.8515000000002</v>
      </c>
      <c r="AM321">
        <v>2902.3560000000002</v>
      </c>
      <c r="AN321">
        <v>2922.4924999999998</v>
      </c>
      <c r="AO321">
        <v>2931.7919999999999</v>
      </c>
      <c r="AP321">
        <v>2518.2539999999999</v>
      </c>
      <c r="AQ321">
        <v>2631.1460000000002</v>
      </c>
      <c r="AR321">
        <v>2752.7220000000002</v>
      </c>
      <c r="AS321">
        <v>2757.0639999999999</v>
      </c>
      <c r="AT321">
        <v>2759.6480000000001</v>
      </c>
      <c r="AU321">
        <v>2893.3975</v>
      </c>
      <c r="AV321">
        <v>2896.8339999999998</v>
      </c>
      <c r="AW321">
        <v>2999.337</v>
      </c>
      <c r="AX321">
        <v>3170.721</v>
      </c>
      <c r="AY321">
        <v>3348.2314999999999</v>
      </c>
      <c r="AZ321">
        <v>3388.3589999999999</v>
      </c>
      <c r="BA321">
        <v>2978.4794999999999</v>
      </c>
      <c r="BB321">
        <v>3417.8739999999998</v>
      </c>
      <c r="BC321">
        <v>3192.06</v>
      </c>
      <c r="BD321">
        <v>3994.4810000000002</v>
      </c>
      <c r="BE321">
        <v>4081.3209999999999</v>
      </c>
      <c r="BF321">
        <v>4107.3464999999997</v>
      </c>
      <c r="BG321">
        <v>4133.4250000000002</v>
      </c>
      <c r="BH321">
        <v>3751.4794999999999</v>
      </c>
      <c r="BI321">
        <v>3708.1235000000001</v>
      </c>
      <c r="BJ321">
        <v>3732.5605</v>
      </c>
      <c r="BK321">
        <v>3762.7249999999999</v>
      </c>
      <c r="BL321">
        <v>3789.8015</v>
      </c>
      <c r="BM321">
        <v>3818.1390000000001</v>
      </c>
      <c r="BN321">
        <v>3846.8604999999998</v>
      </c>
      <c r="BO321">
        <v>3869.8995</v>
      </c>
      <c r="BQ321" s="32" t="s">
        <v>6</v>
      </c>
      <c r="BR321" s="32" t="s">
        <v>29</v>
      </c>
    </row>
    <row r="322" spans="2:70" x14ac:dyDescent="0.45">
      <c r="B322" t="s">
        <v>412</v>
      </c>
      <c r="C322" t="s">
        <v>25</v>
      </c>
      <c r="D322" t="s">
        <v>26</v>
      </c>
      <c r="E322" t="s">
        <v>9</v>
      </c>
      <c r="F322">
        <v>137.50899999999999</v>
      </c>
      <c r="G322">
        <v>167.31649999999999</v>
      </c>
      <c r="H322">
        <v>202.42699999999999</v>
      </c>
      <c r="I322">
        <v>245.65600000000001</v>
      </c>
      <c r="J322">
        <v>294.89600000000002</v>
      </c>
      <c r="K322">
        <v>352.04250000000002</v>
      </c>
      <c r="L322">
        <v>420.036</v>
      </c>
      <c r="M322">
        <v>500.36950000000002</v>
      </c>
      <c r="N322">
        <v>603.02800000000002</v>
      </c>
      <c r="O322">
        <v>695.49699999999996</v>
      </c>
      <c r="P322">
        <v>810.71</v>
      </c>
      <c r="Q322">
        <v>950.00350000000003</v>
      </c>
      <c r="R322">
        <v>1098.54</v>
      </c>
      <c r="S322">
        <v>1237.5975000000001</v>
      </c>
      <c r="T322">
        <v>1400.2660000000001</v>
      </c>
      <c r="U322">
        <v>1619.421</v>
      </c>
      <c r="V322">
        <v>1826.944</v>
      </c>
      <c r="W322">
        <v>2030.8689999999999</v>
      </c>
      <c r="X322">
        <v>2265.9405000000002</v>
      </c>
      <c r="Y322">
        <v>2493.5005000000001</v>
      </c>
      <c r="Z322">
        <v>2721.0630000000001</v>
      </c>
      <c r="AA322">
        <v>3019.4775</v>
      </c>
      <c r="AB322">
        <v>3271.5659999999998</v>
      </c>
      <c r="AC322">
        <v>3523.1559999999999</v>
      </c>
      <c r="AD322">
        <v>3728.0275000000001</v>
      </c>
      <c r="AE322">
        <v>4222.41</v>
      </c>
      <c r="AF322">
        <v>4488.4184999999998</v>
      </c>
      <c r="AG322">
        <v>4754.1644999999999</v>
      </c>
      <c r="AH322">
        <v>5178.6099999999997</v>
      </c>
      <c r="AI322">
        <v>5147.49</v>
      </c>
      <c r="AJ322">
        <v>5186.9885000000004</v>
      </c>
      <c r="AK322">
        <v>5297.3415000000005</v>
      </c>
      <c r="AL322">
        <v>5518.1004999999996</v>
      </c>
      <c r="AM322">
        <v>6069.8919999999998</v>
      </c>
      <c r="AN322">
        <v>6621.71</v>
      </c>
      <c r="AO322">
        <v>7173.5015000000003</v>
      </c>
      <c r="AP322">
        <v>7725.3194999999996</v>
      </c>
      <c r="AQ322">
        <v>8277.1110000000008</v>
      </c>
      <c r="AR322">
        <v>8828.9025000000001</v>
      </c>
      <c r="AS322">
        <v>9380.7204999999994</v>
      </c>
      <c r="AT322">
        <v>9990</v>
      </c>
      <c r="AU322">
        <v>10241.5375</v>
      </c>
      <c r="AV322">
        <v>10495.7415</v>
      </c>
      <c r="AW322">
        <v>10749.209000000001</v>
      </c>
      <c r="AX322">
        <v>11027.1145</v>
      </c>
      <c r="AY322">
        <v>11302.8415</v>
      </c>
      <c r="AZ322">
        <v>11585.366</v>
      </c>
      <c r="BA322">
        <v>11874.984</v>
      </c>
      <c r="BB322">
        <v>12171.8815</v>
      </c>
      <c r="BC322">
        <v>12476.184999999999</v>
      </c>
      <c r="BD322">
        <v>14853.013000000001</v>
      </c>
      <c r="BE322">
        <v>15224.344999999999</v>
      </c>
      <c r="BF322">
        <v>15604.93</v>
      </c>
      <c r="BG322">
        <v>15882.835499999999</v>
      </c>
      <c r="BH322">
        <v>16008.5365</v>
      </c>
      <c r="BI322">
        <v>27138.373</v>
      </c>
      <c r="BJ322">
        <v>17224.940999999999</v>
      </c>
      <c r="BK322">
        <v>17634.257000000001</v>
      </c>
      <c r="BL322">
        <v>18080.781500000001</v>
      </c>
      <c r="BM322">
        <v>18549.396000000001</v>
      </c>
      <c r="BN322">
        <v>19013.101500000001</v>
      </c>
      <c r="BO322">
        <v>19431.814999999999</v>
      </c>
      <c r="BQ322" s="32" t="s">
        <v>8</v>
      </c>
      <c r="BR322" s="32" t="s">
        <v>29</v>
      </c>
    </row>
    <row r="323" spans="2:70" x14ac:dyDescent="0.45">
      <c r="B323" t="s">
        <v>412</v>
      </c>
      <c r="C323" t="s">
        <v>25</v>
      </c>
      <c r="D323" t="s">
        <v>26</v>
      </c>
      <c r="E323" t="s">
        <v>10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Q323" s="32" t="s">
        <v>6</v>
      </c>
      <c r="BR323" s="32" t="s">
        <v>29</v>
      </c>
    </row>
    <row r="324" spans="2:70" x14ac:dyDescent="0.45">
      <c r="B324" t="s">
        <v>412</v>
      </c>
      <c r="C324" t="s">
        <v>25</v>
      </c>
      <c r="D324" t="s">
        <v>26</v>
      </c>
      <c r="E324" t="s">
        <v>11</v>
      </c>
      <c r="F324">
        <v>206.3785</v>
      </c>
      <c r="G324">
        <v>235.93199999999999</v>
      </c>
      <c r="H324">
        <v>271.58499999999998</v>
      </c>
      <c r="I324">
        <v>312.709</v>
      </c>
      <c r="J324">
        <v>354.61799999999999</v>
      </c>
      <c r="K324">
        <v>401.36950000000002</v>
      </c>
      <c r="L324">
        <v>453.85449999999997</v>
      </c>
      <c r="M324">
        <v>508.93049999999999</v>
      </c>
      <c r="N324">
        <v>580.83849999999995</v>
      </c>
      <c r="O324">
        <v>651.88199999999995</v>
      </c>
      <c r="P324">
        <v>724.60149999999999</v>
      </c>
      <c r="Q324">
        <v>814.51900000000001</v>
      </c>
      <c r="R324">
        <v>908.28449999999998</v>
      </c>
      <c r="S324">
        <v>1000.427</v>
      </c>
      <c r="T324">
        <v>1089.3235</v>
      </c>
      <c r="U324">
        <v>1209.0039999999999</v>
      </c>
      <c r="V324">
        <v>1320.9884999999999</v>
      </c>
      <c r="W324">
        <v>1425.8789999999999</v>
      </c>
      <c r="X324">
        <v>1526.9480000000001</v>
      </c>
      <c r="Y324">
        <v>1630.242</v>
      </c>
      <c r="Z324">
        <v>1716.3115</v>
      </c>
      <c r="AA324">
        <v>1811.0715</v>
      </c>
      <c r="AB324">
        <v>1905.8579999999999</v>
      </c>
      <c r="AC324">
        <v>1987.6869999999999</v>
      </c>
      <c r="AD324">
        <v>2097.8389999999999</v>
      </c>
      <c r="AE324">
        <v>2167.1295</v>
      </c>
      <c r="AF324">
        <v>2249.3245000000002</v>
      </c>
      <c r="AG324">
        <v>2344.1109999999999</v>
      </c>
      <c r="AH324">
        <v>2424.2905000000001</v>
      </c>
      <c r="AI324">
        <v>2523.3175000000001</v>
      </c>
      <c r="AJ324">
        <v>2632.6844999999998</v>
      </c>
      <c r="AK324">
        <v>2733.9364999999998</v>
      </c>
      <c r="AL324">
        <v>2835.2150000000001</v>
      </c>
      <c r="AM324">
        <v>3037.6925000000001</v>
      </c>
      <c r="AN324">
        <v>3240.223</v>
      </c>
      <c r="AO324">
        <v>3442.7269999999999</v>
      </c>
      <c r="AP324">
        <v>3949.0135</v>
      </c>
      <c r="AQ324">
        <v>4354.0479999999998</v>
      </c>
      <c r="AR324">
        <v>4860.3344999999999</v>
      </c>
      <c r="AS324">
        <v>5265.3689999999997</v>
      </c>
      <c r="AT324">
        <v>5810.6584999999995</v>
      </c>
      <c r="AU324">
        <v>5953.8985000000002</v>
      </c>
      <c r="AV324">
        <v>6092.9245000000001</v>
      </c>
      <c r="AW324">
        <v>6237.4465</v>
      </c>
      <c r="AX324">
        <v>6388.893</v>
      </c>
      <c r="AY324">
        <v>6542.2235000000001</v>
      </c>
      <c r="AZ324">
        <v>6699.2325000000001</v>
      </c>
      <c r="BA324">
        <v>6860.0245000000004</v>
      </c>
      <c r="BB324">
        <v>7024.6719999999996</v>
      </c>
      <c r="BC324">
        <v>7193.2640000000001</v>
      </c>
      <c r="BD324">
        <v>7771.674</v>
      </c>
      <c r="BE324">
        <v>7965.9589999999998</v>
      </c>
      <c r="BF324">
        <v>8165.1104999999998</v>
      </c>
      <c r="BG324">
        <v>8360.6010000000006</v>
      </c>
      <c r="BH324">
        <v>8431.1129999999994</v>
      </c>
      <c r="BI324">
        <v>14579.1585</v>
      </c>
      <c r="BJ324">
        <v>9012.7980000000007</v>
      </c>
      <c r="BK324">
        <v>9236.5849999999991</v>
      </c>
      <c r="BL324">
        <v>9469.8165000000008</v>
      </c>
      <c r="BM324">
        <v>9705.7749999999996</v>
      </c>
      <c r="BN324">
        <v>9948.4285</v>
      </c>
      <c r="BO324">
        <v>10183.2855</v>
      </c>
      <c r="BQ324" s="32" t="s">
        <v>8</v>
      </c>
      <c r="BR324" s="32" t="s">
        <v>29</v>
      </c>
    </row>
    <row r="325" spans="2:70" x14ac:dyDescent="0.45">
      <c r="B325" t="s">
        <v>412</v>
      </c>
      <c r="C325" t="s">
        <v>25</v>
      </c>
      <c r="D325" t="s">
        <v>26</v>
      </c>
      <c r="E325" t="s">
        <v>12</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Q325" s="32" t="s">
        <v>6</v>
      </c>
      <c r="BR325" s="32" t="s">
        <v>29</v>
      </c>
    </row>
    <row r="326" spans="2:70" x14ac:dyDescent="0.45">
      <c r="B326" t="s">
        <v>412</v>
      </c>
      <c r="C326" t="s">
        <v>25</v>
      </c>
      <c r="D326" t="s">
        <v>26</v>
      </c>
      <c r="E326" t="s">
        <v>13</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Q326" s="32" t="s">
        <v>6</v>
      </c>
      <c r="BR326" s="32" t="s">
        <v>29</v>
      </c>
    </row>
    <row r="327" spans="2:70" x14ac:dyDescent="0.45">
      <c r="B327" t="s">
        <v>412</v>
      </c>
      <c r="C327" t="s">
        <v>25</v>
      </c>
      <c r="D327" t="s">
        <v>26</v>
      </c>
      <c r="E327" t="s">
        <v>15</v>
      </c>
      <c r="F327">
        <v>61.527999999999999</v>
      </c>
      <c r="G327">
        <v>62.948500000000003</v>
      </c>
      <c r="H327">
        <v>64.679000000000002</v>
      </c>
      <c r="I327">
        <v>66.704499999999996</v>
      </c>
      <c r="J327">
        <v>69.066500000000005</v>
      </c>
      <c r="K327">
        <v>71.670500000000004</v>
      </c>
      <c r="L327">
        <v>74.695499999999996</v>
      </c>
      <c r="M327">
        <v>77.998999999999995</v>
      </c>
      <c r="N327">
        <v>81.754999999999995</v>
      </c>
      <c r="O327">
        <v>85.900499999999994</v>
      </c>
      <c r="P327">
        <v>86.478999999999999</v>
      </c>
      <c r="Q327">
        <v>91.503</v>
      </c>
      <c r="R327">
        <v>96.984499999999997</v>
      </c>
      <c r="S327">
        <v>98.951999999999998</v>
      </c>
      <c r="T327">
        <v>101.67700000000001</v>
      </c>
      <c r="U327">
        <v>108.6105</v>
      </c>
      <c r="V327">
        <v>112.277</v>
      </c>
      <c r="W327">
        <v>116.575</v>
      </c>
      <c r="X327">
        <v>121.541</v>
      </c>
      <c r="Y327">
        <v>127.20650000000001</v>
      </c>
      <c r="Z327">
        <v>137.68049999999999</v>
      </c>
      <c r="AA327">
        <v>140.8845</v>
      </c>
      <c r="AB327">
        <v>148.91200000000001</v>
      </c>
      <c r="AC327">
        <v>149.79050000000001</v>
      </c>
      <c r="AD327">
        <v>159.65950000000001</v>
      </c>
      <c r="AE327">
        <v>166.477</v>
      </c>
      <c r="AF327">
        <v>174.31549999999999</v>
      </c>
      <c r="AG327">
        <v>211.28700000000001</v>
      </c>
      <c r="AH327">
        <v>241.446</v>
      </c>
      <c r="AI327">
        <v>184.66849999999999</v>
      </c>
      <c r="AJ327">
        <v>140.22149999999999</v>
      </c>
      <c r="AK327">
        <v>120.1785</v>
      </c>
      <c r="AL327">
        <v>108.1845</v>
      </c>
      <c r="AM327">
        <v>96.137500000000003</v>
      </c>
      <c r="AN327">
        <v>124.203</v>
      </c>
      <c r="AO327">
        <v>188.30350000000001</v>
      </c>
      <c r="AP327">
        <v>264.39800000000002</v>
      </c>
      <c r="AQ327">
        <v>144.19300000000001</v>
      </c>
      <c r="AR327">
        <v>124.203</v>
      </c>
      <c r="AS327">
        <v>104.949</v>
      </c>
      <c r="AT327">
        <v>114.639</v>
      </c>
      <c r="AU327">
        <v>132.71199999999999</v>
      </c>
      <c r="AV327">
        <v>146.94450000000001</v>
      </c>
      <c r="AW327">
        <v>158.239</v>
      </c>
      <c r="AX327">
        <v>163.07900000000001</v>
      </c>
      <c r="AY327">
        <v>173.863</v>
      </c>
      <c r="AZ327">
        <v>180.76750000000001</v>
      </c>
      <c r="BA327">
        <v>190.03149999999999</v>
      </c>
      <c r="BB327">
        <v>192.90899999999999</v>
      </c>
      <c r="BC327">
        <v>225.60900000000001</v>
      </c>
      <c r="BD327">
        <v>39.609499999999997</v>
      </c>
      <c r="BE327">
        <v>77.149500000000003</v>
      </c>
      <c r="BF327">
        <v>0</v>
      </c>
      <c r="BG327">
        <v>0</v>
      </c>
      <c r="BH327">
        <v>141.52350000000001</v>
      </c>
      <c r="BI327">
        <v>182.85599999999999</v>
      </c>
      <c r="BJ327">
        <v>260.67599999999999</v>
      </c>
      <c r="BK327">
        <v>224.12549999999999</v>
      </c>
      <c r="BL327">
        <v>369.70749999999998</v>
      </c>
      <c r="BM327">
        <v>432.77699999999999</v>
      </c>
      <c r="BN327">
        <v>511.77800000000002</v>
      </c>
      <c r="BO327">
        <v>531.67600000000004</v>
      </c>
      <c r="BQ327" s="32" t="s">
        <v>14</v>
      </c>
      <c r="BR327" s="32" t="s">
        <v>29</v>
      </c>
    </row>
    <row r="328" spans="2:70" x14ac:dyDescent="0.45">
      <c r="B328" t="s">
        <v>412</v>
      </c>
      <c r="C328" t="s">
        <v>25</v>
      </c>
      <c r="D328" t="s">
        <v>26</v>
      </c>
      <c r="E328" t="s">
        <v>17</v>
      </c>
      <c r="F328">
        <v>125.98350000000001</v>
      </c>
      <c r="G328">
        <v>131.73050000000001</v>
      </c>
      <c r="H328">
        <v>137.45099999999999</v>
      </c>
      <c r="I328">
        <v>143.17150000000001</v>
      </c>
      <c r="J328">
        <v>148.91849999999999</v>
      </c>
      <c r="K328">
        <v>154.63900000000001</v>
      </c>
      <c r="L328">
        <v>160.3595</v>
      </c>
      <c r="M328">
        <v>166.08</v>
      </c>
      <c r="N328">
        <v>171.827</v>
      </c>
      <c r="O328">
        <v>177.54750000000001</v>
      </c>
      <c r="P328">
        <v>188.98849999999999</v>
      </c>
      <c r="Q328">
        <v>194.709</v>
      </c>
      <c r="R328">
        <v>200.42949999999999</v>
      </c>
      <c r="S328">
        <v>211.92349999999999</v>
      </c>
      <c r="T328">
        <v>223.36449999999999</v>
      </c>
      <c r="U328">
        <v>229.11150000000001</v>
      </c>
      <c r="V328">
        <v>240.55250000000001</v>
      </c>
      <c r="W328">
        <v>252.02</v>
      </c>
      <c r="X328">
        <v>263.43450000000001</v>
      </c>
      <c r="Y328">
        <v>274.90199999999999</v>
      </c>
      <c r="Z328">
        <v>280.6225</v>
      </c>
      <c r="AA328">
        <v>297.81049999999999</v>
      </c>
      <c r="AB328">
        <v>309.27800000000002</v>
      </c>
      <c r="AC328">
        <v>320.71899999999999</v>
      </c>
      <c r="AD328">
        <v>343.654</v>
      </c>
      <c r="AE328">
        <v>360.81549999999999</v>
      </c>
      <c r="AF328">
        <v>378.00349999999997</v>
      </c>
      <c r="AG328">
        <v>355.09500000000003</v>
      </c>
      <c r="AH328">
        <v>343.654</v>
      </c>
      <c r="AI328">
        <v>458.17</v>
      </c>
      <c r="AJ328">
        <v>486.82549999999998</v>
      </c>
      <c r="AK328">
        <v>504.01350000000002</v>
      </c>
      <c r="AL328">
        <v>532.64250000000004</v>
      </c>
      <c r="AM328">
        <v>561.27149999999995</v>
      </c>
      <c r="AN328">
        <v>532.64250000000004</v>
      </c>
      <c r="AO328">
        <v>446.72899999999998</v>
      </c>
      <c r="AP328">
        <v>343.654</v>
      </c>
      <c r="AQ328">
        <v>515.45450000000005</v>
      </c>
      <c r="AR328">
        <v>544.11</v>
      </c>
      <c r="AS328">
        <v>498.26650000000001</v>
      </c>
      <c r="AT328">
        <v>549.80399999999997</v>
      </c>
      <c r="AU328">
        <v>561.27149999999995</v>
      </c>
      <c r="AV328">
        <v>578.43299999999999</v>
      </c>
      <c r="AW328">
        <v>595.62099999999998</v>
      </c>
      <c r="AX328">
        <v>629.99699999999996</v>
      </c>
      <c r="AY328">
        <v>658.65250000000003</v>
      </c>
      <c r="AZ328">
        <v>692.97550000000001</v>
      </c>
      <c r="BA328">
        <v>727.35149999999999</v>
      </c>
      <c r="BB328">
        <v>773.16849999999999</v>
      </c>
      <c r="BC328">
        <v>778.91549999999995</v>
      </c>
      <c r="BD328">
        <v>796.10350000000005</v>
      </c>
      <c r="BE328">
        <v>801.82399999999996</v>
      </c>
      <c r="BF328">
        <v>772.26700000000005</v>
      </c>
      <c r="BG328">
        <v>786.02800000000002</v>
      </c>
      <c r="BH328">
        <v>616.08849999999995</v>
      </c>
      <c r="BI328">
        <v>697.93949999999995</v>
      </c>
      <c r="BJ328">
        <v>658.65250000000003</v>
      </c>
      <c r="BK328">
        <v>782.25549999999998</v>
      </c>
      <c r="BL328">
        <v>654.18399999999997</v>
      </c>
      <c r="BM328">
        <v>662.51700000000005</v>
      </c>
      <c r="BN328">
        <v>645.64549999999997</v>
      </c>
      <c r="BO328">
        <v>665.91250000000002</v>
      </c>
      <c r="BQ328" s="32" t="s">
        <v>16</v>
      </c>
      <c r="BR328" s="32" t="s">
        <v>29</v>
      </c>
    </row>
    <row r="329" spans="2:70" x14ac:dyDescent="0.45">
      <c r="B329" t="s">
        <v>412</v>
      </c>
      <c r="C329" t="s">
        <v>32</v>
      </c>
      <c r="D329" t="s">
        <v>31</v>
      </c>
      <c r="E329" t="s">
        <v>1</v>
      </c>
      <c r="F329" s="2">
        <f t="shared" ref="F329:BO329" si="99">IF(F307=0,0,F318/F307)</f>
        <v>7726.0464396284833</v>
      </c>
      <c r="G329" s="2">
        <f t="shared" si="99"/>
        <v>8028.4122137404584</v>
      </c>
      <c r="H329" s="2">
        <f t="shared" si="99"/>
        <v>7972.4242424242429</v>
      </c>
      <c r="I329" s="2">
        <f t="shared" si="99"/>
        <v>7845.7370983446935</v>
      </c>
      <c r="J329" s="2">
        <f t="shared" si="99"/>
        <v>8140.5237173281703</v>
      </c>
      <c r="K329" s="2">
        <f t="shared" si="99"/>
        <v>5903.1628753412197</v>
      </c>
      <c r="L329" s="2">
        <f t="shared" si="99"/>
        <v>6948.4726027397264</v>
      </c>
      <c r="M329" s="2">
        <f t="shared" si="99"/>
        <v>7017.3375120540022</v>
      </c>
      <c r="N329" s="2">
        <f t="shared" si="99"/>
        <v>8446.7857142857138</v>
      </c>
      <c r="O329" s="2">
        <f t="shared" si="99"/>
        <v>8617.5974025974028</v>
      </c>
      <c r="P329" s="2">
        <f t="shared" si="99"/>
        <v>7924.0920920920917</v>
      </c>
      <c r="Q329" s="2">
        <f t="shared" si="99"/>
        <v>5349.8669032830521</v>
      </c>
      <c r="R329" s="2">
        <f t="shared" si="99"/>
        <v>7743.1618497109821</v>
      </c>
      <c r="S329" s="2">
        <f t="shared" si="99"/>
        <v>9740.5598548972193</v>
      </c>
      <c r="T329" s="2">
        <f t="shared" si="99"/>
        <v>7824.7502774694785</v>
      </c>
      <c r="U329" s="2">
        <f t="shared" si="99"/>
        <v>6929.899909828674</v>
      </c>
      <c r="V329" s="2">
        <f t="shared" si="99"/>
        <v>6533.4307535641547</v>
      </c>
      <c r="W329" s="2">
        <f t="shared" si="99"/>
        <v>5471.6610328638499</v>
      </c>
      <c r="X329" s="2">
        <f t="shared" si="99"/>
        <v>5675.5408163265301</v>
      </c>
      <c r="Y329" s="2">
        <f t="shared" si="99"/>
        <v>6682.0869183494287</v>
      </c>
      <c r="Z329" s="2">
        <f t="shared" si="99"/>
        <v>6789</v>
      </c>
      <c r="AA329" s="2">
        <f t="shared" si="99"/>
        <v>7196.4436090225563</v>
      </c>
      <c r="AB329" s="2">
        <f t="shared" si="99"/>
        <v>7530.196917808219</v>
      </c>
      <c r="AC329" s="2">
        <f t="shared" si="99"/>
        <v>9181.6038062283733</v>
      </c>
      <c r="AD329" s="2">
        <f t="shared" si="99"/>
        <v>10434.926785714286</v>
      </c>
      <c r="AE329" s="2">
        <f t="shared" si="99"/>
        <v>13222.660071942446</v>
      </c>
      <c r="AF329" s="2">
        <f t="shared" si="99"/>
        <v>14113.149171270719</v>
      </c>
      <c r="AG329" s="2">
        <f t="shared" si="99"/>
        <v>14447.358355674709</v>
      </c>
      <c r="AH329" s="2">
        <f t="shared" si="99"/>
        <v>14668.546589018302</v>
      </c>
      <c r="AI329" s="2">
        <f t="shared" si="99"/>
        <v>15144.251711026616</v>
      </c>
      <c r="AJ329" s="2">
        <f t="shared" si="99"/>
        <v>15348.367164179104</v>
      </c>
      <c r="AK329" s="2">
        <f t="shared" si="99"/>
        <v>16295.952380952382</v>
      </c>
      <c r="AL329" s="2">
        <f t="shared" si="99"/>
        <v>16969.573218480815</v>
      </c>
      <c r="AM329" s="2">
        <f t="shared" si="99"/>
        <v>17891.835983263598</v>
      </c>
      <c r="AN329" s="2">
        <f t="shared" si="99"/>
        <v>19540.651500484026</v>
      </c>
      <c r="AO329" s="2">
        <f t="shared" si="99"/>
        <v>18485.244071146244</v>
      </c>
      <c r="AP329" s="2">
        <f t="shared" si="99"/>
        <v>18525.422606924643</v>
      </c>
      <c r="AQ329" s="2">
        <f t="shared" si="99"/>
        <v>18702.881048387098</v>
      </c>
      <c r="AR329" s="2">
        <f t="shared" si="99"/>
        <v>19064.072538860102</v>
      </c>
      <c r="AS329" s="2">
        <f t="shared" si="99"/>
        <v>17990.155555555553</v>
      </c>
      <c r="AT329" s="2">
        <f t="shared" si="99"/>
        <v>17264.406603773587</v>
      </c>
      <c r="AU329" s="2">
        <f t="shared" si="99"/>
        <v>18358.078606965173</v>
      </c>
      <c r="AV329" s="2">
        <f t="shared" si="99"/>
        <v>19529.87872954764</v>
      </c>
      <c r="AW329" s="2">
        <f t="shared" si="99"/>
        <v>20909.976570820021</v>
      </c>
      <c r="AX329" s="2">
        <f t="shared" si="99"/>
        <v>22362.566147859921</v>
      </c>
      <c r="AY329" s="2">
        <f t="shared" si="99"/>
        <v>24733.282388663967</v>
      </c>
      <c r="AZ329" s="2">
        <f t="shared" si="99"/>
        <v>23903</v>
      </c>
      <c r="BA329" s="2">
        <f t="shared" si="99"/>
        <v>25973.17820658343</v>
      </c>
      <c r="BB329" s="2">
        <f t="shared" si="99"/>
        <v>17646.02483801296</v>
      </c>
      <c r="BC329" s="2">
        <f t="shared" si="99"/>
        <v>20105.786225402506</v>
      </c>
      <c r="BD329" s="2">
        <f t="shared" si="99"/>
        <v>16010.690893169878</v>
      </c>
      <c r="BE329" s="2">
        <f t="shared" si="99"/>
        <v>15908.672482157019</v>
      </c>
      <c r="BF329" s="2">
        <f t="shared" si="99"/>
        <v>14710.930847457626</v>
      </c>
      <c r="BG329" s="2">
        <f t="shared" si="99"/>
        <v>19604.358910891089</v>
      </c>
      <c r="BH329" s="2">
        <f t="shared" si="99"/>
        <v>18417.256034482758</v>
      </c>
      <c r="BI329" s="2">
        <f t="shared" si="99"/>
        <v>19630.396928051738</v>
      </c>
      <c r="BJ329" s="2">
        <f t="shared" si="99"/>
        <v>19182.061467283544</v>
      </c>
      <c r="BK329" s="2">
        <f t="shared" si="99"/>
        <v>19703.486376021796</v>
      </c>
      <c r="BL329" s="2">
        <f t="shared" si="99"/>
        <v>21276.256259204711</v>
      </c>
      <c r="BM329" s="2">
        <f t="shared" si="99"/>
        <v>20954.113940165498</v>
      </c>
      <c r="BN329" s="2">
        <f t="shared" si="99"/>
        <v>21487.053019145802</v>
      </c>
      <c r="BO329" s="2">
        <f t="shared" si="99"/>
        <v>21813.305295950155</v>
      </c>
      <c r="BQ329" s="32" t="s">
        <v>0</v>
      </c>
      <c r="BR329" s="32" t="s">
        <v>30</v>
      </c>
    </row>
    <row r="330" spans="2:70" x14ac:dyDescent="0.45">
      <c r="B330" t="s">
        <v>412</v>
      </c>
      <c r="C330" t="s">
        <v>32</v>
      </c>
      <c r="D330" t="s">
        <v>31</v>
      </c>
      <c r="E330" t="s">
        <v>3</v>
      </c>
      <c r="F330" s="2">
        <f t="shared" ref="F330:BO330" si="100">IF(F308=0,0,F319/F308)</f>
        <v>133.00168226585916</v>
      </c>
      <c r="G330" s="2">
        <f t="shared" si="100"/>
        <v>256.99770614511652</v>
      </c>
      <c r="H330" s="2">
        <f t="shared" si="100"/>
        <v>194.99679671457906</v>
      </c>
      <c r="I330" s="2">
        <f t="shared" si="100"/>
        <v>219.99622973482468</v>
      </c>
      <c r="J330" s="2">
        <f t="shared" si="100"/>
        <v>230.99748932965099</v>
      </c>
      <c r="K330" s="2">
        <f t="shared" si="100"/>
        <v>198.9967929783104</v>
      </c>
      <c r="L330" s="2">
        <f t="shared" si="100"/>
        <v>385.00563169698478</v>
      </c>
      <c r="M330" s="2">
        <f t="shared" si="100"/>
        <v>352.99546935451031</v>
      </c>
      <c r="N330" s="2">
        <f t="shared" si="100"/>
        <v>324.99391393793928</v>
      </c>
      <c r="O330" s="2">
        <f t="shared" si="100"/>
        <v>343.0005946390998</v>
      </c>
      <c r="P330" s="2">
        <f t="shared" si="100"/>
        <v>388.00725267089382</v>
      </c>
      <c r="Q330" s="2">
        <f t="shared" si="100"/>
        <v>447.00151985308088</v>
      </c>
      <c r="R330" s="2">
        <f t="shared" si="100"/>
        <v>487.01056744516467</v>
      </c>
      <c r="S330" s="2">
        <f t="shared" si="100"/>
        <v>524.98523358379623</v>
      </c>
      <c r="T330" s="2">
        <f t="shared" si="100"/>
        <v>504.0119412515964</v>
      </c>
      <c r="U330" s="2">
        <f t="shared" si="100"/>
        <v>217.99962574850301</v>
      </c>
      <c r="V330" s="2">
        <f t="shared" si="100"/>
        <v>407.99134768084991</v>
      </c>
      <c r="W330" s="2">
        <f t="shared" si="100"/>
        <v>515.00146010980029</v>
      </c>
      <c r="X330" s="2">
        <f t="shared" si="100"/>
        <v>749.98177339901463</v>
      </c>
      <c r="Y330" s="2">
        <f t="shared" si="100"/>
        <v>1090.0043452882805</v>
      </c>
      <c r="Z330" s="2">
        <f t="shared" si="100"/>
        <v>1240.976308129696</v>
      </c>
      <c r="AA330" s="2">
        <f t="shared" si="100"/>
        <v>1250.0089808137163</v>
      </c>
      <c r="AB330" s="2">
        <f t="shared" si="100"/>
        <v>1279.9922603691209</v>
      </c>
      <c r="AC330" s="2">
        <f t="shared" si="100"/>
        <v>1299.9813462040179</v>
      </c>
      <c r="AD330" s="2">
        <f t="shared" si="100"/>
        <v>1429.9610045343563</v>
      </c>
      <c r="AE330" s="2">
        <f t="shared" si="100"/>
        <v>1416.2930715324608</v>
      </c>
      <c r="AF330" s="2">
        <f t="shared" si="100"/>
        <v>1779.9763355201501</v>
      </c>
      <c r="AG330" s="2">
        <f t="shared" si="100"/>
        <v>2081.0261309172088</v>
      </c>
      <c r="AH330" s="2">
        <f t="shared" si="100"/>
        <v>3303.0177910052912</v>
      </c>
      <c r="AI330" s="2">
        <f t="shared" si="100"/>
        <v>2500.0683829988511</v>
      </c>
      <c r="AJ330" s="2">
        <f t="shared" si="100"/>
        <v>3225.9039155074706</v>
      </c>
      <c r="AK330" s="2">
        <f t="shared" si="100"/>
        <v>3259.9504196255648</v>
      </c>
      <c r="AL330" s="2">
        <f t="shared" si="100"/>
        <v>3064.9775628626694</v>
      </c>
      <c r="AM330" s="2">
        <f t="shared" si="100"/>
        <v>2427.0444203172206</v>
      </c>
      <c r="AN330" s="2">
        <f t="shared" si="100"/>
        <v>2920.0654108654112</v>
      </c>
      <c r="AO330" s="2">
        <f t="shared" si="100"/>
        <v>3122.0379924953099</v>
      </c>
      <c r="AP330" s="2">
        <f t="shared" si="100"/>
        <v>3267.9290478752018</v>
      </c>
      <c r="AQ330" s="2">
        <f t="shared" si="100"/>
        <v>3275.0257612503369</v>
      </c>
      <c r="AR330" s="2">
        <f t="shared" si="100"/>
        <v>3277.0076578165144</v>
      </c>
      <c r="AS330" s="2">
        <f t="shared" si="100"/>
        <v>3297.930480472894</v>
      </c>
      <c r="AT330" s="2">
        <f t="shared" si="100"/>
        <v>2751.9884117544166</v>
      </c>
      <c r="AU330" s="2">
        <f t="shared" si="100"/>
        <v>2928.003432080925</v>
      </c>
      <c r="AV330" s="2">
        <f t="shared" si="100"/>
        <v>3116.0420982924174</v>
      </c>
      <c r="AW330" s="2">
        <f t="shared" si="100"/>
        <v>3334.0690794197899</v>
      </c>
      <c r="AX330" s="2">
        <f t="shared" si="100"/>
        <v>3567.0516159923395</v>
      </c>
      <c r="AY330" s="2">
        <f t="shared" si="100"/>
        <v>4042.0927517512041</v>
      </c>
      <c r="AZ330" s="2">
        <f t="shared" si="100"/>
        <v>3186.0397091229615</v>
      </c>
      <c r="BA330" s="2">
        <f t="shared" si="100"/>
        <v>4178.9488582862523</v>
      </c>
      <c r="BB330" s="2">
        <f t="shared" si="100"/>
        <v>3546.3258622916933</v>
      </c>
      <c r="BC330" s="2">
        <f t="shared" si="100"/>
        <v>4472.5544041450776</v>
      </c>
      <c r="BD330" s="2">
        <f t="shared" si="100"/>
        <v>4612.537673787725</v>
      </c>
      <c r="BE330" s="2">
        <f t="shared" si="100"/>
        <v>5432.9106283253113</v>
      </c>
      <c r="BF330" s="2">
        <f t="shared" si="100"/>
        <v>4823.3847377660741</v>
      </c>
      <c r="BG330" s="2">
        <f t="shared" si="100"/>
        <v>6618.0171848260115</v>
      </c>
      <c r="BH330" s="2">
        <f t="shared" si="100"/>
        <v>7186.6323844505669</v>
      </c>
      <c r="BI330" s="2">
        <f t="shared" si="100"/>
        <v>10516.549492061871</v>
      </c>
      <c r="BJ330" s="2">
        <f t="shared" si="100"/>
        <v>10889.472542536892</v>
      </c>
      <c r="BK330" s="2">
        <f t="shared" si="100"/>
        <v>10858.585509024006</v>
      </c>
      <c r="BL330" s="2">
        <f t="shared" si="100"/>
        <v>8435.3822712805595</v>
      </c>
      <c r="BM330" s="2">
        <f t="shared" si="100"/>
        <v>8171.9812203563642</v>
      </c>
      <c r="BN330" s="2">
        <f t="shared" si="100"/>
        <v>8342.0259432451476</v>
      </c>
      <c r="BO330" s="2">
        <f t="shared" si="100"/>
        <v>8502.0152490469336</v>
      </c>
      <c r="BQ330" s="32" t="s">
        <v>2</v>
      </c>
      <c r="BR330" s="32" t="s">
        <v>30</v>
      </c>
    </row>
    <row r="331" spans="2:70" x14ac:dyDescent="0.45">
      <c r="B331" t="s">
        <v>412</v>
      </c>
      <c r="C331" t="s">
        <v>32</v>
      </c>
      <c r="D331" t="s">
        <v>31</v>
      </c>
      <c r="E331" t="s">
        <v>5</v>
      </c>
      <c r="F331" s="2">
        <f t="shared" ref="F331:BO331" si="101">IF(F309=0,0,F320/F309)</f>
        <v>156.30015378163009</v>
      </c>
      <c r="G331" s="2">
        <f t="shared" si="101"/>
        <v>146.24511812363613</v>
      </c>
      <c r="H331" s="2">
        <f t="shared" si="101"/>
        <v>151.91789360627547</v>
      </c>
      <c r="I331" s="2">
        <f t="shared" si="101"/>
        <v>172.89707634815406</v>
      </c>
      <c r="J331" s="2">
        <f t="shared" si="101"/>
        <v>183.49204291240483</v>
      </c>
      <c r="K331" s="2">
        <f t="shared" si="101"/>
        <v>174.2151232945192</v>
      </c>
      <c r="L331" s="2">
        <f t="shared" si="101"/>
        <v>170.55108852617062</v>
      </c>
      <c r="M331" s="2">
        <f t="shared" si="101"/>
        <v>162.33992625800855</v>
      </c>
      <c r="N331" s="2">
        <f t="shared" si="101"/>
        <v>198.5908193856491</v>
      </c>
      <c r="O331" s="2">
        <f t="shared" si="101"/>
        <v>196.10398628094123</v>
      </c>
      <c r="P331" s="2">
        <f t="shared" si="101"/>
        <v>188.33215704328239</v>
      </c>
      <c r="Q331" s="2">
        <f t="shared" si="101"/>
        <v>163.77590777859081</v>
      </c>
      <c r="R331" s="2">
        <f t="shared" si="101"/>
        <v>226.48301757763033</v>
      </c>
      <c r="S331" s="2">
        <f t="shared" si="101"/>
        <v>223.9111660596611</v>
      </c>
      <c r="T331" s="2">
        <f t="shared" si="101"/>
        <v>182.17900963011249</v>
      </c>
      <c r="U331" s="2">
        <f t="shared" si="101"/>
        <v>248.68596813854711</v>
      </c>
      <c r="V331" s="2">
        <f t="shared" si="101"/>
        <v>218.19090795725432</v>
      </c>
      <c r="W331" s="2">
        <f t="shared" si="101"/>
        <v>244.9189479957281</v>
      </c>
      <c r="X331" s="2">
        <f t="shared" si="101"/>
        <v>274.98097410843036</v>
      </c>
      <c r="Y331" s="2">
        <f t="shared" si="101"/>
        <v>370.21594849639018</v>
      </c>
      <c r="Z331" s="2">
        <f t="shared" si="101"/>
        <v>329.12501972650915</v>
      </c>
      <c r="AA331" s="2">
        <f t="shared" si="101"/>
        <v>364.23068406722581</v>
      </c>
      <c r="AB331" s="2">
        <f t="shared" si="101"/>
        <v>411.79713380930798</v>
      </c>
      <c r="AC331" s="2">
        <f t="shared" si="101"/>
        <v>425.91750282876836</v>
      </c>
      <c r="AD331" s="2">
        <f t="shared" si="101"/>
        <v>437.724434146649</v>
      </c>
      <c r="AE331" s="2">
        <f t="shared" si="101"/>
        <v>283.47801048798368</v>
      </c>
      <c r="AF331" s="2">
        <f t="shared" si="101"/>
        <v>266.73394661594796</v>
      </c>
      <c r="AG331" s="2">
        <f t="shared" si="101"/>
        <v>236.04889885475794</v>
      </c>
      <c r="AH331" s="2">
        <f t="shared" si="101"/>
        <v>217.53001094209401</v>
      </c>
      <c r="AI331" s="2">
        <f t="shared" si="101"/>
        <v>204.27286343479645</v>
      </c>
      <c r="AJ331" s="2">
        <f t="shared" si="101"/>
        <v>204.99994512835846</v>
      </c>
      <c r="AK331" s="2">
        <f t="shared" si="101"/>
        <v>209.99991577989917</v>
      </c>
      <c r="AL331" s="2">
        <f t="shared" si="101"/>
        <v>244.37814098615524</v>
      </c>
      <c r="AM331" s="2">
        <f t="shared" si="101"/>
        <v>264.31906067636925</v>
      </c>
      <c r="AN331" s="2">
        <f t="shared" si="101"/>
        <v>266.86108796571835</v>
      </c>
      <c r="AO331" s="2">
        <f t="shared" si="101"/>
        <v>279.99976331858898</v>
      </c>
      <c r="AP331" s="2">
        <f t="shared" si="101"/>
        <v>294.00012097312953</v>
      </c>
      <c r="AQ331" s="2">
        <f t="shared" si="101"/>
        <v>296.99995423257178</v>
      </c>
      <c r="AR331" s="2">
        <f t="shared" si="101"/>
        <v>297.99987089753876</v>
      </c>
      <c r="AS331" s="2">
        <f t="shared" si="101"/>
        <v>279.00000517537626</v>
      </c>
      <c r="AT331" s="2">
        <f t="shared" si="101"/>
        <v>316.03096285277564</v>
      </c>
      <c r="AU331" s="2">
        <f t="shared" si="101"/>
        <v>357.42502240123497</v>
      </c>
      <c r="AV331" s="2">
        <f t="shared" si="101"/>
        <v>307.82673246543084</v>
      </c>
      <c r="AW331" s="2">
        <f t="shared" si="101"/>
        <v>323.41021316313334</v>
      </c>
      <c r="AX331" s="2">
        <f t="shared" si="101"/>
        <v>305.60999956322661</v>
      </c>
      <c r="AY331" s="2">
        <f t="shared" si="101"/>
        <v>259.45690601093571</v>
      </c>
      <c r="AZ331" s="2">
        <f t="shared" si="101"/>
        <v>327.98390478122673</v>
      </c>
      <c r="BA331" s="2">
        <f t="shared" si="101"/>
        <v>328.25015306074397</v>
      </c>
      <c r="BB331" s="2">
        <f t="shared" si="101"/>
        <v>330.25002148607223</v>
      </c>
      <c r="BC331" s="2">
        <f t="shared" si="101"/>
        <v>306.96019005073595</v>
      </c>
      <c r="BD331" s="2">
        <f t="shared" si="101"/>
        <v>350.00870208605181</v>
      </c>
      <c r="BE331" s="2">
        <f t="shared" si="101"/>
        <v>288.2809663005267</v>
      </c>
      <c r="BF331" s="2">
        <f t="shared" si="101"/>
        <v>377.79396870998852</v>
      </c>
      <c r="BG331" s="2">
        <f t="shared" si="101"/>
        <v>381.08011414729037</v>
      </c>
      <c r="BH331" s="2">
        <f t="shared" si="101"/>
        <v>384.39592232178228</v>
      </c>
      <c r="BI331" s="2">
        <f t="shared" si="101"/>
        <v>298.26154493624506</v>
      </c>
      <c r="BJ331" s="2">
        <f t="shared" si="101"/>
        <v>300.85654408168085</v>
      </c>
      <c r="BK331" s="2">
        <f t="shared" si="101"/>
        <v>318.36835869110291</v>
      </c>
      <c r="BL331" s="2">
        <f t="shared" si="101"/>
        <v>331.02599577272395</v>
      </c>
      <c r="BM331" s="2">
        <f t="shared" si="101"/>
        <v>329.43805192332769</v>
      </c>
      <c r="BN331" s="2">
        <f t="shared" si="101"/>
        <v>329.37316621331126</v>
      </c>
      <c r="BO331" s="2">
        <f t="shared" si="101"/>
        <v>328.62714429348904</v>
      </c>
      <c r="BQ331" s="32" t="s">
        <v>4</v>
      </c>
      <c r="BR331" s="32" t="s">
        <v>30</v>
      </c>
    </row>
    <row r="332" spans="2:70" x14ac:dyDescent="0.45">
      <c r="B332" t="s">
        <v>412</v>
      </c>
      <c r="C332" t="s">
        <v>32</v>
      </c>
      <c r="D332" t="s">
        <v>31</v>
      </c>
      <c r="E332" t="s">
        <v>7</v>
      </c>
      <c r="F332" s="2">
        <f t="shared" ref="F332:BO332" si="102">IF(F310=0,0,F321/F310)</f>
        <v>144.00006877579094</v>
      </c>
      <c r="G332" s="2">
        <f t="shared" si="102"/>
        <v>150.99993111524418</v>
      </c>
      <c r="H332" s="2">
        <f t="shared" si="102"/>
        <v>159.00098085265108</v>
      </c>
      <c r="I332" s="2">
        <f t="shared" si="102"/>
        <v>165.99896793725057</v>
      </c>
      <c r="J332" s="2">
        <f t="shared" si="102"/>
        <v>173.00094986371522</v>
      </c>
      <c r="K332" s="2">
        <f t="shared" si="102"/>
        <v>179.99937945585174</v>
      </c>
      <c r="L332" s="2">
        <f t="shared" si="102"/>
        <v>186.99942229130272</v>
      </c>
      <c r="M332" s="2">
        <f t="shared" si="102"/>
        <v>195.99998622039104</v>
      </c>
      <c r="N332" s="2">
        <f t="shared" si="102"/>
        <v>205.00123845825706</v>
      </c>
      <c r="O332" s="2">
        <f t="shared" si="102"/>
        <v>213.00140765377236</v>
      </c>
      <c r="P332" s="2">
        <f t="shared" si="102"/>
        <v>220.00137648143814</v>
      </c>
      <c r="Q332" s="2">
        <f t="shared" si="102"/>
        <v>228.9985917048655</v>
      </c>
      <c r="R332" s="2">
        <f t="shared" si="102"/>
        <v>239.00150378014459</v>
      </c>
      <c r="S332" s="2">
        <f t="shared" si="102"/>
        <v>244.99889928453496</v>
      </c>
      <c r="T332" s="2">
        <f t="shared" si="102"/>
        <v>253.00088389244132</v>
      </c>
      <c r="U332" s="2">
        <f t="shared" si="102"/>
        <v>261.99896786623549</v>
      </c>
      <c r="V332" s="2">
        <f t="shared" si="102"/>
        <v>268.99867511282241</v>
      </c>
      <c r="W332" s="2">
        <f t="shared" si="102"/>
        <v>276.99982088482892</v>
      </c>
      <c r="X332" s="2">
        <f t="shared" si="102"/>
        <v>283.99877462791369</v>
      </c>
      <c r="Y332" s="2">
        <f t="shared" si="102"/>
        <v>289.99875882612531</v>
      </c>
      <c r="Z332" s="2">
        <f t="shared" si="102"/>
        <v>291.99944937710785</v>
      </c>
      <c r="AA332" s="2">
        <f t="shared" si="102"/>
        <v>297.00056608723264</v>
      </c>
      <c r="AB332" s="2">
        <f t="shared" si="102"/>
        <v>301.00141859600319</v>
      </c>
      <c r="AC332" s="2">
        <f t="shared" si="102"/>
        <v>303.99877353030342</v>
      </c>
      <c r="AD332" s="2">
        <f t="shared" si="102"/>
        <v>308.99834596829771</v>
      </c>
      <c r="AE332" s="2">
        <f t="shared" si="102"/>
        <v>315.00199906250862</v>
      </c>
      <c r="AF332" s="2">
        <f t="shared" si="102"/>
        <v>320.99979333149628</v>
      </c>
      <c r="AG332" s="2">
        <f t="shared" si="102"/>
        <v>328.99932535694126</v>
      </c>
      <c r="AH332" s="2">
        <f t="shared" si="102"/>
        <v>338.9989530815219</v>
      </c>
      <c r="AI332" s="2">
        <f t="shared" si="102"/>
        <v>351.00128387426315</v>
      </c>
      <c r="AJ332" s="2">
        <f t="shared" si="102"/>
        <v>359.99780938950425</v>
      </c>
      <c r="AK332" s="2">
        <f t="shared" si="102"/>
        <v>370.00033924524718</v>
      </c>
      <c r="AL332" s="2">
        <f t="shared" si="102"/>
        <v>380.00046982388318</v>
      </c>
      <c r="AM332" s="2">
        <f t="shared" si="102"/>
        <v>407.96086754845879</v>
      </c>
      <c r="AN332" s="2">
        <f t="shared" si="102"/>
        <v>410.51432063041671</v>
      </c>
      <c r="AO332" s="2">
        <f t="shared" si="102"/>
        <v>411.72227839568586</v>
      </c>
      <c r="AP332" s="2">
        <f t="shared" si="102"/>
        <v>350.00055594162609</v>
      </c>
      <c r="AQ332" s="2">
        <f t="shared" si="102"/>
        <v>367.49902229174813</v>
      </c>
      <c r="AR332" s="2">
        <f t="shared" si="102"/>
        <v>385.87577274065353</v>
      </c>
      <c r="AS332" s="2">
        <f t="shared" si="102"/>
        <v>388.99825046560187</v>
      </c>
      <c r="AT332" s="2">
        <f t="shared" si="102"/>
        <v>389.30241087928675</v>
      </c>
      <c r="AU332" s="2">
        <f t="shared" si="102"/>
        <v>408.19919020343673</v>
      </c>
      <c r="AV332" s="2">
        <f t="shared" si="102"/>
        <v>408.70130786269556</v>
      </c>
      <c r="AW332" s="2">
        <f t="shared" si="102"/>
        <v>423.00186161960903</v>
      </c>
      <c r="AX332" s="2">
        <f t="shared" si="102"/>
        <v>438.50210211871439</v>
      </c>
      <c r="AY332" s="2">
        <f t="shared" si="102"/>
        <v>462.69937675331312</v>
      </c>
      <c r="AZ332" s="2">
        <f t="shared" si="102"/>
        <v>468.2382123707921</v>
      </c>
      <c r="BA332" s="2">
        <f t="shared" si="102"/>
        <v>420.00105758926054</v>
      </c>
      <c r="BB332" s="2">
        <f t="shared" si="102"/>
        <v>472.31689790503566</v>
      </c>
      <c r="BC332" s="2">
        <f t="shared" si="102"/>
        <v>444.66949919899702</v>
      </c>
      <c r="BD332" s="2">
        <f t="shared" si="102"/>
        <v>562.99943622269211</v>
      </c>
      <c r="BE332" s="2">
        <f t="shared" si="102"/>
        <v>566.00113718311422</v>
      </c>
      <c r="BF332" s="2">
        <f t="shared" si="102"/>
        <v>569.99771020968922</v>
      </c>
      <c r="BG332" s="2">
        <f t="shared" si="102"/>
        <v>584.99865547645675</v>
      </c>
      <c r="BH332" s="2">
        <f t="shared" si="102"/>
        <v>513.11405788379466</v>
      </c>
      <c r="BI332" s="2">
        <f t="shared" si="102"/>
        <v>507.94820689844113</v>
      </c>
      <c r="BJ332" s="2">
        <f t="shared" si="102"/>
        <v>510.56828440894043</v>
      </c>
      <c r="BK332" s="2">
        <f t="shared" si="102"/>
        <v>514.23719779694136</v>
      </c>
      <c r="BL332" s="2">
        <f t="shared" si="102"/>
        <v>517.56982095789579</v>
      </c>
      <c r="BM332" s="2">
        <f t="shared" si="102"/>
        <v>521.06269447022214</v>
      </c>
      <c r="BN332" s="2">
        <f t="shared" si="102"/>
        <v>524.58857781838515</v>
      </c>
      <c r="BO332" s="2">
        <f t="shared" si="102"/>
        <v>527.43546584528156</v>
      </c>
      <c r="BQ332" s="32" t="s">
        <v>6</v>
      </c>
      <c r="BR332" s="32" t="s">
        <v>30</v>
      </c>
    </row>
    <row r="333" spans="2:70" x14ac:dyDescent="0.45">
      <c r="B333" t="s">
        <v>412</v>
      </c>
      <c r="C333" t="s">
        <v>32</v>
      </c>
      <c r="D333" t="s">
        <v>31</v>
      </c>
      <c r="E333" t="s">
        <v>9</v>
      </c>
      <c r="F333" s="2">
        <f t="shared" ref="F333:BO333" si="103">IF(F311=0,0,F322/F311)</f>
        <v>5.7149922488996756</v>
      </c>
      <c r="G333" s="2">
        <f t="shared" si="103"/>
        <v>6.3499891836912834</v>
      </c>
      <c r="H333" s="2">
        <f t="shared" si="103"/>
        <v>6.9850104554143861</v>
      </c>
      <c r="I333" s="2">
        <f t="shared" si="103"/>
        <v>7.8739935381301605</v>
      </c>
      <c r="J333" s="2">
        <f t="shared" si="103"/>
        <v>8.8899875496281471</v>
      </c>
      <c r="K333" s="2">
        <f t="shared" si="103"/>
        <v>10.414010477832965</v>
      </c>
      <c r="L333" s="2">
        <f t="shared" si="103"/>
        <v>12.065007583069075</v>
      </c>
      <c r="M333" s="2">
        <f t="shared" si="103"/>
        <v>13.716005997691932</v>
      </c>
      <c r="N333" s="2">
        <f t="shared" si="103"/>
        <v>15.493999244606259</v>
      </c>
      <c r="O333" s="2">
        <f t="shared" si="103"/>
        <v>17.272004827738638</v>
      </c>
      <c r="P333" s="2">
        <f t="shared" si="103"/>
        <v>18.400010894160957</v>
      </c>
      <c r="Q333" s="2">
        <f t="shared" si="103"/>
        <v>18.50001460522088</v>
      </c>
      <c r="R333" s="2">
        <f t="shared" si="103"/>
        <v>21.000011469775231</v>
      </c>
      <c r="S333" s="2">
        <f t="shared" si="103"/>
        <v>22.999994424683045</v>
      </c>
      <c r="T333" s="2">
        <f t="shared" si="103"/>
        <v>27.819983271445629</v>
      </c>
      <c r="U333" s="2">
        <f t="shared" si="103"/>
        <v>36.000013338105411</v>
      </c>
      <c r="V333" s="2">
        <f t="shared" si="103"/>
        <v>40.800035731832594</v>
      </c>
      <c r="W333" s="2">
        <f t="shared" si="103"/>
        <v>48.260031652638432</v>
      </c>
      <c r="X333" s="2">
        <f t="shared" si="103"/>
        <v>53.339967656204763</v>
      </c>
      <c r="Y333" s="2">
        <f t="shared" si="103"/>
        <v>59.054943467366442</v>
      </c>
      <c r="Z333" s="2">
        <f t="shared" si="103"/>
        <v>64.135022191005277</v>
      </c>
      <c r="AA333" s="2">
        <f t="shared" si="103"/>
        <v>71.119992180157851</v>
      </c>
      <c r="AB333" s="2">
        <f t="shared" si="103"/>
        <v>76.835019998074173</v>
      </c>
      <c r="AC333" s="2">
        <f t="shared" si="103"/>
        <v>82.549913189359671</v>
      </c>
      <c r="AD333" s="2">
        <f t="shared" si="103"/>
        <v>87.63004550711284</v>
      </c>
      <c r="AE333" s="2">
        <f t="shared" si="103"/>
        <v>99.059936938120529</v>
      </c>
      <c r="AF333" s="2">
        <f t="shared" si="103"/>
        <v>104.13988199508583</v>
      </c>
      <c r="AG333" s="2">
        <f t="shared" si="103"/>
        <v>110.49001812773078</v>
      </c>
      <c r="AH333" s="2">
        <f t="shared" si="103"/>
        <v>120.64996062680265</v>
      </c>
      <c r="AI333" s="2">
        <f t="shared" si="103"/>
        <v>120.6501408661982</v>
      </c>
      <c r="AJ333" s="2">
        <f t="shared" si="103"/>
        <v>123.18999135506917</v>
      </c>
      <c r="AK333" s="2">
        <f t="shared" si="103"/>
        <v>125.72993185815294</v>
      </c>
      <c r="AL333" s="2">
        <f t="shared" si="103"/>
        <v>130.5558697020314</v>
      </c>
      <c r="AM333" s="2">
        <f t="shared" si="103"/>
        <v>143.63684551783541</v>
      </c>
      <c r="AN333" s="2">
        <f t="shared" si="103"/>
        <v>156.33685433262346</v>
      </c>
      <c r="AO333" s="2">
        <f t="shared" si="103"/>
        <v>169.54503986027044</v>
      </c>
      <c r="AP333" s="2">
        <f t="shared" si="103"/>
        <v>182.52681083916332</v>
      </c>
      <c r="AQ333" s="2">
        <f t="shared" si="103"/>
        <v>194.69096135164571</v>
      </c>
      <c r="AR333" s="2">
        <f t="shared" si="103"/>
        <v>206.5018150093791</v>
      </c>
      <c r="AS333" s="2">
        <f t="shared" si="103"/>
        <v>221.23401600875434</v>
      </c>
      <c r="AT333" s="2">
        <f t="shared" si="103"/>
        <v>238.61787938212538</v>
      </c>
      <c r="AU333" s="2">
        <f t="shared" si="103"/>
        <v>242.26391684782482</v>
      </c>
      <c r="AV333" s="2">
        <f t="shared" si="103"/>
        <v>245.37265018807847</v>
      </c>
      <c r="AW333" s="2">
        <f t="shared" si="103"/>
        <v>251.84112926843557</v>
      </c>
      <c r="AX333" s="2">
        <f t="shared" si="103"/>
        <v>256.74545280980499</v>
      </c>
      <c r="AY333" s="2">
        <f t="shared" si="103"/>
        <v>264.31728574635662</v>
      </c>
      <c r="AZ333" s="2">
        <f t="shared" si="103"/>
        <v>270.66209074895215</v>
      </c>
      <c r="BA333" s="2">
        <f t="shared" si="103"/>
        <v>277.43345092633695</v>
      </c>
      <c r="BB333" s="2">
        <f t="shared" si="103"/>
        <v>284.2655545357519</v>
      </c>
      <c r="BC333" s="2">
        <f t="shared" si="103"/>
        <v>287.6552845153555</v>
      </c>
      <c r="BD333" s="2">
        <f t="shared" si="103"/>
        <v>210.28909238667222</v>
      </c>
      <c r="BE333" s="2">
        <f t="shared" si="103"/>
        <v>216.82715177271831</v>
      </c>
      <c r="BF333" s="2">
        <f t="shared" si="103"/>
        <v>238.61004628489908</v>
      </c>
      <c r="BG333" s="2">
        <f t="shared" si="103"/>
        <v>244.57519575611519</v>
      </c>
      <c r="BH333" s="2">
        <f t="shared" si="103"/>
        <v>250.69862987955656</v>
      </c>
      <c r="BI333" s="2">
        <f t="shared" si="103"/>
        <v>256.95664235815883</v>
      </c>
      <c r="BJ333" s="2">
        <f t="shared" si="103"/>
        <v>263.38071908916595</v>
      </c>
      <c r="BK333" s="2">
        <f t="shared" si="103"/>
        <v>276.02175396636574</v>
      </c>
      <c r="BL333" s="2">
        <f t="shared" si="103"/>
        <v>275.38742197947477</v>
      </c>
      <c r="BM333" s="2">
        <f t="shared" si="103"/>
        <v>274.46025005548574</v>
      </c>
      <c r="BN333" s="2">
        <f t="shared" si="103"/>
        <v>276.57230655097425</v>
      </c>
      <c r="BO333" s="2">
        <f t="shared" si="103"/>
        <v>277.84741982069573</v>
      </c>
      <c r="BQ333" s="32" t="s">
        <v>8</v>
      </c>
      <c r="BR333" s="32" t="s">
        <v>30</v>
      </c>
    </row>
    <row r="334" spans="2:70" x14ac:dyDescent="0.45">
      <c r="B334" t="s">
        <v>412</v>
      </c>
      <c r="C334" t="s">
        <v>32</v>
      </c>
      <c r="D334" t="s">
        <v>31</v>
      </c>
      <c r="E334" t="s">
        <v>10</v>
      </c>
      <c r="F334" s="2">
        <f t="shared" ref="F334:BO334" si="104">IF(F312=0,0,F323/F312)</f>
        <v>0</v>
      </c>
      <c r="G334" s="2">
        <f t="shared" si="104"/>
        <v>0</v>
      </c>
      <c r="H334" s="2">
        <f t="shared" si="104"/>
        <v>0</v>
      </c>
      <c r="I334" s="2">
        <f t="shared" si="104"/>
        <v>0</v>
      </c>
      <c r="J334" s="2">
        <f t="shared" si="104"/>
        <v>0</v>
      </c>
      <c r="K334" s="2">
        <f t="shared" si="104"/>
        <v>0</v>
      </c>
      <c r="L334" s="2">
        <f t="shared" si="104"/>
        <v>0</v>
      </c>
      <c r="M334" s="2">
        <f t="shared" si="104"/>
        <v>0</v>
      </c>
      <c r="N334" s="2">
        <f t="shared" si="104"/>
        <v>0</v>
      </c>
      <c r="O334" s="2">
        <f t="shared" si="104"/>
        <v>0</v>
      </c>
      <c r="P334" s="2">
        <f t="shared" si="104"/>
        <v>0</v>
      </c>
      <c r="Q334" s="2">
        <f t="shared" si="104"/>
        <v>0</v>
      </c>
      <c r="R334" s="2">
        <f t="shared" si="104"/>
        <v>0</v>
      </c>
      <c r="S334" s="2">
        <f t="shared" si="104"/>
        <v>0</v>
      </c>
      <c r="T334" s="2">
        <f t="shared" si="104"/>
        <v>0</v>
      </c>
      <c r="U334" s="2">
        <f t="shared" si="104"/>
        <v>0</v>
      </c>
      <c r="V334" s="2">
        <f t="shared" si="104"/>
        <v>0</v>
      </c>
      <c r="W334" s="2">
        <f t="shared" si="104"/>
        <v>0</v>
      </c>
      <c r="X334" s="2">
        <f t="shared" si="104"/>
        <v>0</v>
      </c>
      <c r="Y334" s="2">
        <f t="shared" si="104"/>
        <v>0</v>
      </c>
      <c r="Z334" s="2">
        <f t="shared" si="104"/>
        <v>0</v>
      </c>
      <c r="AA334" s="2">
        <f t="shared" si="104"/>
        <v>0</v>
      </c>
      <c r="AB334" s="2">
        <f t="shared" si="104"/>
        <v>0</v>
      </c>
      <c r="AC334" s="2">
        <f t="shared" si="104"/>
        <v>0</v>
      </c>
      <c r="AD334" s="2">
        <f t="shared" si="104"/>
        <v>0</v>
      </c>
      <c r="AE334" s="2">
        <f t="shared" si="104"/>
        <v>0</v>
      </c>
      <c r="AF334" s="2">
        <f t="shared" si="104"/>
        <v>0</v>
      </c>
      <c r="AG334" s="2">
        <f t="shared" si="104"/>
        <v>0</v>
      </c>
      <c r="AH334" s="2">
        <f t="shared" si="104"/>
        <v>0</v>
      </c>
      <c r="AI334" s="2">
        <f t="shared" si="104"/>
        <v>0</v>
      </c>
      <c r="AJ334" s="2">
        <f t="shared" si="104"/>
        <v>0</v>
      </c>
      <c r="AK334" s="2">
        <f t="shared" si="104"/>
        <v>0</v>
      </c>
      <c r="AL334" s="2">
        <f t="shared" si="104"/>
        <v>0</v>
      </c>
      <c r="AM334" s="2">
        <f t="shared" si="104"/>
        <v>0</v>
      </c>
      <c r="AN334" s="2">
        <f t="shared" si="104"/>
        <v>0</v>
      </c>
      <c r="AO334" s="2">
        <f t="shared" si="104"/>
        <v>0</v>
      </c>
      <c r="AP334" s="2">
        <f t="shared" si="104"/>
        <v>0</v>
      </c>
      <c r="AQ334" s="2">
        <f t="shared" si="104"/>
        <v>0</v>
      </c>
      <c r="AR334" s="2">
        <f t="shared" si="104"/>
        <v>0</v>
      </c>
      <c r="AS334" s="2">
        <f t="shared" si="104"/>
        <v>0</v>
      </c>
      <c r="AT334" s="2">
        <f t="shared" si="104"/>
        <v>0</v>
      </c>
      <c r="AU334" s="2">
        <f t="shared" si="104"/>
        <v>0</v>
      </c>
      <c r="AV334" s="2">
        <f t="shared" si="104"/>
        <v>0</v>
      </c>
      <c r="AW334" s="2">
        <f t="shared" si="104"/>
        <v>0</v>
      </c>
      <c r="AX334" s="2">
        <f t="shared" si="104"/>
        <v>0</v>
      </c>
      <c r="AY334" s="2">
        <f t="shared" si="104"/>
        <v>0</v>
      </c>
      <c r="AZ334" s="2">
        <f t="shared" si="104"/>
        <v>0</v>
      </c>
      <c r="BA334" s="2">
        <f t="shared" si="104"/>
        <v>0</v>
      </c>
      <c r="BB334" s="2">
        <f t="shared" si="104"/>
        <v>0</v>
      </c>
      <c r="BC334" s="2">
        <f t="shared" si="104"/>
        <v>0</v>
      </c>
      <c r="BD334" s="2">
        <f t="shared" si="104"/>
        <v>0</v>
      </c>
      <c r="BE334" s="2">
        <f t="shared" si="104"/>
        <v>0</v>
      </c>
      <c r="BF334" s="2">
        <f t="shared" si="104"/>
        <v>0</v>
      </c>
      <c r="BG334" s="2">
        <f t="shared" si="104"/>
        <v>0</v>
      </c>
      <c r="BH334" s="2">
        <f t="shared" si="104"/>
        <v>0</v>
      </c>
      <c r="BI334" s="2">
        <f t="shared" si="104"/>
        <v>0</v>
      </c>
      <c r="BJ334" s="2">
        <f t="shared" si="104"/>
        <v>0</v>
      </c>
      <c r="BK334" s="2">
        <f t="shared" si="104"/>
        <v>0</v>
      </c>
      <c r="BL334" s="2">
        <f t="shared" si="104"/>
        <v>0</v>
      </c>
      <c r="BM334" s="2">
        <f t="shared" si="104"/>
        <v>0</v>
      </c>
      <c r="BN334" s="2">
        <f t="shared" si="104"/>
        <v>0</v>
      </c>
      <c r="BO334" s="2">
        <f t="shared" si="104"/>
        <v>0</v>
      </c>
      <c r="BQ334" s="32" t="s">
        <v>6</v>
      </c>
      <c r="BR334" s="32" t="s">
        <v>30</v>
      </c>
    </row>
    <row r="335" spans="2:70" x14ac:dyDescent="0.45">
      <c r="B335" t="s">
        <v>412</v>
      </c>
      <c r="C335" t="s">
        <v>32</v>
      </c>
      <c r="D335" t="s">
        <v>31</v>
      </c>
      <c r="E335" t="s">
        <v>11</v>
      </c>
      <c r="F335" s="2">
        <f t="shared" ref="F335:BO335" si="105">IF(F313=0,0,F324/F313)</f>
        <v>6.819994844815735</v>
      </c>
      <c r="G335" s="2">
        <f t="shared" si="105"/>
        <v>7.1499962118342291</v>
      </c>
      <c r="H335" s="2">
        <f t="shared" si="105"/>
        <v>7.6999954636696639</v>
      </c>
      <c r="I335" s="2">
        <f t="shared" si="105"/>
        <v>8.140008277736273</v>
      </c>
      <c r="J335" s="2">
        <f t="shared" si="105"/>
        <v>8.8000000000000007</v>
      </c>
      <c r="K335" s="2">
        <f t="shared" si="105"/>
        <v>8.9099964259630475</v>
      </c>
      <c r="L335" s="2">
        <f t="shared" si="105"/>
        <v>9.5700025514130811</v>
      </c>
      <c r="M335" s="2">
        <f t="shared" si="105"/>
        <v>9.4599912264722601</v>
      </c>
      <c r="N335" s="2">
        <f t="shared" si="105"/>
        <v>11</v>
      </c>
      <c r="O335" s="2">
        <f t="shared" si="105"/>
        <v>12.100010208911451</v>
      </c>
      <c r="P335" s="2">
        <f t="shared" si="105"/>
        <v>12.500004312716822</v>
      </c>
      <c r="Q335" s="2">
        <f t="shared" si="105"/>
        <v>12.599993193532617</v>
      </c>
      <c r="R335" s="2">
        <f t="shared" si="105"/>
        <v>13.500006688436288</v>
      </c>
      <c r="S335" s="2">
        <f t="shared" si="105"/>
        <v>14.39999942424587</v>
      </c>
      <c r="T335" s="2">
        <f t="shared" si="105"/>
        <v>16.339991389926812</v>
      </c>
      <c r="U335" s="2">
        <f t="shared" si="105"/>
        <v>19.950001402600915</v>
      </c>
      <c r="V335" s="2">
        <f t="shared" si="105"/>
        <v>21.000004769156906</v>
      </c>
      <c r="W335" s="2">
        <f t="shared" si="105"/>
        <v>24.200008146556552</v>
      </c>
      <c r="X335" s="2">
        <f t="shared" si="105"/>
        <v>26.400017980978202</v>
      </c>
      <c r="Y335" s="2">
        <f t="shared" si="105"/>
        <v>28.050021421529237</v>
      </c>
      <c r="Z335" s="2">
        <f t="shared" si="105"/>
        <v>30.799999641090796</v>
      </c>
      <c r="AA335" s="2">
        <f t="shared" si="105"/>
        <v>31.350014021263853</v>
      </c>
      <c r="AB335" s="2">
        <f t="shared" si="105"/>
        <v>32.450023070859032</v>
      </c>
      <c r="AC335" s="2">
        <f t="shared" si="105"/>
        <v>34.650002527686887</v>
      </c>
      <c r="AD335" s="2">
        <f t="shared" si="105"/>
        <v>36.300005018021622</v>
      </c>
      <c r="AE335" s="2">
        <f t="shared" si="105"/>
        <v>37.400025196480776</v>
      </c>
      <c r="AF335" s="2">
        <f t="shared" si="105"/>
        <v>38.500008558126801</v>
      </c>
      <c r="AG335" s="2">
        <f t="shared" si="105"/>
        <v>39.600014866195792</v>
      </c>
      <c r="AH335" s="2">
        <f t="shared" si="105"/>
        <v>41.799985861435168</v>
      </c>
      <c r="AI335" s="2">
        <f t="shared" si="105"/>
        <v>44.000019181106261</v>
      </c>
      <c r="AJ335" s="2">
        <f t="shared" si="105"/>
        <v>47.299992993084707</v>
      </c>
      <c r="AK335" s="2">
        <f t="shared" si="105"/>
        <v>48.399992564568748</v>
      </c>
      <c r="AL335" s="2">
        <f t="shared" si="105"/>
        <v>50.600015348399751</v>
      </c>
      <c r="AM335" s="2">
        <f t="shared" si="105"/>
        <v>62.039937912935144</v>
      </c>
      <c r="AN335" s="2">
        <f t="shared" si="105"/>
        <v>65.890064706097661</v>
      </c>
      <c r="AO335" s="2">
        <f t="shared" si="105"/>
        <v>68.750039939292279</v>
      </c>
      <c r="AP335" s="2">
        <f t="shared" si="105"/>
        <v>87.010082470910447</v>
      </c>
      <c r="AQ335" s="2">
        <f t="shared" si="105"/>
        <v>95.204992412547497</v>
      </c>
      <c r="AR335" s="2">
        <f t="shared" si="105"/>
        <v>105.48997371613864</v>
      </c>
      <c r="AS335" s="2">
        <f t="shared" si="105"/>
        <v>115.38992047090689</v>
      </c>
      <c r="AT335" s="2">
        <f t="shared" si="105"/>
        <v>127.81999221288305</v>
      </c>
      <c r="AU335" s="2">
        <f t="shared" si="105"/>
        <v>129.94302619201952</v>
      </c>
      <c r="AV335" s="2">
        <f t="shared" si="105"/>
        <v>131.27059140364108</v>
      </c>
      <c r="AW335" s="2">
        <f t="shared" si="105"/>
        <v>134.33189901169638</v>
      </c>
      <c r="AX335" s="2">
        <f t="shared" si="105"/>
        <v>137.30194684483911</v>
      </c>
      <c r="AY335" s="2">
        <f t="shared" si="105"/>
        <v>141.43788468731017</v>
      </c>
      <c r="AZ335" s="2">
        <f t="shared" si="105"/>
        <v>144.72154113695035</v>
      </c>
      <c r="BA335" s="2">
        <f t="shared" si="105"/>
        <v>145.32102910646952</v>
      </c>
      <c r="BB335" s="2">
        <f t="shared" si="105"/>
        <v>148.80856499477821</v>
      </c>
      <c r="BC335" s="2">
        <f t="shared" si="105"/>
        <v>170.50012799484227</v>
      </c>
      <c r="BD335" s="2">
        <f t="shared" si="105"/>
        <v>171.59990726327297</v>
      </c>
      <c r="BE335" s="2">
        <f t="shared" si="105"/>
        <v>122.92292973481779</v>
      </c>
      <c r="BF335" s="2">
        <f t="shared" si="105"/>
        <v>136.07610325978268</v>
      </c>
      <c r="BG335" s="2">
        <f t="shared" si="105"/>
        <v>139.47794621810047</v>
      </c>
      <c r="BH335" s="2">
        <f t="shared" si="105"/>
        <v>142.9649180222236</v>
      </c>
      <c r="BI335" s="2">
        <f t="shared" si="105"/>
        <v>146.53893356116194</v>
      </c>
      <c r="BJ335" s="2">
        <f t="shared" si="105"/>
        <v>150.20253548495691</v>
      </c>
      <c r="BK335" s="2">
        <f t="shared" si="105"/>
        <v>154.04398214163609</v>
      </c>
      <c r="BL335" s="2">
        <f t="shared" si="105"/>
        <v>151.30572017006648</v>
      </c>
      <c r="BM335" s="2">
        <f t="shared" si="105"/>
        <v>148.50921203830788</v>
      </c>
      <c r="BN335" s="2">
        <f t="shared" si="105"/>
        <v>148.23620961974015</v>
      </c>
      <c r="BO335" s="2">
        <f t="shared" si="105"/>
        <v>147.63648344192279</v>
      </c>
      <c r="BQ335" s="32" t="s">
        <v>8</v>
      </c>
      <c r="BR335" s="32" t="s">
        <v>30</v>
      </c>
    </row>
    <row r="336" spans="2:70" x14ac:dyDescent="0.45">
      <c r="B336" t="s">
        <v>412</v>
      </c>
      <c r="C336" t="s">
        <v>32</v>
      </c>
      <c r="D336" t="s">
        <v>31</v>
      </c>
      <c r="E336" t="s">
        <v>12</v>
      </c>
      <c r="F336" s="2">
        <f t="shared" ref="F336:BO336" si="106">IF(F314=0,0,F325/F314)</f>
        <v>0</v>
      </c>
      <c r="G336" s="2">
        <f t="shared" si="106"/>
        <v>0</v>
      </c>
      <c r="H336" s="2">
        <f t="shared" si="106"/>
        <v>0</v>
      </c>
      <c r="I336" s="2">
        <f t="shared" si="106"/>
        <v>0</v>
      </c>
      <c r="J336" s="2">
        <f t="shared" si="106"/>
        <v>0</v>
      </c>
      <c r="K336" s="2">
        <f t="shared" si="106"/>
        <v>0</v>
      </c>
      <c r="L336" s="2">
        <f t="shared" si="106"/>
        <v>0</v>
      </c>
      <c r="M336" s="2">
        <f t="shared" si="106"/>
        <v>0</v>
      </c>
      <c r="N336" s="2">
        <f t="shared" si="106"/>
        <v>0</v>
      </c>
      <c r="O336" s="2">
        <f t="shared" si="106"/>
        <v>0</v>
      </c>
      <c r="P336" s="2">
        <f t="shared" si="106"/>
        <v>0</v>
      </c>
      <c r="Q336" s="2">
        <f t="shared" si="106"/>
        <v>0</v>
      </c>
      <c r="R336" s="2">
        <f t="shared" si="106"/>
        <v>0</v>
      </c>
      <c r="S336" s="2">
        <f t="shared" si="106"/>
        <v>0</v>
      </c>
      <c r="T336" s="2">
        <f t="shared" si="106"/>
        <v>0</v>
      </c>
      <c r="U336" s="2">
        <f t="shared" si="106"/>
        <v>0</v>
      </c>
      <c r="V336" s="2">
        <f t="shared" si="106"/>
        <v>0</v>
      </c>
      <c r="W336" s="2">
        <f t="shared" si="106"/>
        <v>0</v>
      </c>
      <c r="X336" s="2">
        <f t="shared" si="106"/>
        <v>0</v>
      </c>
      <c r="Y336" s="2">
        <f t="shared" si="106"/>
        <v>0</v>
      </c>
      <c r="Z336" s="2">
        <f t="shared" si="106"/>
        <v>0</v>
      </c>
      <c r="AA336" s="2">
        <f t="shared" si="106"/>
        <v>0</v>
      </c>
      <c r="AB336" s="2">
        <f t="shared" si="106"/>
        <v>0</v>
      </c>
      <c r="AC336" s="2">
        <f t="shared" si="106"/>
        <v>0</v>
      </c>
      <c r="AD336" s="2">
        <f t="shared" si="106"/>
        <v>0</v>
      </c>
      <c r="AE336" s="2">
        <f t="shared" si="106"/>
        <v>0</v>
      </c>
      <c r="AF336" s="2">
        <f t="shared" si="106"/>
        <v>0</v>
      </c>
      <c r="AG336" s="2">
        <f t="shared" si="106"/>
        <v>0</v>
      </c>
      <c r="AH336" s="2">
        <f t="shared" si="106"/>
        <v>0</v>
      </c>
      <c r="AI336" s="2">
        <f t="shared" si="106"/>
        <v>0</v>
      </c>
      <c r="AJ336" s="2">
        <f t="shared" si="106"/>
        <v>0</v>
      </c>
      <c r="AK336" s="2">
        <f t="shared" si="106"/>
        <v>0</v>
      </c>
      <c r="AL336" s="2">
        <f t="shared" si="106"/>
        <v>0</v>
      </c>
      <c r="AM336" s="2">
        <f t="shared" si="106"/>
        <v>0</v>
      </c>
      <c r="AN336" s="2">
        <f t="shared" si="106"/>
        <v>0</v>
      </c>
      <c r="AO336" s="2">
        <f t="shared" si="106"/>
        <v>0</v>
      </c>
      <c r="AP336" s="2">
        <f t="shared" si="106"/>
        <v>0</v>
      </c>
      <c r="AQ336" s="2">
        <f t="shared" si="106"/>
        <v>0</v>
      </c>
      <c r="AR336" s="2">
        <f t="shared" si="106"/>
        <v>0</v>
      </c>
      <c r="AS336" s="2">
        <f t="shared" si="106"/>
        <v>0</v>
      </c>
      <c r="AT336" s="2">
        <f t="shared" si="106"/>
        <v>0</v>
      </c>
      <c r="AU336" s="2">
        <f t="shared" si="106"/>
        <v>0</v>
      </c>
      <c r="AV336" s="2">
        <f t="shared" si="106"/>
        <v>0</v>
      </c>
      <c r="AW336" s="2">
        <f t="shared" si="106"/>
        <v>0</v>
      </c>
      <c r="AX336" s="2">
        <f t="shared" si="106"/>
        <v>0</v>
      </c>
      <c r="AY336" s="2">
        <f t="shared" si="106"/>
        <v>0</v>
      </c>
      <c r="AZ336" s="2">
        <f t="shared" si="106"/>
        <v>0</v>
      </c>
      <c r="BA336" s="2">
        <f t="shared" si="106"/>
        <v>0</v>
      </c>
      <c r="BB336" s="2">
        <f t="shared" si="106"/>
        <v>0</v>
      </c>
      <c r="BC336" s="2">
        <f t="shared" si="106"/>
        <v>0</v>
      </c>
      <c r="BD336" s="2">
        <f t="shared" si="106"/>
        <v>0</v>
      </c>
      <c r="BE336" s="2">
        <f t="shared" si="106"/>
        <v>0</v>
      </c>
      <c r="BF336" s="2">
        <f t="shared" si="106"/>
        <v>0</v>
      </c>
      <c r="BG336" s="2">
        <f t="shared" si="106"/>
        <v>0</v>
      </c>
      <c r="BH336" s="2">
        <f t="shared" si="106"/>
        <v>0</v>
      </c>
      <c r="BI336" s="2">
        <f t="shared" si="106"/>
        <v>0</v>
      </c>
      <c r="BJ336" s="2">
        <f t="shared" si="106"/>
        <v>0</v>
      </c>
      <c r="BK336" s="2">
        <f t="shared" si="106"/>
        <v>0</v>
      </c>
      <c r="BL336" s="2">
        <f t="shared" si="106"/>
        <v>0</v>
      </c>
      <c r="BM336" s="2">
        <f t="shared" si="106"/>
        <v>0</v>
      </c>
      <c r="BN336" s="2">
        <f t="shared" si="106"/>
        <v>0</v>
      </c>
      <c r="BO336" s="2">
        <f t="shared" si="106"/>
        <v>0</v>
      </c>
      <c r="BQ336" s="32" t="s">
        <v>6</v>
      </c>
      <c r="BR336" s="32" t="s">
        <v>30</v>
      </c>
    </row>
    <row r="337" spans="2:70" x14ac:dyDescent="0.45">
      <c r="B337" t="s">
        <v>412</v>
      </c>
      <c r="C337" t="s">
        <v>32</v>
      </c>
      <c r="D337" t="s">
        <v>31</v>
      </c>
      <c r="E337" t="s">
        <v>13</v>
      </c>
      <c r="F337" s="2">
        <f t="shared" ref="F337:BO337" si="107">IF(F315=0,0,F326/F315)</f>
        <v>0</v>
      </c>
      <c r="G337" s="2">
        <f t="shared" si="107"/>
        <v>0</v>
      </c>
      <c r="H337" s="2">
        <f t="shared" si="107"/>
        <v>0</v>
      </c>
      <c r="I337" s="2">
        <f t="shared" si="107"/>
        <v>0</v>
      </c>
      <c r="J337" s="2">
        <f t="shared" si="107"/>
        <v>0</v>
      </c>
      <c r="K337" s="2">
        <f t="shared" si="107"/>
        <v>0</v>
      </c>
      <c r="L337" s="2">
        <f t="shared" si="107"/>
        <v>0</v>
      </c>
      <c r="M337" s="2">
        <f t="shared" si="107"/>
        <v>0</v>
      </c>
      <c r="N337" s="2">
        <f t="shared" si="107"/>
        <v>0</v>
      </c>
      <c r="O337" s="2">
        <f t="shared" si="107"/>
        <v>0</v>
      </c>
      <c r="P337" s="2">
        <f t="shared" si="107"/>
        <v>0</v>
      </c>
      <c r="Q337" s="2">
        <f t="shared" si="107"/>
        <v>0</v>
      </c>
      <c r="R337" s="2">
        <f t="shared" si="107"/>
        <v>0</v>
      </c>
      <c r="S337" s="2">
        <f t="shared" si="107"/>
        <v>0</v>
      </c>
      <c r="T337" s="2">
        <f t="shared" si="107"/>
        <v>0</v>
      </c>
      <c r="U337" s="2">
        <f t="shared" si="107"/>
        <v>0</v>
      </c>
      <c r="V337" s="2">
        <f t="shared" si="107"/>
        <v>0</v>
      </c>
      <c r="W337" s="2">
        <f t="shared" si="107"/>
        <v>0</v>
      </c>
      <c r="X337" s="2">
        <f t="shared" si="107"/>
        <v>0</v>
      </c>
      <c r="Y337" s="2">
        <f t="shared" si="107"/>
        <v>0</v>
      </c>
      <c r="Z337" s="2">
        <f t="shared" si="107"/>
        <v>0</v>
      </c>
      <c r="AA337" s="2">
        <f t="shared" si="107"/>
        <v>0</v>
      </c>
      <c r="AB337" s="2">
        <f t="shared" si="107"/>
        <v>0</v>
      </c>
      <c r="AC337" s="2">
        <f t="shared" si="107"/>
        <v>0</v>
      </c>
      <c r="AD337" s="2">
        <f t="shared" si="107"/>
        <v>0</v>
      </c>
      <c r="AE337" s="2">
        <f t="shared" si="107"/>
        <v>0</v>
      </c>
      <c r="AF337" s="2">
        <f t="shared" si="107"/>
        <v>0</v>
      </c>
      <c r="AG337" s="2">
        <f t="shared" si="107"/>
        <v>0</v>
      </c>
      <c r="AH337" s="2">
        <f t="shared" si="107"/>
        <v>0</v>
      </c>
      <c r="AI337" s="2">
        <f t="shared" si="107"/>
        <v>0</v>
      </c>
      <c r="AJ337" s="2">
        <f t="shared" si="107"/>
        <v>0</v>
      </c>
      <c r="AK337" s="2">
        <f t="shared" si="107"/>
        <v>0</v>
      </c>
      <c r="AL337" s="2">
        <f t="shared" si="107"/>
        <v>0</v>
      </c>
      <c r="AM337" s="2">
        <f t="shared" si="107"/>
        <v>0</v>
      </c>
      <c r="AN337" s="2">
        <f t="shared" si="107"/>
        <v>0</v>
      </c>
      <c r="AO337" s="2">
        <f t="shared" si="107"/>
        <v>0</v>
      </c>
      <c r="AP337" s="2">
        <f t="shared" si="107"/>
        <v>0</v>
      </c>
      <c r="AQ337" s="2">
        <f t="shared" si="107"/>
        <v>0</v>
      </c>
      <c r="AR337" s="2">
        <f t="shared" si="107"/>
        <v>0</v>
      </c>
      <c r="AS337" s="2">
        <f t="shared" si="107"/>
        <v>0</v>
      </c>
      <c r="AT337" s="2">
        <f t="shared" si="107"/>
        <v>0</v>
      </c>
      <c r="AU337" s="2">
        <f t="shared" si="107"/>
        <v>0</v>
      </c>
      <c r="AV337" s="2">
        <f t="shared" si="107"/>
        <v>0</v>
      </c>
      <c r="AW337" s="2">
        <f t="shared" si="107"/>
        <v>0</v>
      </c>
      <c r="AX337" s="2">
        <f t="shared" si="107"/>
        <v>0</v>
      </c>
      <c r="AY337" s="2">
        <f t="shared" si="107"/>
        <v>0</v>
      </c>
      <c r="AZ337" s="2">
        <f t="shared" si="107"/>
        <v>0</v>
      </c>
      <c r="BA337" s="2">
        <f t="shared" si="107"/>
        <v>0</v>
      </c>
      <c r="BB337" s="2">
        <f t="shared" si="107"/>
        <v>0</v>
      </c>
      <c r="BC337" s="2">
        <f t="shared" si="107"/>
        <v>0</v>
      </c>
      <c r="BD337" s="2">
        <f t="shared" si="107"/>
        <v>0</v>
      </c>
      <c r="BE337" s="2">
        <f t="shared" si="107"/>
        <v>0</v>
      </c>
      <c r="BF337" s="2">
        <f t="shared" si="107"/>
        <v>0</v>
      </c>
      <c r="BG337" s="2">
        <f t="shared" si="107"/>
        <v>0</v>
      </c>
      <c r="BH337" s="2">
        <f t="shared" si="107"/>
        <v>0</v>
      </c>
      <c r="BI337" s="2">
        <f t="shared" si="107"/>
        <v>0</v>
      </c>
      <c r="BJ337" s="2">
        <f t="shared" si="107"/>
        <v>0</v>
      </c>
      <c r="BK337" s="2">
        <f t="shared" si="107"/>
        <v>0</v>
      </c>
      <c r="BL337" s="2">
        <f t="shared" si="107"/>
        <v>0</v>
      </c>
      <c r="BM337" s="2">
        <f t="shared" si="107"/>
        <v>0</v>
      </c>
      <c r="BN337" s="2">
        <f t="shared" si="107"/>
        <v>0</v>
      </c>
      <c r="BO337" s="2">
        <f t="shared" si="107"/>
        <v>0</v>
      </c>
      <c r="BQ337" s="32" t="s">
        <v>6</v>
      </c>
      <c r="BR337" s="32" t="s">
        <v>30</v>
      </c>
    </row>
    <row r="338" spans="2:70" x14ac:dyDescent="0.45">
      <c r="B338" t="s">
        <v>412</v>
      </c>
      <c r="C338" t="s">
        <v>32</v>
      </c>
      <c r="D338" t="s">
        <v>31</v>
      </c>
      <c r="E338" t="s">
        <v>15</v>
      </c>
      <c r="F338" s="2">
        <f t="shared" ref="F338:BO338" si="108">IF(F316=0,0,F327/F316)</f>
        <v>30.00048759081379</v>
      </c>
      <c r="G338" s="2">
        <f t="shared" si="108"/>
        <v>32.560130347074953</v>
      </c>
      <c r="H338" s="2">
        <f t="shared" si="108"/>
        <v>35.199455782312931</v>
      </c>
      <c r="I338" s="2">
        <f t="shared" si="108"/>
        <v>37.599064314300207</v>
      </c>
      <c r="J338" s="2">
        <f t="shared" si="108"/>
        <v>39.600080270626684</v>
      </c>
      <c r="K338" s="2">
        <f t="shared" si="108"/>
        <v>41.601172509867659</v>
      </c>
      <c r="L338" s="2">
        <f t="shared" si="108"/>
        <v>43.19906309640853</v>
      </c>
      <c r="M338" s="2">
        <f t="shared" si="108"/>
        <v>45.600116924875763</v>
      </c>
      <c r="N338" s="2">
        <f t="shared" si="108"/>
        <v>53.999339498018493</v>
      </c>
      <c r="O338" s="2">
        <f t="shared" si="108"/>
        <v>56.7</v>
      </c>
      <c r="P338" s="2">
        <f t="shared" si="108"/>
        <v>60.30193152499826</v>
      </c>
      <c r="Q338" s="2">
        <f t="shared" si="108"/>
        <v>63.001239328008815</v>
      </c>
      <c r="R338" s="2">
        <f t="shared" si="108"/>
        <v>66.151353932201076</v>
      </c>
      <c r="S338" s="2">
        <f t="shared" si="108"/>
        <v>68.850542721959357</v>
      </c>
      <c r="T338" s="2">
        <f t="shared" si="108"/>
        <v>81.997580645161293</v>
      </c>
      <c r="U338" s="2">
        <f t="shared" si="108"/>
        <v>86.00087101116479</v>
      </c>
      <c r="V338" s="2">
        <f t="shared" si="108"/>
        <v>92.998426240371074</v>
      </c>
      <c r="W338" s="2">
        <f t="shared" si="108"/>
        <v>102.99964658066797</v>
      </c>
      <c r="X338" s="2">
        <f t="shared" si="108"/>
        <v>111.998709915223</v>
      </c>
      <c r="Y338" s="2">
        <f t="shared" si="108"/>
        <v>118.00231910946196</v>
      </c>
      <c r="Z338" s="2">
        <f t="shared" si="108"/>
        <v>130.99952426260705</v>
      </c>
      <c r="AA338" s="2">
        <f t="shared" si="108"/>
        <v>121.9990474541046</v>
      </c>
      <c r="AB338" s="2">
        <f t="shared" si="108"/>
        <v>134.99410751518448</v>
      </c>
      <c r="AC338" s="2">
        <f t="shared" si="108"/>
        <v>128.00418731840713</v>
      </c>
      <c r="AD338" s="2">
        <f t="shared" si="108"/>
        <v>136.99974257765575</v>
      </c>
      <c r="AE338" s="2">
        <f t="shared" si="108"/>
        <v>140.99856017616668</v>
      </c>
      <c r="AF338" s="2">
        <f t="shared" si="108"/>
        <v>152.00165678409485</v>
      </c>
      <c r="AG338" s="2">
        <f t="shared" si="108"/>
        <v>160.00530102234003</v>
      </c>
      <c r="AH338" s="2">
        <f t="shared" si="108"/>
        <v>168.99699027087561</v>
      </c>
      <c r="AI338" s="2">
        <f t="shared" si="108"/>
        <v>174.002167153491</v>
      </c>
      <c r="AJ338" s="2">
        <f t="shared" si="108"/>
        <v>165.00529536361495</v>
      </c>
      <c r="AK338" s="2">
        <f t="shared" si="108"/>
        <v>162.00930169857105</v>
      </c>
      <c r="AL338" s="2">
        <f t="shared" si="108"/>
        <v>164.99084947384475</v>
      </c>
      <c r="AM338" s="2">
        <f t="shared" si="108"/>
        <v>168.01380636141209</v>
      </c>
      <c r="AN338" s="2">
        <f t="shared" si="108"/>
        <v>169.00666757381958</v>
      </c>
      <c r="AO338" s="2">
        <f t="shared" si="108"/>
        <v>169.99503475670309</v>
      </c>
      <c r="AP338" s="2">
        <f t="shared" si="108"/>
        <v>170.99857715690081</v>
      </c>
      <c r="AQ338" s="2">
        <f t="shared" si="108"/>
        <v>172.00644160801622</v>
      </c>
      <c r="AR338" s="2">
        <f t="shared" si="108"/>
        <v>172.00249272953886</v>
      </c>
      <c r="AS338" s="2">
        <f t="shared" si="108"/>
        <v>160.00762311327946</v>
      </c>
      <c r="AT338" s="2">
        <f t="shared" si="108"/>
        <v>183.51048503281572</v>
      </c>
      <c r="AU338" s="2">
        <f t="shared" si="108"/>
        <v>189.99570508231923</v>
      </c>
      <c r="AV338" s="2">
        <f t="shared" si="108"/>
        <v>200.99097250718097</v>
      </c>
      <c r="AW338" s="2">
        <f t="shared" si="108"/>
        <v>211.01346846246167</v>
      </c>
      <c r="AX338" s="2">
        <f t="shared" si="108"/>
        <v>218.75117370892019</v>
      </c>
      <c r="AY338" s="2">
        <f t="shared" si="108"/>
        <v>232.09584835135496</v>
      </c>
      <c r="AZ338" s="2">
        <f t="shared" si="108"/>
        <v>243.29407806191119</v>
      </c>
      <c r="BA338" s="2">
        <f t="shared" si="108"/>
        <v>259.99657955944724</v>
      </c>
      <c r="BB338" s="2">
        <f t="shared" si="108"/>
        <v>273.01018964053213</v>
      </c>
      <c r="BC338" s="2">
        <f t="shared" si="108"/>
        <v>244.98751221631014</v>
      </c>
      <c r="BD338" s="2">
        <f t="shared" si="108"/>
        <v>198.34501752628944</v>
      </c>
      <c r="BE338" s="2">
        <f t="shared" si="108"/>
        <v>229.13424413424414</v>
      </c>
      <c r="BF338" s="2">
        <f t="shared" si="108"/>
        <v>0</v>
      </c>
      <c r="BG338" s="2">
        <f t="shared" si="108"/>
        <v>0</v>
      </c>
      <c r="BH338" s="2">
        <f t="shared" si="108"/>
        <v>204.42510472338583</v>
      </c>
      <c r="BI338" s="2">
        <f t="shared" si="108"/>
        <v>240.12606697307945</v>
      </c>
      <c r="BJ338" s="2">
        <f t="shared" si="108"/>
        <v>257.73778920308479</v>
      </c>
      <c r="BK338" s="2">
        <f t="shared" si="108"/>
        <v>274.76461934534757</v>
      </c>
      <c r="BL338" s="2">
        <f t="shared" si="108"/>
        <v>294.65808559815093</v>
      </c>
      <c r="BM338" s="2">
        <f t="shared" si="108"/>
        <v>319.11001327237869</v>
      </c>
      <c r="BN338" s="2">
        <f t="shared" si="108"/>
        <v>342.96877094223299</v>
      </c>
      <c r="BO338" s="2">
        <f t="shared" si="108"/>
        <v>355.01869658119659</v>
      </c>
      <c r="BQ338" s="32" t="s">
        <v>14</v>
      </c>
      <c r="BR338" s="32" t="s">
        <v>30</v>
      </c>
    </row>
    <row r="339" spans="2:70" x14ac:dyDescent="0.45">
      <c r="B339" t="s">
        <v>412</v>
      </c>
      <c r="C339" t="s">
        <v>32</v>
      </c>
      <c r="D339" t="s">
        <v>31</v>
      </c>
      <c r="E339" t="s">
        <v>17</v>
      </c>
      <c r="F339" s="2">
        <f t="shared" ref="F339:BO339" si="109">IF(F317=0,0,F328/F317)</f>
        <v>74.999107036551976</v>
      </c>
      <c r="G339" s="2">
        <f t="shared" si="109"/>
        <v>78.998800599700161</v>
      </c>
      <c r="H339" s="2">
        <f t="shared" si="109"/>
        <v>83.001811594202906</v>
      </c>
      <c r="I339" s="2">
        <f t="shared" si="109"/>
        <v>85.501045088086002</v>
      </c>
      <c r="J339" s="2">
        <f t="shared" si="109"/>
        <v>87.997695444070203</v>
      </c>
      <c r="K339" s="2">
        <f t="shared" si="109"/>
        <v>91.001588889542759</v>
      </c>
      <c r="L339" s="2">
        <f t="shared" si="109"/>
        <v>94.999703791469202</v>
      </c>
      <c r="M339" s="2">
        <f t="shared" si="109"/>
        <v>100</v>
      </c>
      <c r="N339" s="2">
        <f t="shared" si="109"/>
        <v>105.00305548765583</v>
      </c>
      <c r="O339" s="2">
        <f t="shared" si="109"/>
        <v>109.99783160894616</v>
      </c>
      <c r="P339" s="2">
        <f t="shared" si="109"/>
        <v>120.00031748047495</v>
      </c>
      <c r="Q339" s="2">
        <f t="shared" si="109"/>
        <v>124.99775309751557</v>
      </c>
      <c r="R339" s="2">
        <f t="shared" si="109"/>
        <v>129.99708133350629</v>
      </c>
      <c r="S339" s="2">
        <f t="shared" si="109"/>
        <v>140.00363348087467</v>
      </c>
      <c r="T339" s="2">
        <f t="shared" si="109"/>
        <v>149.99966422671412</v>
      </c>
      <c r="U339" s="2">
        <f t="shared" si="109"/>
        <v>150.00098206101873</v>
      </c>
      <c r="V339" s="2">
        <f t="shared" si="109"/>
        <v>170.00176678445229</v>
      </c>
      <c r="W339" s="2">
        <f t="shared" si="109"/>
        <v>180.00142846939505</v>
      </c>
      <c r="X339" s="2">
        <f t="shared" si="109"/>
        <v>189.99963937973314</v>
      </c>
      <c r="Y339" s="2">
        <f t="shared" si="109"/>
        <v>200.00145507457256</v>
      </c>
      <c r="Z339" s="2">
        <f t="shared" si="109"/>
        <v>204.99853897289796</v>
      </c>
      <c r="AA339" s="2">
        <f t="shared" si="109"/>
        <v>219.99741449361011</v>
      </c>
      <c r="AB339" s="2">
        <f t="shared" si="109"/>
        <v>224.9949076094864</v>
      </c>
      <c r="AC339" s="2">
        <f t="shared" si="109"/>
        <v>234.99340562719811</v>
      </c>
      <c r="AD339" s="2">
        <f t="shared" si="109"/>
        <v>250.00290993743633</v>
      </c>
      <c r="AE339" s="2">
        <f t="shared" si="109"/>
        <v>259.99099293846376</v>
      </c>
      <c r="AF339" s="2">
        <f t="shared" si="109"/>
        <v>280.00259259259258</v>
      </c>
      <c r="AG339" s="2">
        <f t="shared" si="109"/>
        <v>259.99048176892666</v>
      </c>
      <c r="AH339" s="2">
        <f t="shared" si="109"/>
        <v>243.0024041861123</v>
      </c>
      <c r="AI339" s="2">
        <f t="shared" si="109"/>
        <v>336.98882024124748</v>
      </c>
      <c r="AJ339" s="2">
        <f t="shared" si="109"/>
        <v>358.98938131406237</v>
      </c>
      <c r="AK339" s="2">
        <f t="shared" si="109"/>
        <v>377.99122543872812</v>
      </c>
      <c r="AL339" s="2">
        <f t="shared" si="109"/>
        <v>396.99075799359031</v>
      </c>
      <c r="AM339" s="2">
        <f t="shared" si="109"/>
        <v>417.98592493297582</v>
      </c>
      <c r="AN339" s="2">
        <f t="shared" si="109"/>
        <v>389.98572265338998</v>
      </c>
      <c r="AO339" s="2">
        <f t="shared" si="109"/>
        <v>324.98836025025457</v>
      </c>
      <c r="AP339" s="2">
        <f t="shared" si="109"/>
        <v>279.00787529430869</v>
      </c>
      <c r="AQ339" s="2">
        <f t="shared" si="109"/>
        <v>419.00056901316867</v>
      </c>
      <c r="AR339" s="2">
        <f t="shared" si="109"/>
        <v>435.00959385992968</v>
      </c>
      <c r="AS339" s="2">
        <f t="shared" si="109"/>
        <v>399.98916271975594</v>
      </c>
      <c r="AT339" s="2">
        <f t="shared" si="109"/>
        <v>439.98399487836105</v>
      </c>
      <c r="AU339" s="2">
        <f t="shared" si="109"/>
        <v>449.98917662150239</v>
      </c>
      <c r="AV339" s="2">
        <f t="shared" si="109"/>
        <v>459.98648111332005</v>
      </c>
      <c r="AW339" s="2">
        <f t="shared" si="109"/>
        <v>476.00175817150159</v>
      </c>
      <c r="AX339" s="2">
        <f t="shared" si="109"/>
        <v>500.39475774424147</v>
      </c>
      <c r="AY339" s="2">
        <f t="shared" si="109"/>
        <v>526.41664002557548</v>
      </c>
      <c r="AZ339" s="2">
        <f t="shared" si="109"/>
        <v>552.78836949585195</v>
      </c>
      <c r="BA339" s="2">
        <f t="shared" si="109"/>
        <v>580.99808291397073</v>
      </c>
      <c r="BB339" s="2">
        <f t="shared" si="109"/>
        <v>612.60478567466919</v>
      </c>
      <c r="BC339" s="2">
        <f t="shared" si="109"/>
        <v>609.05113769645789</v>
      </c>
      <c r="BD339" s="2">
        <f t="shared" si="109"/>
        <v>636.01781577055203</v>
      </c>
      <c r="BE339" s="2">
        <f t="shared" si="109"/>
        <v>639.97445925452951</v>
      </c>
      <c r="BF339" s="2">
        <f t="shared" si="109"/>
        <v>650.0016833599866</v>
      </c>
      <c r="BG339" s="2">
        <f t="shared" si="109"/>
        <v>639.98371600716496</v>
      </c>
      <c r="BH339" s="2">
        <f t="shared" si="109"/>
        <v>659.97696839850028</v>
      </c>
      <c r="BI339" s="2">
        <f t="shared" si="109"/>
        <v>649.97159620040964</v>
      </c>
      <c r="BJ339" s="2">
        <f t="shared" si="109"/>
        <v>659.97244488977958</v>
      </c>
      <c r="BK339" s="2">
        <f t="shared" si="109"/>
        <v>639.98650085903625</v>
      </c>
      <c r="BL339" s="2">
        <f t="shared" si="109"/>
        <v>639.97652122872239</v>
      </c>
      <c r="BM339" s="2">
        <f t="shared" si="109"/>
        <v>710.8551502145923</v>
      </c>
      <c r="BN339" s="2">
        <f t="shared" si="109"/>
        <v>640.01338223632035</v>
      </c>
      <c r="BO339" s="2">
        <f t="shared" si="109"/>
        <v>663.58993522670653</v>
      </c>
      <c r="BQ339" s="32" t="s">
        <v>16</v>
      </c>
      <c r="BR339" s="32" t="s">
        <v>30</v>
      </c>
    </row>
    <row r="340" spans="2:70" x14ac:dyDescent="0.45">
      <c r="B340" t="s">
        <v>412</v>
      </c>
      <c r="C340" t="s">
        <v>25</v>
      </c>
      <c r="D340" t="s">
        <v>26</v>
      </c>
      <c r="E340" t="s">
        <v>33</v>
      </c>
      <c r="AI340" s="2">
        <v>114126.2444</v>
      </c>
      <c r="AJ340" s="2">
        <v>116607.13099999999</v>
      </c>
      <c r="AK340" s="2">
        <v>117797.65270000001</v>
      </c>
      <c r="AL340" s="2">
        <v>118738.8351</v>
      </c>
      <c r="AM340" s="2">
        <v>119746.7616</v>
      </c>
      <c r="AN340" s="2">
        <v>121118.8535</v>
      </c>
      <c r="AO340" s="2">
        <v>131428.2254</v>
      </c>
      <c r="AP340" s="2">
        <v>134215.86040000001</v>
      </c>
      <c r="AQ340" s="2">
        <v>137918.0925</v>
      </c>
      <c r="AR340" s="2">
        <v>138778.4731</v>
      </c>
      <c r="AS340" s="2">
        <v>140598.12849999999</v>
      </c>
      <c r="AT340" s="2">
        <v>133872.70929999999</v>
      </c>
      <c r="AU340" s="2">
        <v>135635.9852</v>
      </c>
      <c r="AV340" s="2">
        <v>138658.41440000001</v>
      </c>
      <c r="AW340" s="2">
        <v>140490.0931</v>
      </c>
      <c r="AX340" s="2">
        <v>145041.47630000001</v>
      </c>
      <c r="AY340" s="2">
        <v>145670.78339999999</v>
      </c>
      <c r="AZ340" s="2">
        <v>145409.31450000001</v>
      </c>
      <c r="BA340" s="2">
        <v>147095.18299999999</v>
      </c>
      <c r="BB340" s="2">
        <v>145738.66089999999</v>
      </c>
      <c r="BC340" s="2">
        <v>152149.4621</v>
      </c>
      <c r="BD340" s="2">
        <v>157777.1342</v>
      </c>
      <c r="BE340" s="2">
        <v>157714.6593</v>
      </c>
      <c r="BF340" s="2">
        <v>165226.64069999999</v>
      </c>
      <c r="BG340" s="2">
        <v>171472.80100000001</v>
      </c>
      <c r="BH340" s="2">
        <v>175877.8211</v>
      </c>
      <c r="BI340" s="2">
        <v>187672.52220000001</v>
      </c>
      <c r="BJ340" s="2">
        <v>194968.95939999999</v>
      </c>
      <c r="BK340" s="2">
        <v>199275.11009999999</v>
      </c>
      <c r="BL340" s="2">
        <v>206627.5423</v>
      </c>
      <c r="BM340" s="2">
        <v>214190.12779999999</v>
      </c>
      <c r="BN340" s="2">
        <v>220448.2004</v>
      </c>
      <c r="BO340" s="2">
        <v>220681.17490000001</v>
      </c>
      <c r="BQ340" s="32" t="s">
        <v>421</v>
      </c>
      <c r="BR340" s="32" t="s">
        <v>29</v>
      </c>
    </row>
    <row r="341" spans="2:70" x14ac:dyDescent="0.45">
      <c r="B341" t="s">
        <v>412</v>
      </c>
      <c r="C341" t="s">
        <v>25</v>
      </c>
      <c r="D341" t="s">
        <v>26</v>
      </c>
      <c r="E341" t="s">
        <v>34</v>
      </c>
      <c r="AI341" s="2">
        <v>39479.4156</v>
      </c>
      <c r="AJ341" s="2">
        <v>41295.448600000003</v>
      </c>
      <c r="AK341" s="2">
        <v>41832.484299999996</v>
      </c>
      <c r="AL341" s="2">
        <v>42916.367599999998</v>
      </c>
      <c r="AM341" s="2">
        <v>44232.93</v>
      </c>
      <c r="AN341" s="2">
        <v>45152.555699999997</v>
      </c>
      <c r="AO341" s="2">
        <v>47195.6774</v>
      </c>
      <c r="AP341" s="2">
        <v>49342.2716</v>
      </c>
      <c r="AQ341" s="2">
        <v>52193.139499999997</v>
      </c>
      <c r="AR341" s="2">
        <v>53054.857600000003</v>
      </c>
      <c r="AS341" s="2">
        <v>53792.8387</v>
      </c>
      <c r="AT341" s="2">
        <v>53122.824999999997</v>
      </c>
      <c r="AU341" s="2">
        <v>53773.237699999998</v>
      </c>
      <c r="AV341" s="2">
        <v>55497.642699999997</v>
      </c>
      <c r="AW341" s="2">
        <v>56569.573700000001</v>
      </c>
      <c r="AX341" s="2">
        <v>60123.226600000002</v>
      </c>
      <c r="AY341" s="2">
        <v>60471.3819</v>
      </c>
      <c r="AZ341" s="2">
        <v>59495.994200000001</v>
      </c>
      <c r="BA341" s="2">
        <v>59732.575700000001</v>
      </c>
      <c r="BB341" s="2">
        <v>57609.506200000003</v>
      </c>
      <c r="BC341" s="2">
        <v>62092.927000000003</v>
      </c>
      <c r="BD341" s="2">
        <v>66317.940300000002</v>
      </c>
      <c r="BE341" s="2">
        <v>69456.811000000002</v>
      </c>
      <c r="BF341" s="2">
        <v>70954.159599999999</v>
      </c>
      <c r="BG341" s="2">
        <v>72330.180900000007</v>
      </c>
      <c r="BH341" s="2">
        <v>72733.053</v>
      </c>
      <c r="BI341" s="2">
        <v>78906.637400000007</v>
      </c>
      <c r="BJ341" s="2">
        <v>81074.970600000001</v>
      </c>
      <c r="BK341" s="2">
        <v>80372.389299999995</v>
      </c>
      <c r="BL341" s="2">
        <v>81769.952999999994</v>
      </c>
      <c r="BM341" s="2">
        <v>84648.035300000003</v>
      </c>
      <c r="BN341" s="2">
        <v>87150.169800000003</v>
      </c>
      <c r="BO341" s="2">
        <v>87430.766000000003</v>
      </c>
      <c r="BQ341" s="32" t="s">
        <v>421</v>
      </c>
      <c r="BR341" s="32" t="s">
        <v>29</v>
      </c>
    </row>
    <row r="342" spans="2:70" x14ac:dyDescent="0.45">
      <c r="B342" t="s">
        <v>412</v>
      </c>
      <c r="C342" t="s">
        <v>25</v>
      </c>
      <c r="D342" t="s">
        <v>26</v>
      </c>
      <c r="E342" t="s">
        <v>35</v>
      </c>
      <c r="AI342" s="2">
        <v>48401.876300000004</v>
      </c>
      <c r="AJ342" s="2">
        <v>48401.876300000004</v>
      </c>
      <c r="AK342" s="2">
        <v>48401.876300000004</v>
      </c>
      <c r="AL342" s="2">
        <v>48401.876300000004</v>
      </c>
      <c r="AM342" s="2">
        <v>48401.876300000004</v>
      </c>
      <c r="AN342" s="2">
        <v>48401.876300000004</v>
      </c>
      <c r="AO342" s="2">
        <v>58811.7327</v>
      </c>
      <c r="AP342" s="2">
        <v>56889.801500000001</v>
      </c>
      <c r="AQ342" s="2">
        <v>58794.063800000004</v>
      </c>
      <c r="AR342" s="2">
        <v>56827.709300000002</v>
      </c>
      <c r="AS342" s="2">
        <v>58005.906600000002</v>
      </c>
      <c r="AT342" s="2">
        <v>46698.911599999999</v>
      </c>
      <c r="AU342" s="2">
        <v>46381.581299999998</v>
      </c>
      <c r="AV342" s="2">
        <v>46651.868499999997</v>
      </c>
      <c r="AW342" s="2">
        <v>46247.400600000001</v>
      </c>
      <c r="AX342" s="2">
        <v>46576.856099999997</v>
      </c>
      <c r="AY342" s="2">
        <v>46422.550600000002</v>
      </c>
      <c r="AZ342" s="2">
        <v>46348.354399999997</v>
      </c>
      <c r="BA342" s="2">
        <v>46324.860099999998</v>
      </c>
      <c r="BB342" s="2">
        <v>46143.713199999998</v>
      </c>
      <c r="BC342" s="2">
        <v>46214.4882</v>
      </c>
      <c r="BD342" s="2">
        <v>46206.013400000003</v>
      </c>
      <c r="BE342" s="2">
        <v>46221.554199999999</v>
      </c>
      <c r="BF342" s="2">
        <v>46433.584300000002</v>
      </c>
      <c r="BG342" s="2">
        <v>46250.554900000003</v>
      </c>
      <c r="BH342" s="2">
        <v>46171.0242</v>
      </c>
      <c r="BI342" s="2">
        <v>46310.254099999998</v>
      </c>
      <c r="BJ342" s="2">
        <v>46190.155200000001</v>
      </c>
      <c r="BK342" s="2">
        <v>46059.289499999999</v>
      </c>
      <c r="BL342" s="2">
        <v>46249.077499999999</v>
      </c>
      <c r="BM342" s="2">
        <v>46916.561099999999</v>
      </c>
      <c r="BN342" s="2">
        <v>46307.045299999998</v>
      </c>
      <c r="BO342" s="2">
        <v>46258.907899999998</v>
      </c>
      <c r="BQ342" s="32" t="s">
        <v>421</v>
      </c>
      <c r="BR342" s="32" t="s">
        <v>29</v>
      </c>
    </row>
    <row r="343" spans="2:70" x14ac:dyDescent="0.45">
      <c r="B343" t="s">
        <v>412</v>
      </c>
      <c r="C343" t="s">
        <v>25</v>
      </c>
      <c r="D343" t="s">
        <v>26</v>
      </c>
      <c r="E343" t="s">
        <v>36</v>
      </c>
      <c r="AI343" s="2">
        <v>339389.5944</v>
      </c>
      <c r="AJ343" s="2">
        <v>356107.8665</v>
      </c>
      <c r="AK343" s="2">
        <v>379505.30940000003</v>
      </c>
      <c r="AL343" s="2">
        <v>383386.36410000001</v>
      </c>
      <c r="AM343" s="2">
        <v>404495.71100000001</v>
      </c>
      <c r="AN343" s="2">
        <v>424315.95319999999</v>
      </c>
      <c r="AO343" s="2">
        <v>481755.435</v>
      </c>
      <c r="AP343" s="2">
        <v>456480.49469999998</v>
      </c>
      <c r="AQ343" s="2">
        <v>433734.44540000003</v>
      </c>
      <c r="AR343" s="2">
        <v>419754.64370000002</v>
      </c>
      <c r="AS343" s="2">
        <v>450533.272</v>
      </c>
      <c r="AT343" s="2">
        <v>443814.60720000003</v>
      </c>
      <c r="AU343" s="2">
        <v>409106.06040000002</v>
      </c>
      <c r="AV343" s="2">
        <v>441600.41930000001</v>
      </c>
      <c r="AW343" s="2">
        <v>442855.73469999997</v>
      </c>
      <c r="AX343" s="2">
        <v>448238.52539999998</v>
      </c>
      <c r="AY343" s="2">
        <v>426528.13959999999</v>
      </c>
      <c r="AZ343" s="2">
        <v>411885.55709999998</v>
      </c>
      <c r="BA343" s="2">
        <v>405934.0379</v>
      </c>
      <c r="BB343" s="2">
        <v>380967.20610000001</v>
      </c>
      <c r="BC343" s="2">
        <v>432838.76120000001</v>
      </c>
      <c r="BD343" s="2">
        <v>461613.37390000001</v>
      </c>
      <c r="BE343" s="2">
        <v>456036.69069999998</v>
      </c>
      <c r="BF343" s="2">
        <v>447468.98619999998</v>
      </c>
      <c r="BG343" s="2">
        <v>459877.14240000001</v>
      </c>
      <c r="BH343" s="2">
        <v>446012.45659999998</v>
      </c>
      <c r="BI343" s="2">
        <v>449844.234</v>
      </c>
      <c r="BJ343" s="2">
        <v>453463.27669999999</v>
      </c>
      <c r="BK343" s="2">
        <v>450819.92440000002</v>
      </c>
      <c r="BL343" s="2">
        <v>482688.02140000003</v>
      </c>
      <c r="BM343" s="2">
        <v>463160.27789999999</v>
      </c>
      <c r="BN343" s="2">
        <v>481507.55359999998</v>
      </c>
      <c r="BO343" s="2">
        <v>478379.44420000003</v>
      </c>
      <c r="BQ343" s="32" t="s">
        <v>421</v>
      </c>
      <c r="BR343" s="32" t="s">
        <v>29</v>
      </c>
    </row>
    <row r="344" spans="2:70" x14ac:dyDescent="0.45">
      <c r="B344" t="s">
        <v>412</v>
      </c>
      <c r="C344" t="s">
        <v>25</v>
      </c>
      <c r="D344" t="s">
        <v>26</v>
      </c>
      <c r="E344" t="s">
        <v>37</v>
      </c>
      <c r="AI344" s="2">
        <v>290987.7181</v>
      </c>
      <c r="AJ344" s="2">
        <v>307705.9902</v>
      </c>
      <c r="AK344" s="2">
        <v>331103.43310000002</v>
      </c>
      <c r="AL344" s="2">
        <v>334984.4878</v>
      </c>
      <c r="AM344" s="2">
        <v>356093.83470000001</v>
      </c>
      <c r="AN344" s="2">
        <v>375914.07689999999</v>
      </c>
      <c r="AO344" s="2">
        <v>422943.7023</v>
      </c>
      <c r="AP344" s="2">
        <v>399590.69319999998</v>
      </c>
      <c r="AQ344" s="2">
        <v>374940.38160000002</v>
      </c>
      <c r="AR344" s="2">
        <v>362926.93440000003</v>
      </c>
      <c r="AS344" s="2">
        <v>392527.36540000001</v>
      </c>
      <c r="AT344" s="2">
        <v>397115.69559999998</v>
      </c>
      <c r="AU344" s="2">
        <v>362724.4791</v>
      </c>
      <c r="AV344" s="2">
        <v>394948.55080000003</v>
      </c>
      <c r="AW344" s="2">
        <v>396608.33409999998</v>
      </c>
      <c r="AX344" s="2">
        <v>401661.66930000001</v>
      </c>
      <c r="AY344" s="2">
        <v>380105.58899999998</v>
      </c>
      <c r="AZ344" s="2">
        <v>365537.20270000002</v>
      </c>
      <c r="BA344" s="2">
        <v>359609.1778</v>
      </c>
      <c r="BB344" s="2">
        <v>334823.49290000001</v>
      </c>
      <c r="BC344" s="2">
        <v>386624.27299999999</v>
      </c>
      <c r="BD344" s="2">
        <v>415407.36050000001</v>
      </c>
      <c r="BE344" s="2">
        <v>409815.13650000002</v>
      </c>
      <c r="BF344" s="2">
        <v>401035.4019</v>
      </c>
      <c r="BG344" s="2">
        <v>413626.58750000002</v>
      </c>
      <c r="BH344" s="2">
        <v>399841.43239999999</v>
      </c>
      <c r="BI344" s="2">
        <v>403533.97989999998</v>
      </c>
      <c r="BJ344" s="2">
        <v>407273.12150000001</v>
      </c>
      <c r="BK344" s="2">
        <v>404760.6349</v>
      </c>
      <c r="BL344" s="2">
        <v>436438.94390000001</v>
      </c>
      <c r="BM344" s="2">
        <v>416243.71679999999</v>
      </c>
      <c r="BN344" s="2">
        <v>435200.50829999999</v>
      </c>
      <c r="BO344" s="2">
        <v>432120.53629999998</v>
      </c>
      <c r="BQ344" s="32" t="s">
        <v>421</v>
      </c>
      <c r="BR344" s="32" t="s">
        <v>29</v>
      </c>
    </row>
    <row r="345" spans="2:70" x14ac:dyDescent="0.45">
      <c r="B345" t="s">
        <v>413</v>
      </c>
      <c r="C345" t="s">
        <v>19</v>
      </c>
      <c r="D345" t="s">
        <v>21</v>
      </c>
      <c r="E345" t="s">
        <v>1</v>
      </c>
      <c r="F345">
        <v>9.2700000000000005E-2</v>
      </c>
      <c r="G345">
        <v>9.2700000000000005E-2</v>
      </c>
      <c r="H345">
        <v>9.3100000000000002E-2</v>
      </c>
      <c r="I345">
        <v>9.3399999999999997E-2</v>
      </c>
      <c r="J345">
        <v>9.2899999999999996E-2</v>
      </c>
      <c r="K345">
        <v>9.6000000000000002E-2</v>
      </c>
      <c r="L345">
        <v>9.6299999999999997E-2</v>
      </c>
      <c r="M345">
        <v>9.8500000000000004E-2</v>
      </c>
      <c r="N345">
        <v>9.9000000000000005E-2</v>
      </c>
      <c r="O345">
        <v>9.8699999999999996E-2</v>
      </c>
      <c r="P345">
        <v>0.1066</v>
      </c>
      <c r="Q345">
        <v>0.10539999999999999</v>
      </c>
      <c r="R345">
        <v>0.10539999999999999</v>
      </c>
      <c r="S345">
        <v>0.1057</v>
      </c>
      <c r="T345">
        <v>0.10879999999999999</v>
      </c>
      <c r="U345">
        <v>0.1077</v>
      </c>
      <c r="V345">
        <v>0.1159</v>
      </c>
      <c r="W345">
        <v>0.1158</v>
      </c>
      <c r="X345">
        <v>0.1273</v>
      </c>
      <c r="Y345">
        <v>0.11849999999999999</v>
      </c>
      <c r="Z345">
        <v>0.1202</v>
      </c>
      <c r="AA345">
        <v>0.12820000000000001</v>
      </c>
      <c r="AB345">
        <v>0.12759999999999999</v>
      </c>
      <c r="AC345">
        <v>0.13270000000000001</v>
      </c>
      <c r="AD345">
        <v>0.1353</v>
      </c>
      <c r="AE345">
        <v>0.1356</v>
      </c>
      <c r="AF345">
        <v>0.13750000000000001</v>
      </c>
      <c r="AG345">
        <v>0.13159999999999999</v>
      </c>
      <c r="AH345">
        <v>0.12959999999999999</v>
      </c>
      <c r="AI345">
        <v>0.1295</v>
      </c>
      <c r="AJ345">
        <v>0.13400000000000001</v>
      </c>
      <c r="AK345">
        <v>0.1346</v>
      </c>
      <c r="AL345">
        <v>0.1343</v>
      </c>
      <c r="AM345">
        <v>0.13500000000000001</v>
      </c>
      <c r="AN345">
        <v>0.13739999999999999</v>
      </c>
      <c r="AO345">
        <v>0.13539999999999999</v>
      </c>
      <c r="AP345">
        <v>0.13589999999999999</v>
      </c>
      <c r="AQ345">
        <v>0.14130000000000001</v>
      </c>
      <c r="AR345">
        <v>0.12609999999999999</v>
      </c>
      <c r="AS345">
        <v>0.1181</v>
      </c>
      <c r="AT345">
        <v>0.11409999999999999</v>
      </c>
      <c r="AU345">
        <v>0.1003</v>
      </c>
      <c r="AV345">
        <v>9.0999999999999998E-2</v>
      </c>
      <c r="AW345">
        <v>9.1300000000000006E-2</v>
      </c>
      <c r="AX345">
        <v>8.7300000000000003E-2</v>
      </c>
      <c r="AY345">
        <v>8.9899999999999994E-2</v>
      </c>
      <c r="AZ345">
        <v>8.6099999999999996E-2</v>
      </c>
      <c r="BA345">
        <v>8.5199999999999998E-2</v>
      </c>
      <c r="BB345">
        <v>9.6500000000000002E-2</v>
      </c>
      <c r="BC345">
        <v>0.1018</v>
      </c>
      <c r="BD345">
        <v>0.1019</v>
      </c>
      <c r="BE345">
        <v>9.5299999999999996E-2</v>
      </c>
      <c r="BF345">
        <v>0.10979999999999999</v>
      </c>
      <c r="BG345">
        <v>0.1114</v>
      </c>
      <c r="BH345">
        <v>0.1144</v>
      </c>
      <c r="BI345">
        <v>0.11600000000000001</v>
      </c>
      <c r="BJ345">
        <v>0.1086</v>
      </c>
      <c r="BK345">
        <v>0.115</v>
      </c>
      <c r="BL345">
        <v>0.1115</v>
      </c>
      <c r="BM345">
        <v>0.1104</v>
      </c>
      <c r="BN345">
        <v>0.1084</v>
      </c>
      <c r="BO345">
        <v>9.4299999999999995E-2</v>
      </c>
      <c r="BQ345" s="32" t="s">
        <v>0</v>
      </c>
      <c r="BR345" s="32" t="s">
        <v>29</v>
      </c>
    </row>
    <row r="346" spans="2:70" x14ac:dyDescent="0.45">
      <c r="B346" t="s">
        <v>413</v>
      </c>
      <c r="C346" t="s">
        <v>19</v>
      </c>
      <c r="D346" t="s">
        <v>21</v>
      </c>
      <c r="E346" t="s">
        <v>3</v>
      </c>
      <c r="F346">
        <v>1.4655</v>
      </c>
      <c r="G346">
        <v>1.4679</v>
      </c>
      <c r="H346">
        <v>1.4675</v>
      </c>
      <c r="I346">
        <v>1.4217</v>
      </c>
      <c r="J346">
        <v>1.4303999999999999</v>
      </c>
      <c r="K346">
        <v>1.5539000000000001</v>
      </c>
      <c r="L346">
        <v>1.5445</v>
      </c>
      <c r="M346">
        <v>1.5137</v>
      </c>
      <c r="N346">
        <v>1.4862</v>
      </c>
      <c r="O346">
        <v>1.458</v>
      </c>
      <c r="P346">
        <v>1.4558</v>
      </c>
      <c r="Q346">
        <v>1.6076999999999999</v>
      </c>
      <c r="R346">
        <v>1.444</v>
      </c>
      <c r="S346">
        <v>1.4377</v>
      </c>
      <c r="T346">
        <v>1.3727</v>
      </c>
      <c r="U346">
        <v>1.5018</v>
      </c>
      <c r="V346">
        <v>1.5717000000000001</v>
      </c>
      <c r="W346">
        <v>1.5328999999999999</v>
      </c>
      <c r="X346">
        <v>1.7244999999999999</v>
      </c>
      <c r="Y346">
        <v>1.472</v>
      </c>
      <c r="Z346">
        <v>1.4413</v>
      </c>
      <c r="AA346">
        <v>1.9509000000000001</v>
      </c>
      <c r="AB346">
        <v>1.3803000000000001</v>
      </c>
      <c r="AC346">
        <v>1.4478</v>
      </c>
      <c r="AD346">
        <v>1.4139999999999999</v>
      </c>
      <c r="AE346">
        <v>1.5975999999999999</v>
      </c>
      <c r="AF346">
        <v>1.363</v>
      </c>
      <c r="AG346">
        <v>1.2645</v>
      </c>
      <c r="AH346">
        <v>1.2126999999999999</v>
      </c>
      <c r="AI346">
        <v>1.1929000000000001</v>
      </c>
      <c r="AJ346">
        <v>1.3966000000000001</v>
      </c>
      <c r="AK346">
        <v>1.1921999999999999</v>
      </c>
      <c r="AL346">
        <v>1.3473999999999999</v>
      </c>
      <c r="AM346">
        <v>1.2019</v>
      </c>
      <c r="AN346">
        <v>1.1717</v>
      </c>
      <c r="AO346">
        <v>1.1901999999999999</v>
      </c>
      <c r="AP346">
        <v>1.1779999999999999</v>
      </c>
      <c r="AQ346">
        <v>1.1655</v>
      </c>
      <c r="AR346">
        <v>1.0670999999999999</v>
      </c>
      <c r="AS346">
        <v>1.0504</v>
      </c>
      <c r="AT346">
        <v>1.0764</v>
      </c>
      <c r="AU346">
        <v>1.0741000000000001</v>
      </c>
      <c r="AV346">
        <v>1.0068999999999999</v>
      </c>
      <c r="AW346">
        <v>1.0330999999999999</v>
      </c>
      <c r="AX346">
        <v>1.0567</v>
      </c>
      <c r="AY346">
        <v>1.1209</v>
      </c>
      <c r="AZ346">
        <v>1.0351999999999999</v>
      </c>
      <c r="BA346">
        <v>0.99</v>
      </c>
      <c r="BB346">
        <v>1.0591999999999999</v>
      </c>
      <c r="BC346">
        <v>0.97</v>
      </c>
      <c r="BD346">
        <v>0.87770000000000004</v>
      </c>
      <c r="BE346">
        <v>0.91459999999999997</v>
      </c>
      <c r="BF346">
        <v>0.85919999999999996</v>
      </c>
      <c r="BG346">
        <v>0.86929999999999996</v>
      </c>
      <c r="BH346">
        <v>0.92449999999999999</v>
      </c>
      <c r="BI346">
        <v>0.86699999999999999</v>
      </c>
      <c r="BJ346">
        <v>0.83409999999999995</v>
      </c>
      <c r="BK346">
        <v>0.78249999999999997</v>
      </c>
      <c r="BL346">
        <v>0.77370000000000005</v>
      </c>
      <c r="BM346">
        <v>0.77229999999999999</v>
      </c>
      <c r="BN346">
        <v>0.84440000000000004</v>
      </c>
      <c r="BO346">
        <v>0.77449999999999997</v>
      </c>
      <c r="BQ346" s="32" t="s">
        <v>2</v>
      </c>
      <c r="BR346" s="32" t="s">
        <v>29</v>
      </c>
    </row>
    <row r="347" spans="2:70" x14ac:dyDescent="0.45">
      <c r="B347" t="s">
        <v>413</v>
      </c>
      <c r="C347" t="s">
        <v>19</v>
      </c>
      <c r="D347" t="s">
        <v>21</v>
      </c>
      <c r="E347" t="s">
        <v>5</v>
      </c>
      <c r="F347">
        <v>175.5607</v>
      </c>
      <c r="G347">
        <v>171.58969999999999</v>
      </c>
      <c r="H347">
        <v>168.7894</v>
      </c>
      <c r="I347">
        <v>165.19470000000001</v>
      </c>
      <c r="J347">
        <v>162.27170000000001</v>
      </c>
      <c r="K347">
        <v>159.45670000000001</v>
      </c>
      <c r="L347">
        <v>156.7706</v>
      </c>
      <c r="M347">
        <v>153.95339999999999</v>
      </c>
      <c r="N347">
        <v>151.5506</v>
      </c>
      <c r="O347">
        <v>148.9042</v>
      </c>
      <c r="P347">
        <v>146.57320000000001</v>
      </c>
      <c r="Q347">
        <v>144.34970000000001</v>
      </c>
      <c r="R347">
        <v>141.86940000000001</v>
      </c>
      <c r="S347">
        <v>139.51169999999999</v>
      </c>
      <c r="T347">
        <v>137.59309999999999</v>
      </c>
      <c r="U347">
        <v>135.61089999999999</v>
      </c>
      <c r="V347">
        <v>133.60900000000001</v>
      </c>
      <c r="W347">
        <v>131.4538</v>
      </c>
      <c r="X347">
        <v>129.5538</v>
      </c>
      <c r="Y347">
        <v>127.53919999999999</v>
      </c>
      <c r="Z347">
        <v>125.4691</v>
      </c>
      <c r="AA347">
        <v>123.5309</v>
      </c>
      <c r="AB347">
        <v>122.82680000000001</v>
      </c>
      <c r="AC347">
        <v>120.26909999999999</v>
      </c>
      <c r="AD347">
        <v>117.77760000000001</v>
      </c>
      <c r="AE347">
        <v>116.0561</v>
      </c>
      <c r="AF347">
        <v>114.4752</v>
      </c>
      <c r="AG347">
        <v>112.89100000000001</v>
      </c>
      <c r="AH347">
        <v>112.5506</v>
      </c>
      <c r="AI347">
        <v>111.06010000000001</v>
      </c>
      <c r="AJ347">
        <v>0</v>
      </c>
      <c r="AK347">
        <v>0</v>
      </c>
      <c r="AL347">
        <v>0</v>
      </c>
      <c r="AM347">
        <v>0</v>
      </c>
      <c r="AN347">
        <v>0</v>
      </c>
      <c r="AO347">
        <v>0</v>
      </c>
      <c r="AP347">
        <v>0</v>
      </c>
      <c r="AQ347">
        <v>0</v>
      </c>
      <c r="AR347">
        <v>0</v>
      </c>
      <c r="AS347" s="2">
        <v>55.530050000000017</v>
      </c>
      <c r="AT347" s="2">
        <v>59.384123680573076</v>
      </c>
      <c r="AU347" s="2">
        <v>58.908636165656418</v>
      </c>
      <c r="AV347" s="2">
        <v>59.015850568003295</v>
      </c>
      <c r="AW347" s="2">
        <v>58.646577889105579</v>
      </c>
      <c r="AX347" s="2">
        <v>57.553485572161279</v>
      </c>
      <c r="AY347" s="2">
        <v>58.692662613086576</v>
      </c>
      <c r="AZ347" s="2">
        <v>58.039213726937056</v>
      </c>
      <c r="BA347" s="2">
        <v>58.568050988323527</v>
      </c>
      <c r="BB347" s="2">
        <v>58.898259291807967</v>
      </c>
      <c r="BC347" s="2">
        <v>59.358217982188371</v>
      </c>
      <c r="BD347" s="2">
        <v>64.828180990317776</v>
      </c>
      <c r="BE347" s="2">
        <v>65.395972068180242</v>
      </c>
      <c r="BF347" s="2">
        <v>66.061855832101756</v>
      </c>
      <c r="BG347" s="2">
        <v>67.603003177724432</v>
      </c>
      <c r="BH347" s="2">
        <v>72.341556316729864</v>
      </c>
      <c r="BI347" s="2">
        <v>71.933011448994577</v>
      </c>
      <c r="BJ347" s="2">
        <v>70.993758872627978</v>
      </c>
      <c r="BK347" s="2">
        <v>71.50767896248459</v>
      </c>
      <c r="BL347" s="2">
        <v>72.424172027224017</v>
      </c>
      <c r="BM347" s="2">
        <v>73.031704753856175</v>
      </c>
      <c r="BN347" s="2">
        <v>79.436643893954695</v>
      </c>
      <c r="BO347" s="2">
        <v>81.475362840743784</v>
      </c>
      <c r="BQ347" s="32" t="s">
        <v>4</v>
      </c>
      <c r="BR347" s="32" t="s">
        <v>29</v>
      </c>
    </row>
    <row r="348" spans="2:70" x14ac:dyDescent="0.45">
      <c r="B348" t="s">
        <v>413</v>
      </c>
      <c r="C348" t="s">
        <v>19</v>
      </c>
      <c r="D348" t="s">
        <v>21</v>
      </c>
      <c r="E348" t="s">
        <v>7</v>
      </c>
      <c r="F348">
        <v>5.7634999999999996</v>
      </c>
      <c r="G348">
        <v>5.7626999999999997</v>
      </c>
      <c r="H348">
        <v>5.7618999999999998</v>
      </c>
      <c r="I348">
        <v>5.7611999999999997</v>
      </c>
      <c r="J348">
        <v>5.7603</v>
      </c>
      <c r="K348">
        <v>5.7595000000000001</v>
      </c>
      <c r="L348">
        <v>5.7587000000000002</v>
      </c>
      <c r="M348">
        <v>5.7672999999999996</v>
      </c>
      <c r="N348">
        <v>5.7664</v>
      </c>
      <c r="O348">
        <v>5.7656999999999998</v>
      </c>
      <c r="P348">
        <v>5.7648000000000001</v>
      </c>
      <c r="Q348">
        <v>5.7641</v>
      </c>
      <c r="R348">
        <v>5.7633999999999999</v>
      </c>
      <c r="S348">
        <v>5.7625999999999999</v>
      </c>
      <c r="T348">
        <v>5.7617000000000003</v>
      </c>
      <c r="U348">
        <v>5.7610999999999999</v>
      </c>
      <c r="V348">
        <v>5.7706</v>
      </c>
      <c r="W348">
        <v>5.7595999999999998</v>
      </c>
      <c r="X348">
        <v>5.7473999999999998</v>
      </c>
      <c r="Y348">
        <v>5.7744999999999997</v>
      </c>
      <c r="Z348">
        <v>5.7706999999999997</v>
      </c>
      <c r="AA348">
        <v>5.7670000000000003</v>
      </c>
      <c r="AB348">
        <v>5.7636000000000003</v>
      </c>
      <c r="AC348">
        <v>5.7605000000000004</v>
      </c>
      <c r="AD348">
        <v>5.7526000000000002</v>
      </c>
      <c r="AE348">
        <v>5.7477</v>
      </c>
      <c r="AF348">
        <v>5.8067000000000002</v>
      </c>
      <c r="AG348">
        <v>5.5156999999999998</v>
      </c>
      <c r="AH348">
        <v>5.2954999999999997</v>
      </c>
      <c r="AI348">
        <v>5.0594000000000001</v>
      </c>
      <c r="AJ348">
        <v>5.0446999999999997</v>
      </c>
      <c r="AK348">
        <v>5.0290999999999997</v>
      </c>
      <c r="AL348">
        <v>5.0265000000000004</v>
      </c>
      <c r="AM348">
        <v>4.9823000000000004</v>
      </c>
      <c r="AN348">
        <v>4.9770000000000003</v>
      </c>
      <c r="AO348">
        <v>4.9630000000000001</v>
      </c>
      <c r="AP348">
        <v>4.9353999999999996</v>
      </c>
      <c r="AQ348">
        <v>4.8630000000000004</v>
      </c>
      <c r="AR348">
        <v>4.7224000000000004</v>
      </c>
      <c r="AS348">
        <v>4.6721000000000004</v>
      </c>
      <c r="AT348">
        <v>4.6654</v>
      </c>
      <c r="AU348">
        <v>4.5425000000000004</v>
      </c>
      <c r="AV348">
        <v>4.5159000000000002</v>
      </c>
      <c r="AW348">
        <v>4.5201000000000002</v>
      </c>
      <c r="AX348">
        <v>4.4573999999999998</v>
      </c>
      <c r="AY348">
        <v>4.3924000000000003</v>
      </c>
      <c r="AZ348">
        <v>4.3388</v>
      </c>
      <c r="BA348">
        <v>4.2819000000000003</v>
      </c>
      <c r="BB348">
        <v>4.2267999999999999</v>
      </c>
      <c r="BC348">
        <v>4.1733000000000002</v>
      </c>
      <c r="BD348">
        <v>4.0853999999999999</v>
      </c>
      <c r="BE348">
        <v>3.9954000000000001</v>
      </c>
      <c r="BF348">
        <v>3.9064999999999999</v>
      </c>
      <c r="BG348">
        <v>3.6097000000000001</v>
      </c>
      <c r="BH348">
        <v>3.4502999999999999</v>
      </c>
      <c r="BI348">
        <v>2.9891999999999999</v>
      </c>
      <c r="BJ348">
        <v>2.9022999999999999</v>
      </c>
      <c r="BK348">
        <v>2.5851999999999999</v>
      </c>
      <c r="BL348">
        <v>2.5432000000000001</v>
      </c>
      <c r="BM348">
        <v>2.3761999999999999</v>
      </c>
      <c r="BN348">
        <v>2.1381999999999999</v>
      </c>
      <c r="BO348">
        <v>2.0817999999999999</v>
      </c>
      <c r="BQ348" s="32" t="s">
        <v>6</v>
      </c>
      <c r="BR348" s="32" t="s">
        <v>29</v>
      </c>
    </row>
    <row r="349" spans="2:70" x14ac:dyDescent="0.45">
      <c r="B349" t="s">
        <v>413</v>
      </c>
      <c r="C349" t="s">
        <v>19</v>
      </c>
      <c r="D349" t="s">
        <v>21</v>
      </c>
      <c r="E349" t="s">
        <v>9</v>
      </c>
      <c r="F349">
        <v>46.901800000000001</v>
      </c>
      <c r="G349">
        <v>45.171799999999998</v>
      </c>
      <c r="H349">
        <v>44.2485</v>
      </c>
      <c r="I349">
        <v>43.386000000000003</v>
      </c>
      <c r="J349">
        <v>42.574800000000003</v>
      </c>
      <c r="K349">
        <v>41.814100000000003</v>
      </c>
      <c r="L349">
        <v>41.098100000000002</v>
      </c>
      <c r="M349">
        <v>40.423000000000002</v>
      </c>
      <c r="N349">
        <v>39.785400000000003</v>
      </c>
      <c r="O349">
        <v>39.182299999999998</v>
      </c>
      <c r="P349">
        <v>38.609900000000003</v>
      </c>
      <c r="Q349">
        <v>38.067799999999998</v>
      </c>
      <c r="R349">
        <v>37.552900000000001</v>
      </c>
      <c r="S349">
        <v>37.063099999999999</v>
      </c>
      <c r="T349">
        <v>36.596600000000002</v>
      </c>
      <c r="U349">
        <v>36.150799999999997</v>
      </c>
      <c r="V349">
        <v>35.727200000000003</v>
      </c>
      <c r="W349">
        <v>35.320599999999999</v>
      </c>
      <c r="X349">
        <v>34.933399999999999</v>
      </c>
      <c r="Y349">
        <v>34.561900000000001</v>
      </c>
      <c r="Z349">
        <v>34.204900000000002</v>
      </c>
      <c r="AA349">
        <v>34.143000000000001</v>
      </c>
      <c r="AB349">
        <v>33.942900000000002</v>
      </c>
      <c r="AC349">
        <v>33.885800000000003</v>
      </c>
      <c r="AD349">
        <v>33.4831</v>
      </c>
      <c r="AE349">
        <v>33.5931</v>
      </c>
      <c r="AF349">
        <v>33.9084</v>
      </c>
      <c r="AG349">
        <v>32.833300000000001</v>
      </c>
      <c r="AH349">
        <v>33.023699999999998</v>
      </c>
      <c r="AI349">
        <v>32.578899999999997</v>
      </c>
      <c r="AJ349">
        <v>32.404899999999998</v>
      </c>
      <c r="AK349">
        <v>32.012999999999998</v>
      </c>
      <c r="AL349">
        <v>31.840299999999999</v>
      </c>
      <c r="AM349">
        <v>31.821200000000001</v>
      </c>
      <c r="AN349">
        <v>32.346499999999999</v>
      </c>
      <c r="AO349">
        <v>31.912700000000001</v>
      </c>
      <c r="AP349">
        <v>30.345400000000001</v>
      </c>
      <c r="AQ349">
        <v>30.2013</v>
      </c>
      <c r="AR349">
        <v>30.2758</v>
      </c>
      <c r="AS349">
        <v>30.2407</v>
      </c>
      <c r="AT349">
        <v>30.165800000000001</v>
      </c>
      <c r="AU349">
        <v>30.142399999999999</v>
      </c>
      <c r="AV349">
        <v>30.605599999999999</v>
      </c>
      <c r="AW349">
        <v>30.589200000000002</v>
      </c>
      <c r="AX349">
        <v>30.716899999999999</v>
      </c>
      <c r="AY349">
        <v>31.072299999999998</v>
      </c>
      <c r="AZ349">
        <v>31.571999999999999</v>
      </c>
      <c r="BA349">
        <v>31.679600000000001</v>
      </c>
      <c r="BB349">
        <v>31.481100000000001</v>
      </c>
      <c r="BC349">
        <v>31.9971</v>
      </c>
      <c r="BD349">
        <v>31.914999999999999</v>
      </c>
      <c r="BE349">
        <v>32.546100000000003</v>
      </c>
      <c r="BF349">
        <v>32.630800000000001</v>
      </c>
      <c r="BG349">
        <v>31.2271</v>
      </c>
      <c r="BH349">
        <v>30.501999999999999</v>
      </c>
      <c r="BI349">
        <v>30.426500000000001</v>
      </c>
      <c r="BJ349">
        <v>29.985900000000001</v>
      </c>
      <c r="BK349">
        <v>29.946300000000001</v>
      </c>
      <c r="BL349">
        <v>30.306899999999999</v>
      </c>
      <c r="BM349">
        <v>31.185600000000001</v>
      </c>
      <c r="BN349">
        <v>34.7485</v>
      </c>
      <c r="BO349">
        <v>34.511400000000002</v>
      </c>
      <c r="BQ349" s="32" t="s">
        <v>8</v>
      </c>
      <c r="BR349" s="32" t="s">
        <v>29</v>
      </c>
    </row>
    <row r="350" spans="2:70" x14ac:dyDescent="0.45">
      <c r="B350" t="s">
        <v>413</v>
      </c>
      <c r="C350" t="s">
        <v>19</v>
      </c>
      <c r="D350" t="s">
        <v>21</v>
      </c>
      <c r="E350" t="s">
        <v>10</v>
      </c>
      <c r="F350">
        <v>4.3666999999999998</v>
      </c>
      <c r="G350">
        <v>4.3666</v>
      </c>
      <c r="H350">
        <v>4.3666</v>
      </c>
      <c r="I350">
        <v>4.3667999999999996</v>
      </c>
      <c r="J350">
        <v>4.3666</v>
      </c>
      <c r="K350">
        <v>4.3666999999999998</v>
      </c>
      <c r="L350">
        <v>4.3666999999999998</v>
      </c>
      <c r="M350">
        <v>4.3666999999999998</v>
      </c>
      <c r="N350">
        <v>4.3666999999999998</v>
      </c>
      <c r="O350">
        <v>4.3666999999999998</v>
      </c>
      <c r="P350">
        <v>4.3666</v>
      </c>
      <c r="Q350">
        <v>4.3666</v>
      </c>
      <c r="R350">
        <v>4.3666</v>
      </c>
      <c r="S350">
        <v>4.3666</v>
      </c>
      <c r="T350">
        <v>4.3666</v>
      </c>
      <c r="U350">
        <v>4.3665000000000003</v>
      </c>
      <c r="V350">
        <v>4.3666999999999998</v>
      </c>
      <c r="W350">
        <v>4.3666</v>
      </c>
      <c r="X350">
        <v>4.3666999999999998</v>
      </c>
      <c r="Y350">
        <v>4.3666999999999998</v>
      </c>
      <c r="Z350">
        <v>4.3666</v>
      </c>
      <c r="AA350">
        <v>4.3666999999999998</v>
      </c>
      <c r="AB350">
        <v>4.3666</v>
      </c>
      <c r="AC350">
        <v>4.3666999999999998</v>
      </c>
      <c r="AD350">
        <v>4.3666999999999998</v>
      </c>
      <c r="AE350">
        <v>4.3667999999999996</v>
      </c>
      <c r="AF350">
        <v>4.3666999999999998</v>
      </c>
      <c r="AG350">
        <v>4.3666</v>
      </c>
      <c r="AH350">
        <v>4.3666</v>
      </c>
      <c r="AI350">
        <v>4.3666</v>
      </c>
      <c r="AJ350">
        <v>2.9028</v>
      </c>
      <c r="AK350">
        <v>2.9157000000000002</v>
      </c>
      <c r="AL350">
        <v>2.9104000000000001</v>
      </c>
      <c r="AM350">
        <v>2.9264999999999999</v>
      </c>
      <c r="AN350">
        <v>2.9376000000000002</v>
      </c>
      <c r="AO350">
        <v>2.9540000000000002</v>
      </c>
      <c r="AP350">
        <v>2.9647000000000001</v>
      </c>
      <c r="AQ350">
        <v>2.9805000000000001</v>
      </c>
      <c r="AR350">
        <v>2.9961000000000002</v>
      </c>
      <c r="AS350">
        <v>3.0112000000000001</v>
      </c>
      <c r="AT350">
        <v>3.0362</v>
      </c>
      <c r="AU350">
        <v>3.0455999999999999</v>
      </c>
      <c r="AV350">
        <v>3.0211999999999999</v>
      </c>
      <c r="AW350">
        <v>3.0546000000000002</v>
      </c>
      <c r="AX350">
        <v>3.048</v>
      </c>
      <c r="AY350">
        <v>3.0672000000000001</v>
      </c>
      <c r="AZ350">
        <v>3.0773000000000001</v>
      </c>
      <c r="BA350">
        <v>3.1156000000000001</v>
      </c>
      <c r="BB350">
        <v>3.1373000000000002</v>
      </c>
      <c r="BC350">
        <v>3.1602999999999999</v>
      </c>
      <c r="BD350">
        <v>3.129</v>
      </c>
      <c r="BE350">
        <v>3.1299000000000001</v>
      </c>
      <c r="BF350">
        <v>3.1339000000000001</v>
      </c>
      <c r="BG350">
        <v>3.2370000000000001</v>
      </c>
      <c r="BH350">
        <v>3.2408999999999999</v>
      </c>
      <c r="BI350">
        <v>3.2793999999999999</v>
      </c>
      <c r="BJ350">
        <v>3.2883</v>
      </c>
      <c r="BK350">
        <v>3.3673000000000002</v>
      </c>
      <c r="BL350">
        <v>3.399</v>
      </c>
      <c r="BM350">
        <v>3.4241999999999999</v>
      </c>
      <c r="BN350">
        <v>3.4531999999999998</v>
      </c>
      <c r="BO350">
        <v>3.4775999999999998</v>
      </c>
      <c r="BQ350" s="32" t="s">
        <v>6</v>
      </c>
      <c r="BR350" s="32" t="s">
        <v>29</v>
      </c>
    </row>
    <row r="351" spans="2:70" x14ac:dyDescent="0.45">
      <c r="B351" t="s">
        <v>413</v>
      </c>
      <c r="C351" t="s">
        <v>19</v>
      </c>
      <c r="D351" t="s">
        <v>21</v>
      </c>
      <c r="E351" t="s">
        <v>11</v>
      </c>
      <c r="F351">
        <v>40.532699999999998</v>
      </c>
      <c r="G351">
        <v>39.868299999999998</v>
      </c>
      <c r="H351">
        <v>39.454799999999999</v>
      </c>
      <c r="I351">
        <v>39.468499999999999</v>
      </c>
      <c r="J351">
        <v>39.3857</v>
      </c>
      <c r="K351">
        <v>39.097200000000001</v>
      </c>
      <c r="L351">
        <v>39.521000000000001</v>
      </c>
      <c r="M351">
        <v>39.441499999999998</v>
      </c>
      <c r="N351">
        <v>39.165799999999997</v>
      </c>
      <c r="O351">
        <v>39.576599999999999</v>
      </c>
      <c r="P351">
        <v>39.483899999999998</v>
      </c>
      <c r="Q351">
        <v>39.235999999999997</v>
      </c>
      <c r="R351">
        <v>39.611499999999999</v>
      </c>
      <c r="S351">
        <v>39.537999999999997</v>
      </c>
      <c r="T351">
        <v>39.470999999999997</v>
      </c>
      <c r="U351">
        <v>39.6509</v>
      </c>
      <c r="V351">
        <v>39.587400000000002</v>
      </c>
      <c r="W351">
        <v>39.3369</v>
      </c>
      <c r="X351">
        <v>39.271900000000002</v>
      </c>
      <c r="Y351">
        <v>39.618499999999997</v>
      </c>
      <c r="Z351">
        <v>39.391599999999997</v>
      </c>
      <c r="AA351">
        <v>39.483899999999998</v>
      </c>
      <c r="AB351">
        <v>39.573999999999998</v>
      </c>
      <c r="AC351">
        <v>39.428699999999999</v>
      </c>
      <c r="AD351">
        <v>39.980699999999999</v>
      </c>
      <c r="AE351">
        <v>39.991</v>
      </c>
      <c r="AF351">
        <v>40.040300000000002</v>
      </c>
      <c r="AG351">
        <v>40.0381</v>
      </c>
      <c r="AH351">
        <v>39.994100000000003</v>
      </c>
      <c r="AI351">
        <v>38.713000000000001</v>
      </c>
      <c r="AJ351">
        <v>38.916699999999999</v>
      </c>
      <c r="AK351">
        <v>38.779800000000002</v>
      </c>
      <c r="AL351">
        <v>38.526400000000002</v>
      </c>
      <c r="AM351">
        <v>38.079500000000003</v>
      </c>
      <c r="AN351">
        <v>37.118499999999997</v>
      </c>
      <c r="AO351">
        <v>38.197600000000001</v>
      </c>
      <c r="AP351">
        <v>38.276299999999999</v>
      </c>
      <c r="AQ351">
        <v>36.877699999999997</v>
      </c>
      <c r="AR351">
        <v>37.758899999999997</v>
      </c>
      <c r="AS351">
        <v>36.987499999999997</v>
      </c>
      <c r="AT351">
        <v>36.5505</v>
      </c>
      <c r="AU351">
        <v>37.341200000000001</v>
      </c>
      <c r="AV351">
        <v>36.315600000000003</v>
      </c>
      <c r="AW351">
        <v>36.046700000000001</v>
      </c>
      <c r="AX351">
        <v>36.363199999999999</v>
      </c>
      <c r="AY351">
        <v>34.965000000000003</v>
      </c>
      <c r="AZ351">
        <v>36.148000000000003</v>
      </c>
      <c r="BA351">
        <v>36.1173</v>
      </c>
      <c r="BB351">
        <v>36.088299999999997</v>
      </c>
      <c r="BC351">
        <v>36.261800000000001</v>
      </c>
      <c r="BD351">
        <v>31.6511</v>
      </c>
      <c r="BE351">
        <v>31.6873</v>
      </c>
      <c r="BF351">
        <v>31.619599999999998</v>
      </c>
      <c r="BG351">
        <v>36.079599999999999</v>
      </c>
      <c r="BH351">
        <v>36.043100000000003</v>
      </c>
      <c r="BI351">
        <v>36.243499999999997</v>
      </c>
      <c r="BJ351">
        <v>35.854100000000003</v>
      </c>
      <c r="BK351">
        <v>35.275599999999997</v>
      </c>
      <c r="BL351">
        <v>35.059399999999997</v>
      </c>
      <c r="BM351">
        <v>35.753700000000002</v>
      </c>
      <c r="BN351">
        <v>32.423900000000003</v>
      </c>
      <c r="BO351">
        <v>32.316099999999999</v>
      </c>
      <c r="BQ351" s="32" t="s">
        <v>8</v>
      </c>
      <c r="BR351" s="32" t="s">
        <v>29</v>
      </c>
    </row>
    <row r="352" spans="2:70" x14ac:dyDescent="0.45">
      <c r="B352" t="s">
        <v>413</v>
      </c>
      <c r="C352" t="s">
        <v>19</v>
      </c>
      <c r="D352" t="s">
        <v>21</v>
      </c>
      <c r="E352" t="s">
        <v>12</v>
      </c>
      <c r="F352">
        <v>5.0666000000000002</v>
      </c>
      <c r="G352">
        <v>5.0666000000000002</v>
      </c>
      <c r="H352">
        <v>5.0673000000000004</v>
      </c>
      <c r="I352">
        <v>5.0669000000000004</v>
      </c>
      <c r="J352">
        <v>5.0675999999999997</v>
      </c>
      <c r="K352">
        <v>5.0671999999999997</v>
      </c>
      <c r="L352">
        <v>5.0667999999999997</v>
      </c>
      <c r="M352">
        <v>5.0674999999999999</v>
      </c>
      <c r="N352">
        <v>5.0670999999999999</v>
      </c>
      <c r="O352">
        <v>5.0677000000000003</v>
      </c>
      <c r="P352">
        <v>5.0663</v>
      </c>
      <c r="Q352">
        <v>5.0679999999999996</v>
      </c>
      <c r="R352">
        <v>5.0666000000000002</v>
      </c>
      <c r="S352">
        <v>5.0671999999999997</v>
      </c>
      <c r="T352">
        <v>5.0678000000000001</v>
      </c>
      <c r="U352">
        <v>5.0664999999999996</v>
      </c>
      <c r="V352">
        <v>5.0681000000000003</v>
      </c>
      <c r="W352">
        <v>5.0667999999999997</v>
      </c>
      <c r="X352">
        <v>5.0673000000000004</v>
      </c>
      <c r="Y352">
        <v>5.0670000000000002</v>
      </c>
      <c r="Z352">
        <v>5.0675999999999997</v>
      </c>
      <c r="AA352">
        <v>5.0671999999999997</v>
      </c>
      <c r="AB352">
        <v>5.0669000000000004</v>
      </c>
      <c r="AC352">
        <v>5.0666000000000002</v>
      </c>
      <c r="AD352">
        <v>5.0666000000000002</v>
      </c>
      <c r="AE352">
        <v>5.0677000000000003</v>
      </c>
      <c r="AF352">
        <v>5.0674000000000001</v>
      </c>
      <c r="AG352">
        <v>5.0669000000000004</v>
      </c>
      <c r="AH352">
        <v>5.0663</v>
      </c>
      <c r="AI352">
        <v>5.0674000000000001</v>
      </c>
      <c r="AJ352">
        <v>3.6501000000000001</v>
      </c>
      <c r="AK352">
        <v>3.6631999999999998</v>
      </c>
      <c r="AL352">
        <v>3.6764999999999999</v>
      </c>
      <c r="AM352">
        <v>3.6892</v>
      </c>
      <c r="AN352">
        <v>3.7345000000000002</v>
      </c>
      <c r="AO352">
        <v>3.6328</v>
      </c>
      <c r="AP352">
        <v>3.6385000000000001</v>
      </c>
      <c r="AQ352">
        <v>3.6907000000000001</v>
      </c>
      <c r="AR352">
        <v>3.6318000000000001</v>
      </c>
      <c r="AS352">
        <v>3.6589</v>
      </c>
      <c r="AT352">
        <v>3.6724000000000001</v>
      </c>
      <c r="AU352">
        <v>3.6295000000000002</v>
      </c>
      <c r="AV352">
        <v>3.6518999999999999</v>
      </c>
      <c r="AW352">
        <v>3.6572</v>
      </c>
      <c r="AX352">
        <v>3.6406999999999998</v>
      </c>
      <c r="AY352">
        <v>3.6837</v>
      </c>
      <c r="AZ352">
        <v>3.6375000000000002</v>
      </c>
      <c r="BA352">
        <v>3.6333000000000002</v>
      </c>
      <c r="BB352">
        <v>3.6278999999999999</v>
      </c>
      <c r="BC352">
        <v>3.6259999999999999</v>
      </c>
      <c r="BD352">
        <v>3.7841</v>
      </c>
      <c r="BE352">
        <v>3.7884000000000002</v>
      </c>
      <c r="BF352">
        <v>3.7951000000000001</v>
      </c>
      <c r="BG352">
        <v>3.6135999999999999</v>
      </c>
      <c r="BH352">
        <v>3.6135000000000002</v>
      </c>
      <c r="BI352">
        <v>3.6244000000000001</v>
      </c>
      <c r="BJ352">
        <v>3.6261000000000001</v>
      </c>
      <c r="BK352">
        <v>3.665</v>
      </c>
      <c r="BL352">
        <v>3.6629999999999998</v>
      </c>
      <c r="BM352">
        <v>3.6699000000000002</v>
      </c>
      <c r="BN352">
        <v>3.6573000000000002</v>
      </c>
      <c r="BO352">
        <v>3.6337999999999999</v>
      </c>
      <c r="BQ352" s="32" t="s">
        <v>6</v>
      </c>
      <c r="BR352" s="32" t="s">
        <v>29</v>
      </c>
    </row>
    <row r="353" spans="2:70" x14ac:dyDescent="0.45">
      <c r="B353" t="s">
        <v>413</v>
      </c>
      <c r="C353" t="s">
        <v>19</v>
      </c>
      <c r="D353" t="s">
        <v>21</v>
      </c>
      <c r="E353" t="s">
        <v>13</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Q353" s="32" t="s">
        <v>6</v>
      </c>
      <c r="BR353" s="32" t="s">
        <v>29</v>
      </c>
    </row>
    <row r="354" spans="2:70" x14ac:dyDescent="0.45">
      <c r="B354" t="s">
        <v>413</v>
      </c>
      <c r="C354" t="s">
        <v>19</v>
      </c>
      <c r="D354" t="s">
        <v>21</v>
      </c>
      <c r="E354" t="s">
        <v>15</v>
      </c>
      <c r="F354">
        <v>1.9751000000000001</v>
      </c>
      <c r="G354">
        <v>2.0156000000000001</v>
      </c>
      <c r="H354">
        <v>1.8684000000000001</v>
      </c>
      <c r="I354">
        <v>1.9611000000000001</v>
      </c>
      <c r="J354">
        <v>1.9997</v>
      </c>
      <c r="K354">
        <v>1.8191999999999999</v>
      </c>
      <c r="L354">
        <v>1.6358999999999999</v>
      </c>
      <c r="M354">
        <v>1.6358999999999999</v>
      </c>
      <c r="N354">
        <v>1.5960000000000001</v>
      </c>
      <c r="O354">
        <v>1.5580000000000001</v>
      </c>
      <c r="P354">
        <v>1.6076999999999999</v>
      </c>
      <c r="Q354">
        <v>1.5710999999999999</v>
      </c>
      <c r="R354">
        <v>1.5362</v>
      </c>
      <c r="S354">
        <v>1.5362</v>
      </c>
      <c r="T354">
        <v>1.5773999999999999</v>
      </c>
      <c r="U354">
        <v>1.5438000000000001</v>
      </c>
      <c r="V354">
        <v>1.5117</v>
      </c>
      <c r="W354">
        <v>1.5508</v>
      </c>
      <c r="X354">
        <v>1.4227000000000001</v>
      </c>
      <c r="Y354">
        <v>1.4089</v>
      </c>
      <c r="Z354">
        <v>1.5273000000000001</v>
      </c>
      <c r="AA354">
        <v>1.3954</v>
      </c>
      <c r="AB354">
        <v>1.2137</v>
      </c>
      <c r="AC354">
        <v>1.4984999999999999</v>
      </c>
      <c r="AD354">
        <v>3.8763999999999998</v>
      </c>
      <c r="AE354">
        <v>3.8616000000000001</v>
      </c>
      <c r="AF354">
        <v>3.8369</v>
      </c>
      <c r="AG354">
        <v>3.6793</v>
      </c>
      <c r="AH354">
        <v>3.6943999999999999</v>
      </c>
      <c r="AI354">
        <v>3.5274000000000001</v>
      </c>
      <c r="AJ354">
        <v>3.5299</v>
      </c>
      <c r="AK354">
        <v>3.5186999999999999</v>
      </c>
      <c r="AL354">
        <v>3.5203000000000002</v>
      </c>
      <c r="AM354">
        <v>3.5516000000000001</v>
      </c>
      <c r="AN354">
        <v>3.5455999999999999</v>
      </c>
      <c r="AO354">
        <v>3.5461999999999998</v>
      </c>
      <c r="AP354">
        <v>3.4540000000000002</v>
      </c>
      <c r="AQ354">
        <v>3.4759000000000002</v>
      </c>
      <c r="AR354">
        <v>3.5144000000000002</v>
      </c>
      <c r="AS354">
        <v>3.5297999999999998</v>
      </c>
      <c r="AT354">
        <v>3.5878000000000001</v>
      </c>
      <c r="AU354">
        <v>3.6446999999999998</v>
      </c>
      <c r="AV354">
        <v>3.6537999999999999</v>
      </c>
      <c r="AW354">
        <v>3.5497000000000001</v>
      </c>
      <c r="AX354">
        <v>3.6017000000000001</v>
      </c>
      <c r="AY354">
        <v>3.6324000000000001</v>
      </c>
      <c r="AZ354">
        <v>3.6267999999999998</v>
      </c>
      <c r="BA354">
        <v>3.6299000000000001</v>
      </c>
      <c r="BB354">
        <v>3.5939999999999999</v>
      </c>
      <c r="BC354">
        <v>3.8534999999999999</v>
      </c>
      <c r="BD354">
        <v>3.0640999999999998</v>
      </c>
      <c r="BE354">
        <v>3.1852</v>
      </c>
      <c r="BF354">
        <v>3.2002000000000002</v>
      </c>
      <c r="BG354">
        <v>3.1762000000000001</v>
      </c>
      <c r="BH354">
        <v>3.1696</v>
      </c>
      <c r="BI354">
        <v>3.5261999999999998</v>
      </c>
      <c r="BJ354">
        <v>3.4699</v>
      </c>
      <c r="BK354">
        <v>3.4262999999999999</v>
      </c>
      <c r="BL354">
        <v>3.4645000000000001</v>
      </c>
      <c r="BM354">
        <v>0.94230000000000003</v>
      </c>
      <c r="BN354">
        <v>0.94289999999999996</v>
      </c>
      <c r="BO354">
        <v>0.95389999999999997</v>
      </c>
      <c r="BQ354" s="32" t="s">
        <v>14</v>
      </c>
      <c r="BR354" s="32" t="s">
        <v>29</v>
      </c>
    </row>
    <row r="355" spans="2:70" x14ac:dyDescent="0.45">
      <c r="B355" t="s">
        <v>413</v>
      </c>
      <c r="C355" t="s">
        <v>19</v>
      </c>
      <c r="D355" t="s">
        <v>21</v>
      </c>
      <c r="E355" t="s">
        <v>17</v>
      </c>
      <c r="F355">
        <v>1.2879</v>
      </c>
      <c r="G355">
        <v>1.2408999999999999</v>
      </c>
      <c r="H355">
        <v>1.2799</v>
      </c>
      <c r="I355">
        <v>1.2539</v>
      </c>
      <c r="J355">
        <v>1.2125999999999999</v>
      </c>
      <c r="K355">
        <v>1.2421</v>
      </c>
      <c r="L355">
        <v>1.2575000000000001</v>
      </c>
      <c r="M355">
        <v>1.2124999999999999</v>
      </c>
      <c r="N355">
        <v>1.2222999999999999</v>
      </c>
      <c r="O355">
        <v>1.2234</v>
      </c>
      <c r="P355">
        <v>1.2343999999999999</v>
      </c>
      <c r="Q355">
        <v>1.2351000000000001</v>
      </c>
      <c r="R355">
        <v>1.2337</v>
      </c>
      <c r="S355">
        <v>1.2058</v>
      </c>
      <c r="T355">
        <v>1.1968000000000001</v>
      </c>
      <c r="U355">
        <v>1.2271000000000001</v>
      </c>
      <c r="V355">
        <v>1.2181</v>
      </c>
      <c r="W355">
        <v>1.2092000000000001</v>
      </c>
      <c r="X355">
        <v>1.264</v>
      </c>
      <c r="Y355">
        <v>1.2482</v>
      </c>
      <c r="Z355">
        <v>1.2117</v>
      </c>
      <c r="AA355">
        <v>1.222</v>
      </c>
      <c r="AB355">
        <v>1.2472000000000001</v>
      </c>
      <c r="AC355">
        <v>1.2402</v>
      </c>
      <c r="AD355">
        <v>1.2437</v>
      </c>
      <c r="AE355">
        <v>1.1971000000000001</v>
      </c>
      <c r="AF355">
        <v>1.2442</v>
      </c>
      <c r="AG355">
        <v>1.2497</v>
      </c>
      <c r="AH355">
        <v>1.2539</v>
      </c>
      <c r="AI355">
        <v>1.1959</v>
      </c>
      <c r="AJ355">
        <v>1.1928000000000001</v>
      </c>
      <c r="AK355">
        <v>1.1880999999999999</v>
      </c>
      <c r="AL355">
        <v>1.1892</v>
      </c>
      <c r="AM355">
        <v>1.1978</v>
      </c>
      <c r="AN355">
        <v>1.1940999999999999</v>
      </c>
      <c r="AO355">
        <v>1.2008000000000001</v>
      </c>
      <c r="AP355">
        <v>1.2077</v>
      </c>
      <c r="AQ355">
        <v>1.179</v>
      </c>
      <c r="AR355">
        <v>1.1818</v>
      </c>
      <c r="AS355">
        <v>1.2797000000000001</v>
      </c>
      <c r="AT355">
        <v>1.1863999999999999</v>
      </c>
      <c r="AU355">
        <v>1.2398</v>
      </c>
      <c r="AV355">
        <v>1.2273000000000001</v>
      </c>
      <c r="AW355">
        <v>1.1972</v>
      </c>
      <c r="AX355">
        <v>1.1571</v>
      </c>
      <c r="AY355">
        <v>1.1598999999999999</v>
      </c>
      <c r="AZ355">
        <v>1.1620999999999999</v>
      </c>
      <c r="BA355">
        <v>1.1626000000000001</v>
      </c>
      <c r="BB355">
        <v>1.1601999999999999</v>
      </c>
      <c r="BC355">
        <v>1.1619999999999999</v>
      </c>
      <c r="BD355">
        <v>1.0855999999999999</v>
      </c>
      <c r="BE355">
        <v>1.0062</v>
      </c>
      <c r="BF355">
        <v>0.9456</v>
      </c>
      <c r="BG355">
        <v>0.97540000000000004</v>
      </c>
      <c r="BH355">
        <v>0.97519999999999996</v>
      </c>
      <c r="BI355">
        <v>0.95850000000000002</v>
      </c>
      <c r="BJ355">
        <v>0.9294</v>
      </c>
      <c r="BK355">
        <v>0.83889999999999998</v>
      </c>
      <c r="BL355">
        <v>0.8196</v>
      </c>
      <c r="BM355">
        <v>0.80930000000000002</v>
      </c>
      <c r="BN355">
        <v>0.77370000000000005</v>
      </c>
      <c r="BO355">
        <v>0.77880000000000005</v>
      </c>
      <c r="BQ355" s="32" t="s">
        <v>16</v>
      </c>
      <c r="BR355" s="32" t="s">
        <v>29</v>
      </c>
    </row>
    <row r="356" spans="2:70" x14ac:dyDescent="0.45">
      <c r="B356" t="s">
        <v>413</v>
      </c>
      <c r="C356" t="s">
        <v>25</v>
      </c>
      <c r="D356" t="s">
        <v>26</v>
      </c>
      <c r="E356" t="s">
        <v>1</v>
      </c>
      <c r="F356">
        <v>98.124600000000001</v>
      </c>
      <c r="G356">
        <v>99.118700000000004</v>
      </c>
      <c r="H356">
        <v>99.864900000000006</v>
      </c>
      <c r="I356">
        <v>100.86199999999999</v>
      </c>
      <c r="J356">
        <v>104.7902</v>
      </c>
      <c r="K356">
        <v>107.4796</v>
      </c>
      <c r="L356">
        <v>100.77119999999999</v>
      </c>
      <c r="M356">
        <v>109.75020000000001</v>
      </c>
      <c r="N356">
        <v>116.3797</v>
      </c>
      <c r="O356">
        <v>123.52160000000001</v>
      </c>
      <c r="P356">
        <v>117.9761</v>
      </c>
      <c r="Q356">
        <v>127.0604</v>
      </c>
      <c r="R356">
        <v>136.2011</v>
      </c>
      <c r="S356">
        <v>137.75640000000001</v>
      </c>
      <c r="T356">
        <v>135.64959999999999</v>
      </c>
      <c r="U356">
        <v>145.11760000000001</v>
      </c>
      <c r="V356">
        <v>145.0993</v>
      </c>
      <c r="W356">
        <v>151.5908</v>
      </c>
      <c r="X356">
        <v>144.3064</v>
      </c>
      <c r="Y356">
        <v>157.40469999999999</v>
      </c>
      <c r="Z356">
        <v>165.05189999999999</v>
      </c>
      <c r="AA356">
        <v>178.0805</v>
      </c>
      <c r="AB356">
        <v>198.24870000000001</v>
      </c>
      <c r="AC356">
        <v>212.38659999999999</v>
      </c>
      <c r="AD356">
        <v>212.3253</v>
      </c>
      <c r="AE356">
        <v>220.69659999999999</v>
      </c>
      <c r="AF356">
        <v>244.3956</v>
      </c>
      <c r="AG356">
        <v>266.33760000000001</v>
      </c>
      <c r="AH356">
        <v>295.96449999999999</v>
      </c>
      <c r="AI356">
        <v>303.67149999999998</v>
      </c>
      <c r="AJ356">
        <v>307.9298</v>
      </c>
      <c r="AK356">
        <v>311.81040000000002</v>
      </c>
      <c r="AL356">
        <v>305.70069999999998</v>
      </c>
      <c r="AM356">
        <v>333.30470000000003</v>
      </c>
      <c r="AN356">
        <v>343.26859999999999</v>
      </c>
      <c r="AO356">
        <v>361.33350000000002</v>
      </c>
      <c r="AP356">
        <v>368.27620000000002</v>
      </c>
      <c r="AQ356">
        <v>380.01900000000001</v>
      </c>
      <c r="AR356">
        <v>347.42770000000002</v>
      </c>
      <c r="AS356">
        <v>342.52699999999999</v>
      </c>
      <c r="AT356">
        <v>337.25209999999998</v>
      </c>
      <c r="AU356">
        <v>308.98910000000001</v>
      </c>
      <c r="AV356">
        <v>293.85070000000002</v>
      </c>
      <c r="AW356">
        <v>300.63159999999999</v>
      </c>
      <c r="AX356">
        <v>303.63249999999999</v>
      </c>
      <c r="AY356">
        <v>309.91410000000002</v>
      </c>
      <c r="AZ356">
        <v>313.97829999999999</v>
      </c>
      <c r="BA356">
        <v>321.33850000000001</v>
      </c>
      <c r="BB356">
        <v>346.48379999999997</v>
      </c>
      <c r="BC356">
        <v>380.44479999999999</v>
      </c>
      <c r="BD356">
        <v>422.34800000000001</v>
      </c>
      <c r="BE356">
        <v>416.91269999999997</v>
      </c>
      <c r="BF356">
        <v>446.34359999999998</v>
      </c>
      <c r="BG356">
        <v>501.67189999999999</v>
      </c>
      <c r="BH356">
        <v>510.92500000000001</v>
      </c>
      <c r="BI356">
        <v>499.32600000000002</v>
      </c>
      <c r="BJ356">
        <v>490.46409999999997</v>
      </c>
      <c r="BK356">
        <v>562.16470000000004</v>
      </c>
      <c r="BL356">
        <v>557.75350000000003</v>
      </c>
      <c r="BM356">
        <v>593.36090000000002</v>
      </c>
      <c r="BN356">
        <v>594.04309999999998</v>
      </c>
      <c r="BO356">
        <v>530.07150000000001</v>
      </c>
      <c r="BQ356" s="32" t="s">
        <v>0</v>
      </c>
      <c r="BR356" s="32" t="s">
        <v>29</v>
      </c>
    </row>
    <row r="357" spans="2:70" x14ac:dyDescent="0.45">
      <c r="B357" t="s">
        <v>413</v>
      </c>
      <c r="C357" t="s">
        <v>25</v>
      </c>
      <c r="D357" t="s">
        <v>26</v>
      </c>
      <c r="E357" t="s">
        <v>3</v>
      </c>
      <c r="F357">
        <v>3089.2203</v>
      </c>
      <c r="G357">
        <v>3094.8674999999998</v>
      </c>
      <c r="H357">
        <v>3094.9650999999999</v>
      </c>
      <c r="I357">
        <v>3129.0702000000001</v>
      </c>
      <c r="J357">
        <v>3156.9915999999998</v>
      </c>
      <c r="K357">
        <v>3119.134</v>
      </c>
      <c r="L357">
        <v>3273.4225999999999</v>
      </c>
      <c r="M357">
        <v>3297.2786999999998</v>
      </c>
      <c r="N357">
        <v>3330.989</v>
      </c>
      <c r="O357">
        <v>3359.4283999999998</v>
      </c>
      <c r="P357">
        <v>3412.0531000000001</v>
      </c>
      <c r="Q357">
        <v>3232.2431999999999</v>
      </c>
      <c r="R357">
        <v>3488.7689</v>
      </c>
      <c r="S357">
        <v>3525.6185999999998</v>
      </c>
      <c r="T357">
        <v>3575.4859000000001</v>
      </c>
      <c r="U357">
        <v>3583.7815000000001</v>
      </c>
      <c r="V357">
        <v>3587.2815000000001</v>
      </c>
      <c r="W357">
        <v>3585.9018999999998</v>
      </c>
      <c r="X357">
        <v>3552.2883999999999</v>
      </c>
      <c r="Y357">
        <v>3627.5255999999999</v>
      </c>
      <c r="Z357">
        <v>3689.7977999999998</v>
      </c>
      <c r="AA357">
        <v>3575.3274999999999</v>
      </c>
      <c r="AB357">
        <v>3805.393</v>
      </c>
      <c r="AC357">
        <v>3922.6943999999999</v>
      </c>
      <c r="AD357">
        <v>3965.6604000000002</v>
      </c>
      <c r="AE357">
        <v>3789.6370999999999</v>
      </c>
      <c r="AF357">
        <v>4064.1293000000001</v>
      </c>
      <c r="AG357">
        <v>4151.7313999999997</v>
      </c>
      <c r="AH357">
        <v>4110.7892000000002</v>
      </c>
      <c r="AI357">
        <v>4177.8333000000002</v>
      </c>
      <c r="AJ357">
        <v>3610.1179000000002</v>
      </c>
      <c r="AK357">
        <v>4167.3044</v>
      </c>
      <c r="AL357">
        <v>3915.8811999999998</v>
      </c>
      <c r="AM357">
        <v>4301.2253000000001</v>
      </c>
      <c r="AN357">
        <v>4347.6844000000001</v>
      </c>
      <c r="AO357">
        <v>4333.2367000000004</v>
      </c>
      <c r="AP357">
        <v>4358.2025999999996</v>
      </c>
      <c r="AQ357">
        <v>4468.8320000000003</v>
      </c>
      <c r="AR357">
        <v>4499.5596999999998</v>
      </c>
      <c r="AS357">
        <v>4374.7543999999998</v>
      </c>
      <c r="AT357">
        <v>4448.2574000000004</v>
      </c>
      <c r="AU357">
        <v>4438.8719000000001</v>
      </c>
      <c r="AV357">
        <v>4486.4101000000001</v>
      </c>
      <c r="AW357">
        <v>4431.9249</v>
      </c>
      <c r="AX357">
        <v>4448.1107000000002</v>
      </c>
      <c r="AY357">
        <v>4125.7191000000003</v>
      </c>
      <c r="AZ357">
        <v>4450.8059000000003</v>
      </c>
      <c r="BA357">
        <v>4478.4434000000001</v>
      </c>
      <c r="BB357">
        <v>4261.8868000000002</v>
      </c>
      <c r="BC357">
        <v>4326.5879000000004</v>
      </c>
      <c r="BD357">
        <v>4451.8180000000002</v>
      </c>
      <c r="BE357">
        <v>4119.6683000000003</v>
      </c>
      <c r="BF357">
        <v>4336.4224999999997</v>
      </c>
      <c r="BG357">
        <v>4162.8711999999996</v>
      </c>
      <c r="BH357">
        <v>3974.3751999999999</v>
      </c>
      <c r="BI357">
        <v>4534.8702999999996</v>
      </c>
      <c r="BJ357">
        <v>4297.4534999999996</v>
      </c>
      <c r="BK357">
        <v>4390.0280000000002</v>
      </c>
      <c r="BL357">
        <v>4294.875</v>
      </c>
      <c r="BM357">
        <v>4341.8720000000003</v>
      </c>
      <c r="BN357">
        <v>4332.0582999999997</v>
      </c>
      <c r="BO357">
        <v>4249.0348000000004</v>
      </c>
      <c r="BQ357" s="32" t="s">
        <v>2</v>
      </c>
      <c r="BR357" s="32" t="s">
        <v>29</v>
      </c>
    </row>
    <row r="358" spans="2:70" x14ac:dyDescent="0.45">
      <c r="B358" t="s">
        <v>413</v>
      </c>
      <c r="C358" t="s">
        <v>25</v>
      </c>
      <c r="D358" t="s">
        <v>26</v>
      </c>
      <c r="E358" t="s">
        <v>5</v>
      </c>
      <c r="F358">
        <v>4327.5709999999999</v>
      </c>
      <c r="G358">
        <v>4346.366</v>
      </c>
      <c r="H358">
        <v>4347.1705000000002</v>
      </c>
      <c r="I358">
        <v>4352.8815000000004</v>
      </c>
      <c r="J358">
        <v>4358.6189999999997</v>
      </c>
      <c r="K358">
        <v>4364.33</v>
      </c>
      <c r="L358">
        <v>4464.0424999999996</v>
      </c>
      <c r="M358">
        <v>4553.942</v>
      </c>
      <c r="N358">
        <v>4650.3305</v>
      </c>
      <c r="O358">
        <v>4708.3509999999997</v>
      </c>
      <c r="P358">
        <v>4746.7719999999999</v>
      </c>
      <c r="Q358">
        <v>4785.1930000000002</v>
      </c>
      <c r="R358">
        <v>4823.5609999999997</v>
      </c>
      <c r="S358">
        <v>4861.982</v>
      </c>
      <c r="T358">
        <v>4900.3765000000003</v>
      </c>
      <c r="U358">
        <v>4979.6319999999996</v>
      </c>
      <c r="V358">
        <v>5019.6885000000002</v>
      </c>
      <c r="W358">
        <v>5072.8024999999998</v>
      </c>
      <c r="X358">
        <v>5131.6274999999996</v>
      </c>
      <c r="Y358">
        <v>5160.2354999999998</v>
      </c>
      <c r="Z358">
        <v>5172.4620000000004</v>
      </c>
      <c r="AA358">
        <v>5176.5640000000003</v>
      </c>
      <c r="AB358">
        <v>5000.8935000000001</v>
      </c>
      <c r="AC358">
        <v>4825.1965</v>
      </c>
      <c r="AD358">
        <v>4645.1499999999996</v>
      </c>
      <c r="AE358">
        <v>4656.1705000000002</v>
      </c>
      <c r="AF358">
        <v>4641.3950000000004</v>
      </c>
      <c r="AG358">
        <v>4625.1424999999999</v>
      </c>
      <c r="AH358">
        <v>4572.9305000000004</v>
      </c>
      <c r="AI358">
        <v>4569.009</v>
      </c>
      <c r="AJ358">
        <v>4547.4975000000004</v>
      </c>
      <c r="AK358">
        <v>4535.5735000000004</v>
      </c>
      <c r="AL358">
        <v>4525.5514999999996</v>
      </c>
      <c r="AM358">
        <v>4745.5005000000001</v>
      </c>
      <c r="AN358">
        <v>4961.2250000000004</v>
      </c>
      <c r="AO358">
        <v>5085.4584999999997</v>
      </c>
      <c r="AP358">
        <v>5073.2254999999996</v>
      </c>
      <c r="AQ358">
        <v>5084.5249999999996</v>
      </c>
      <c r="AR358">
        <v>5068.3014999999996</v>
      </c>
      <c r="AS358">
        <v>5051.9250000000002</v>
      </c>
      <c r="AT358">
        <v>5009.1310000000003</v>
      </c>
      <c r="AU358">
        <v>5005.701</v>
      </c>
      <c r="AV358">
        <v>4970.6475</v>
      </c>
      <c r="AW358">
        <v>4966.7785000000003</v>
      </c>
      <c r="AX358">
        <v>4978.1530000000002</v>
      </c>
      <c r="AY358">
        <v>4984.9575000000004</v>
      </c>
      <c r="AZ358">
        <v>5013.6094999999996</v>
      </c>
      <c r="BA358">
        <v>5046.0765000000001</v>
      </c>
      <c r="BB358">
        <v>5100.8384999999998</v>
      </c>
      <c r="BC358">
        <v>5102.6904999999997</v>
      </c>
      <c r="BD358">
        <v>5108.6805000000004</v>
      </c>
      <c r="BE358">
        <v>5103.8379999999997</v>
      </c>
      <c r="BF358">
        <v>5105.8514999999998</v>
      </c>
      <c r="BG358">
        <v>5082.1035000000002</v>
      </c>
      <c r="BH358">
        <v>5079.1440000000002</v>
      </c>
      <c r="BI358">
        <v>5128.9234999999999</v>
      </c>
      <c r="BJ358">
        <v>5162.6454999999996</v>
      </c>
      <c r="BK358">
        <v>5178.0029999999997</v>
      </c>
      <c r="BL358">
        <v>5153.1030000000001</v>
      </c>
      <c r="BM358">
        <v>5142.0235000000002</v>
      </c>
      <c r="BN358">
        <v>5113.4920000000002</v>
      </c>
      <c r="BO358">
        <v>5058.2094999999999</v>
      </c>
      <c r="BQ358" s="32" t="s">
        <v>4</v>
      </c>
      <c r="BR358" s="32" t="s">
        <v>29</v>
      </c>
    </row>
    <row r="359" spans="2:70" x14ac:dyDescent="0.45">
      <c r="B359" t="s">
        <v>413</v>
      </c>
      <c r="C359" t="s">
        <v>25</v>
      </c>
      <c r="D359" t="s">
        <v>26</v>
      </c>
      <c r="E359" t="s">
        <v>7</v>
      </c>
      <c r="F359">
        <v>945.221</v>
      </c>
      <c r="G359">
        <v>950.84699999999998</v>
      </c>
      <c r="H359">
        <v>956.47299999999996</v>
      </c>
      <c r="I359">
        <v>962.12549999999999</v>
      </c>
      <c r="J359">
        <v>967.72500000000002</v>
      </c>
      <c r="K359">
        <v>973.351</v>
      </c>
      <c r="L359">
        <v>978.97699999999998</v>
      </c>
      <c r="M359">
        <v>997.74800000000005</v>
      </c>
      <c r="N359">
        <v>1003.3475</v>
      </c>
      <c r="O359">
        <v>1009</v>
      </c>
      <c r="P359">
        <v>1014.5995</v>
      </c>
      <c r="Q359">
        <v>1020.252</v>
      </c>
      <c r="R359">
        <v>1025.8779999999999</v>
      </c>
      <c r="S359">
        <v>1031.5039999999999</v>
      </c>
      <c r="T359">
        <v>1037.1034999999999</v>
      </c>
      <c r="U359">
        <v>1042.7560000000001</v>
      </c>
      <c r="V359">
        <v>1050.2484999999999</v>
      </c>
      <c r="W359">
        <v>1054.008</v>
      </c>
      <c r="X359">
        <v>1069.0195000000001</v>
      </c>
      <c r="Y359">
        <v>1097.1495</v>
      </c>
      <c r="Z359">
        <v>1125.2795000000001</v>
      </c>
      <c r="AA359">
        <v>1153.4095</v>
      </c>
      <c r="AB359">
        <v>1181.5395000000001</v>
      </c>
      <c r="AC359">
        <v>1209.6959999999999</v>
      </c>
      <c r="AD359">
        <v>1260.9345000000001</v>
      </c>
      <c r="AE359">
        <v>1263.3054999999999</v>
      </c>
      <c r="AF359">
        <v>1280.7619999999999</v>
      </c>
      <c r="AG359">
        <v>1280.8409999999999</v>
      </c>
      <c r="AH359">
        <v>1291.4555</v>
      </c>
      <c r="AI359">
        <v>1292.8889999999999</v>
      </c>
      <c r="AJ359">
        <v>1293.4559999999999</v>
      </c>
      <c r="AK359">
        <v>1303.7004999999999</v>
      </c>
      <c r="AL359">
        <v>1310.83</v>
      </c>
      <c r="AM359">
        <v>1385.4024999999999</v>
      </c>
      <c r="AN359">
        <v>1437.4739999999999</v>
      </c>
      <c r="AO359">
        <v>1472.13</v>
      </c>
      <c r="AP359">
        <v>1530.8824999999999</v>
      </c>
      <c r="AQ359">
        <v>1549.7335</v>
      </c>
      <c r="AR359">
        <v>1553.299</v>
      </c>
      <c r="AS359">
        <v>1576.6315</v>
      </c>
      <c r="AT359">
        <v>1598.9929999999999</v>
      </c>
      <c r="AU359">
        <v>1599.3734999999999</v>
      </c>
      <c r="AV359">
        <v>1632.759</v>
      </c>
      <c r="AW359">
        <v>1665.779</v>
      </c>
      <c r="AX359">
        <v>1692.1949999999999</v>
      </c>
      <c r="AY359">
        <v>1692.364</v>
      </c>
      <c r="AZ359">
        <v>1704.252</v>
      </c>
      <c r="BA359">
        <v>1716.816</v>
      </c>
      <c r="BB359">
        <v>1749.5705</v>
      </c>
      <c r="BC359">
        <v>1790.4559999999999</v>
      </c>
      <c r="BD359">
        <v>1826.9349999999999</v>
      </c>
      <c r="BE359">
        <v>1873.5065</v>
      </c>
      <c r="BF359">
        <v>1923.4760000000001</v>
      </c>
      <c r="BG359">
        <v>1921.434</v>
      </c>
      <c r="BH359">
        <v>1924.1395</v>
      </c>
      <c r="BI359">
        <v>1924.49</v>
      </c>
      <c r="BJ359">
        <v>1930.8420000000001</v>
      </c>
      <c r="BK359">
        <v>1949.6015</v>
      </c>
      <c r="BL359">
        <v>2023.194</v>
      </c>
      <c r="BM359">
        <v>2187.078</v>
      </c>
      <c r="BN359">
        <v>2267.502</v>
      </c>
      <c r="BO359">
        <v>2293.7955000000002</v>
      </c>
      <c r="BQ359" s="32" t="s">
        <v>6</v>
      </c>
      <c r="BR359" s="32" t="s">
        <v>29</v>
      </c>
    </row>
    <row r="360" spans="2:70" x14ac:dyDescent="0.45">
      <c r="B360" t="s">
        <v>413</v>
      </c>
      <c r="C360" t="s">
        <v>25</v>
      </c>
      <c r="D360" t="s">
        <v>26</v>
      </c>
      <c r="E360" t="s">
        <v>9</v>
      </c>
      <c r="F360">
        <v>633.1739</v>
      </c>
      <c r="G360">
        <v>654.99159999999995</v>
      </c>
      <c r="H360">
        <v>663.72680000000003</v>
      </c>
      <c r="I360">
        <v>672.48320000000001</v>
      </c>
      <c r="J360">
        <v>681.19719999999995</v>
      </c>
      <c r="K360">
        <v>689.93240000000003</v>
      </c>
      <c r="L360">
        <v>698.66759999999999</v>
      </c>
      <c r="M360">
        <v>707.40279999999996</v>
      </c>
      <c r="N360">
        <v>716.13800000000003</v>
      </c>
      <c r="O360">
        <v>724.8732</v>
      </c>
      <c r="P360">
        <v>733.58720000000005</v>
      </c>
      <c r="Q360">
        <v>742.32240000000002</v>
      </c>
      <c r="R360">
        <v>751.05759999999998</v>
      </c>
      <c r="S360">
        <v>759.79280000000006</v>
      </c>
      <c r="T360">
        <v>768.52800000000002</v>
      </c>
      <c r="U360">
        <v>777.24199999999996</v>
      </c>
      <c r="V360">
        <v>785.99839999999995</v>
      </c>
      <c r="W360">
        <v>794.7124</v>
      </c>
      <c r="X360">
        <v>803.46879999999999</v>
      </c>
      <c r="Y360">
        <v>812.20399999999995</v>
      </c>
      <c r="Z360">
        <v>820.91800000000001</v>
      </c>
      <c r="AA360">
        <v>829.67439999999999</v>
      </c>
      <c r="AB360">
        <v>838.38840000000005</v>
      </c>
      <c r="AC360">
        <v>847.14480000000003</v>
      </c>
      <c r="AD360">
        <v>852.01139999999998</v>
      </c>
      <c r="AE360">
        <v>876.9153</v>
      </c>
      <c r="AF360">
        <v>892.97789999999998</v>
      </c>
      <c r="AG360">
        <v>919.39779999999996</v>
      </c>
      <c r="AH360">
        <v>937.14769999999999</v>
      </c>
      <c r="AI360">
        <v>941.40060000000005</v>
      </c>
      <c r="AJ360">
        <v>951.79750000000001</v>
      </c>
      <c r="AK360">
        <v>955.39660000000003</v>
      </c>
      <c r="AL360">
        <v>967.21379999999999</v>
      </c>
      <c r="AM360">
        <v>976.97550000000001</v>
      </c>
      <c r="AN360">
        <v>999.76480000000004</v>
      </c>
      <c r="AO360">
        <v>1022.4813</v>
      </c>
      <c r="AP360">
        <v>1048.4346</v>
      </c>
      <c r="AQ360">
        <v>1076.3726999999999</v>
      </c>
      <c r="AR360">
        <v>1097.0444</v>
      </c>
      <c r="AS360">
        <v>1116.7883999999999</v>
      </c>
      <c r="AT360">
        <v>1139.3321000000001</v>
      </c>
      <c r="AU360">
        <v>1163.0143</v>
      </c>
      <c r="AV360">
        <v>1213.9398000000001</v>
      </c>
      <c r="AW360">
        <v>1240.0878</v>
      </c>
      <c r="AX360">
        <v>1280.8313000000001</v>
      </c>
      <c r="AY360">
        <v>1330.5169000000001</v>
      </c>
      <c r="AZ360">
        <v>1418.6235999999999</v>
      </c>
      <c r="BA360">
        <v>1463.2164</v>
      </c>
      <c r="BB360">
        <v>1525.9527</v>
      </c>
      <c r="BC360">
        <v>1595.0898</v>
      </c>
      <c r="BD360">
        <v>1685.4009000000001</v>
      </c>
      <c r="BE360">
        <v>1756.0553</v>
      </c>
      <c r="BF360">
        <v>1813.5524</v>
      </c>
      <c r="BG360">
        <v>1844.0554</v>
      </c>
      <c r="BH360">
        <v>1857.7527</v>
      </c>
      <c r="BI360">
        <v>1995.4634000000001</v>
      </c>
      <c r="BJ360">
        <v>2030.2258999999999</v>
      </c>
      <c r="BK360">
        <v>2120.2602000000002</v>
      </c>
      <c r="BL360">
        <v>2240.1010000000001</v>
      </c>
      <c r="BM360">
        <v>2339.6359000000002</v>
      </c>
      <c r="BN360">
        <v>2458.6273000000001</v>
      </c>
      <c r="BO360">
        <v>2562.1592999999998</v>
      </c>
      <c r="BQ360" s="32" t="s">
        <v>8</v>
      </c>
      <c r="BR360" s="32" t="s">
        <v>29</v>
      </c>
    </row>
    <row r="361" spans="2:70" x14ac:dyDescent="0.45">
      <c r="B361" t="s">
        <v>413</v>
      </c>
      <c r="C361" t="s">
        <v>25</v>
      </c>
      <c r="D361" t="s">
        <v>26</v>
      </c>
      <c r="E361" t="s">
        <v>10</v>
      </c>
      <c r="F361">
        <v>152.83510000000001</v>
      </c>
      <c r="G361">
        <v>163.74789999999999</v>
      </c>
      <c r="H361">
        <v>165.93170000000001</v>
      </c>
      <c r="I361">
        <v>168.1208</v>
      </c>
      <c r="J361">
        <v>170.29929999999999</v>
      </c>
      <c r="K361">
        <v>172.48310000000001</v>
      </c>
      <c r="L361">
        <v>174.6669</v>
      </c>
      <c r="M361">
        <v>176.85069999999999</v>
      </c>
      <c r="N361">
        <v>179.03450000000001</v>
      </c>
      <c r="O361">
        <v>181.2183</v>
      </c>
      <c r="P361">
        <v>183.39680000000001</v>
      </c>
      <c r="Q361">
        <v>185.5806</v>
      </c>
      <c r="R361">
        <v>187.76439999999999</v>
      </c>
      <c r="S361">
        <v>189.94820000000001</v>
      </c>
      <c r="T361">
        <v>192.13200000000001</v>
      </c>
      <c r="U361">
        <v>194.31049999999999</v>
      </c>
      <c r="V361">
        <v>196.49959999999999</v>
      </c>
      <c r="W361">
        <v>198.6781</v>
      </c>
      <c r="X361">
        <v>200.8672</v>
      </c>
      <c r="Y361">
        <v>203.05099999999999</v>
      </c>
      <c r="Z361">
        <v>205.2295</v>
      </c>
      <c r="AA361">
        <v>207.4186</v>
      </c>
      <c r="AB361">
        <v>209.59710000000001</v>
      </c>
      <c r="AC361">
        <v>211.78620000000001</v>
      </c>
      <c r="AD361">
        <v>213.96709999999999</v>
      </c>
      <c r="AE361">
        <v>218.33920000000001</v>
      </c>
      <c r="AF361">
        <v>218.3356</v>
      </c>
      <c r="AG361">
        <v>218.33019999999999</v>
      </c>
      <c r="AH361">
        <v>220.51329999999999</v>
      </c>
      <c r="AI361">
        <v>220.91489999999999</v>
      </c>
      <c r="AJ361">
        <v>219.9725</v>
      </c>
      <c r="AK361">
        <v>224.8869</v>
      </c>
      <c r="AL361">
        <v>223.06870000000001</v>
      </c>
      <c r="AM361">
        <v>229.25200000000001</v>
      </c>
      <c r="AN361">
        <v>233.61770000000001</v>
      </c>
      <c r="AO361">
        <v>240.16569999999999</v>
      </c>
      <c r="AP361">
        <v>244.53489999999999</v>
      </c>
      <c r="AQ361">
        <v>251.0778</v>
      </c>
      <c r="AR361">
        <v>257.63409999999999</v>
      </c>
      <c r="AS361">
        <v>264.17910000000001</v>
      </c>
      <c r="AT361">
        <v>275.09640000000002</v>
      </c>
      <c r="AU361">
        <v>279.46269999999998</v>
      </c>
      <c r="AV361">
        <v>268.94420000000002</v>
      </c>
      <c r="AW361">
        <v>283.82920000000001</v>
      </c>
      <c r="AX361">
        <v>281.03570000000002</v>
      </c>
      <c r="AY361">
        <v>289.8741</v>
      </c>
      <c r="AZ361">
        <v>294.74489999999997</v>
      </c>
      <c r="BA361">
        <v>313.10610000000003</v>
      </c>
      <c r="BB361">
        <v>323.9753</v>
      </c>
      <c r="BC361">
        <v>335.85019999999997</v>
      </c>
      <c r="BD361">
        <v>320.29309999999998</v>
      </c>
      <c r="BE361">
        <v>320.95170000000002</v>
      </c>
      <c r="BF361">
        <v>323.13310000000001</v>
      </c>
      <c r="BG361">
        <v>378.03309999999999</v>
      </c>
      <c r="BH361">
        <v>380.49779999999998</v>
      </c>
      <c r="BI361">
        <v>403.14210000000003</v>
      </c>
      <c r="BJ361">
        <v>407.46260000000001</v>
      </c>
      <c r="BK361">
        <v>422.70280000000002</v>
      </c>
      <c r="BL361">
        <v>441.83100000000002</v>
      </c>
      <c r="BM361">
        <v>457.63260000000002</v>
      </c>
      <c r="BN361">
        <v>476.31619999999998</v>
      </c>
      <c r="BO361">
        <v>492.48919999999998</v>
      </c>
      <c r="BQ361" s="32" t="s">
        <v>6</v>
      </c>
      <c r="BR361" s="32" t="s">
        <v>29</v>
      </c>
    </row>
    <row r="362" spans="2:70" x14ac:dyDescent="0.45">
      <c r="B362" t="s">
        <v>413</v>
      </c>
      <c r="C362" t="s">
        <v>25</v>
      </c>
      <c r="D362" t="s">
        <v>26</v>
      </c>
      <c r="E362" t="s">
        <v>11</v>
      </c>
      <c r="F362">
        <v>72.9589</v>
      </c>
      <c r="G362">
        <v>72.9589</v>
      </c>
      <c r="H362">
        <v>73.780500000000004</v>
      </c>
      <c r="I362">
        <v>74.990200000000002</v>
      </c>
      <c r="J362">
        <v>76.014399999999995</v>
      </c>
      <c r="K362">
        <v>77.021500000000003</v>
      </c>
      <c r="L362">
        <v>79.041899999999998</v>
      </c>
      <c r="M362">
        <v>80.066199999999995</v>
      </c>
      <c r="N362">
        <v>81.0732</v>
      </c>
      <c r="O362">
        <v>83.110900000000001</v>
      </c>
      <c r="P362">
        <v>84.100700000000003</v>
      </c>
      <c r="Q362">
        <v>85.142099999999999</v>
      </c>
      <c r="R362">
        <v>87.145399999999995</v>
      </c>
      <c r="S362">
        <v>88.169600000000003</v>
      </c>
      <c r="T362">
        <v>89.599199999999996</v>
      </c>
      <c r="U362">
        <v>91.197100000000006</v>
      </c>
      <c r="V362">
        <v>92.238600000000005</v>
      </c>
      <c r="W362">
        <v>93.228399999999993</v>
      </c>
      <c r="X362">
        <v>94.252600000000001</v>
      </c>
      <c r="Y362">
        <v>96.273099999999999</v>
      </c>
      <c r="Z362">
        <v>97.297300000000007</v>
      </c>
      <c r="AA362">
        <v>98.709699999999998</v>
      </c>
      <c r="AB362">
        <v>100.1221</v>
      </c>
      <c r="AC362">
        <v>101.3318</v>
      </c>
      <c r="AD362">
        <v>103.3901</v>
      </c>
      <c r="AE362">
        <v>106.416</v>
      </c>
      <c r="AF362">
        <v>110.1908</v>
      </c>
      <c r="AG362">
        <v>114.94929999999999</v>
      </c>
      <c r="AH362">
        <v>119.8623</v>
      </c>
      <c r="AI362">
        <v>115.5971</v>
      </c>
      <c r="AJ362">
        <v>117.8788</v>
      </c>
      <c r="AK362">
        <v>118.0457</v>
      </c>
      <c r="AL362">
        <v>116.81189999999999</v>
      </c>
      <c r="AM362">
        <v>116.33280000000001</v>
      </c>
      <c r="AN362">
        <v>113.8424</v>
      </c>
      <c r="AO362">
        <v>109.24509999999999</v>
      </c>
      <c r="AP362">
        <v>111.0013</v>
      </c>
      <c r="AQ362">
        <v>107.0558</v>
      </c>
      <c r="AR362">
        <v>108.4813</v>
      </c>
      <c r="AS362">
        <v>105.7843</v>
      </c>
      <c r="AT362">
        <v>104.3882</v>
      </c>
      <c r="AU362">
        <v>105.4143</v>
      </c>
      <c r="AV362">
        <v>101.3933</v>
      </c>
      <c r="AW362">
        <v>100.1737</v>
      </c>
      <c r="AX362">
        <v>99.780699999999996</v>
      </c>
      <c r="AY362">
        <v>95.699100000000001</v>
      </c>
      <c r="AZ362">
        <v>99.298500000000004</v>
      </c>
      <c r="BA362">
        <v>98.708500000000001</v>
      </c>
      <c r="BB362">
        <v>97.835499999999996</v>
      </c>
      <c r="BC362">
        <v>97.580500000000001</v>
      </c>
      <c r="BD362">
        <v>86.154200000000003</v>
      </c>
      <c r="BE362">
        <v>86.189499999999995</v>
      </c>
      <c r="BF362">
        <v>86.037000000000006</v>
      </c>
      <c r="BG362">
        <v>95.827399999999997</v>
      </c>
      <c r="BH362">
        <v>95.802499999999995</v>
      </c>
      <c r="BI362">
        <v>97.277500000000003</v>
      </c>
      <c r="BJ362">
        <v>97.307900000000004</v>
      </c>
      <c r="BK362">
        <v>97.149000000000001</v>
      </c>
      <c r="BL362">
        <v>96.869299999999996</v>
      </c>
      <c r="BM362">
        <v>97.7864</v>
      </c>
      <c r="BN362">
        <v>96.104399999999998</v>
      </c>
      <c r="BO362">
        <v>93.0702</v>
      </c>
      <c r="BQ362" s="32" t="s">
        <v>8</v>
      </c>
      <c r="BR362" s="32" t="s">
        <v>29</v>
      </c>
    </row>
    <row r="363" spans="2:70" x14ac:dyDescent="0.45">
      <c r="B363" t="s">
        <v>413</v>
      </c>
      <c r="C363" t="s">
        <v>25</v>
      </c>
      <c r="D363" t="s">
        <v>26</v>
      </c>
      <c r="E363" t="s">
        <v>12</v>
      </c>
      <c r="F363">
        <v>38.506100000000004</v>
      </c>
      <c r="G363">
        <v>38.506100000000004</v>
      </c>
      <c r="H363">
        <v>39.728000000000002</v>
      </c>
      <c r="I363">
        <v>40.535299999999999</v>
      </c>
      <c r="J363">
        <v>41.554600000000001</v>
      </c>
      <c r="K363">
        <v>42.564500000000002</v>
      </c>
      <c r="L363">
        <v>42.561100000000003</v>
      </c>
      <c r="M363">
        <v>43.580300000000001</v>
      </c>
      <c r="N363">
        <v>44.590299999999999</v>
      </c>
      <c r="O363">
        <v>44.5961</v>
      </c>
      <c r="P363">
        <v>45.596800000000002</v>
      </c>
      <c r="Q363">
        <v>46.625399999999999</v>
      </c>
      <c r="R363">
        <v>46.6126</v>
      </c>
      <c r="S363">
        <v>47.631900000000002</v>
      </c>
      <c r="T363">
        <v>48.245800000000003</v>
      </c>
      <c r="U363">
        <v>48.638399999999997</v>
      </c>
      <c r="V363">
        <v>49.666899999999998</v>
      </c>
      <c r="W363">
        <v>50.6676</v>
      </c>
      <c r="X363">
        <v>51.686900000000001</v>
      </c>
      <c r="Y363">
        <v>51.683399999999999</v>
      </c>
      <c r="Z363">
        <v>52.7027</v>
      </c>
      <c r="AA363">
        <v>53.307299999999998</v>
      </c>
      <c r="AB363">
        <v>53.911900000000003</v>
      </c>
      <c r="AC363">
        <v>54.719200000000001</v>
      </c>
      <c r="AD363">
        <v>55.732900000000001</v>
      </c>
      <c r="AE363">
        <v>57.366</v>
      </c>
      <c r="AF363">
        <v>59.3902</v>
      </c>
      <c r="AG363">
        <v>62.018700000000003</v>
      </c>
      <c r="AH363">
        <v>64.645700000000005</v>
      </c>
      <c r="AI363">
        <v>65.2684</v>
      </c>
      <c r="AJ363">
        <v>65.883200000000002</v>
      </c>
      <c r="AK363">
        <v>66.890299999999996</v>
      </c>
      <c r="AL363">
        <v>67.904600000000002</v>
      </c>
      <c r="AM363">
        <v>68.911699999999996</v>
      </c>
      <c r="AN363">
        <v>72.400599999999997</v>
      </c>
      <c r="AO363">
        <v>64.857900000000001</v>
      </c>
      <c r="AP363">
        <v>65.273200000000003</v>
      </c>
      <c r="AQ363">
        <v>69.134699999999995</v>
      </c>
      <c r="AR363">
        <v>64.866699999999994</v>
      </c>
      <c r="AS363">
        <v>66.886200000000002</v>
      </c>
      <c r="AT363">
        <v>67.924800000000005</v>
      </c>
      <c r="AU363">
        <v>64.852699999999999</v>
      </c>
      <c r="AV363">
        <v>66.486699999999999</v>
      </c>
      <c r="AW363">
        <v>66.892300000000006</v>
      </c>
      <c r="AX363">
        <v>65.752300000000005</v>
      </c>
      <c r="AY363">
        <v>68.923400000000001</v>
      </c>
      <c r="AZ363">
        <v>65.600999999999999</v>
      </c>
      <c r="BA363">
        <v>65.343000000000004</v>
      </c>
      <c r="BB363">
        <v>64.9405</v>
      </c>
      <c r="BC363">
        <v>64.855500000000006</v>
      </c>
      <c r="BD363">
        <v>77.019300000000001</v>
      </c>
      <c r="BE363">
        <v>77.420500000000004</v>
      </c>
      <c r="BF363">
        <v>78.024500000000003</v>
      </c>
      <c r="BG363">
        <v>64.131100000000004</v>
      </c>
      <c r="BH363">
        <v>64.165999999999997</v>
      </c>
      <c r="BI363">
        <v>64.989000000000004</v>
      </c>
      <c r="BJ363">
        <v>65.232100000000003</v>
      </c>
      <c r="BK363">
        <v>65.153999999999996</v>
      </c>
      <c r="BL363">
        <v>65.063699999999997</v>
      </c>
      <c r="BM363">
        <v>65.594099999999997</v>
      </c>
      <c r="BN363">
        <v>64.773600000000002</v>
      </c>
      <c r="BO363">
        <v>63.2393</v>
      </c>
      <c r="BQ363" s="32" t="s">
        <v>6</v>
      </c>
      <c r="BR363" s="32" t="s">
        <v>29</v>
      </c>
    </row>
    <row r="364" spans="2:70" x14ac:dyDescent="0.45">
      <c r="B364" t="s">
        <v>413</v>
      </c>
      <c r="C364" t="s">
        <v>25</v>
      </c>
      <c r="D364" t="s">
        <v>26</v>
      </c>
      <c r="E364" t="s">
        <v>13</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Q364" s="32" t="s">
        <v>6</v>
      </c>
      <c r="BR364" s="32" t="s">
        <v>29</v>
      </c>
    </row>
    <row r="365" spans="2:70" x14ac:dyDescent="0.45">
      <c r="B365" t="s">
        <v>413</v>
      </c>
      <c r="C365" t="s">
        <v>25</v>
      </c>
      <c r="D365" t="s">
        <v>26</v>
      </c>
      <c r="E365" t="s">
        <v>15</v>
      </c>
      <c r="F365">
        <v>6.9130000000000003</v>
      </c>
      <c r="G365">
        <v>7.2560000000000002</v>
      </c>
      <c r="H365">
        <v>6.9130000000000003</v>
      </c>
      <c r="I365">
        <v>7.2560000000000002</v>
      </c>
      <c r="J365">
        <v>7.5990000000000002</v>
      </c>
      <c r="K365">
        <v>6.9130000000000003</v>
      </c>
      <c r="L365">
        <v>6.5434999999999999</v>
      </c>
      <c r="M365">
        <v>6.5434999999999999</v>
      </c>
      <c r="N365">
        <v>6.5434999999999999</v>
      </c>
      <c r="O365">
        <v>6.5434999999999999</v>
      </c>
      <c r="P365">
        <v>6.9130000000000003</v>
      </c>
      <c r="Q365">
        <v>6.9130000000000003</v>
      </c>
      <c r="R365">
        <v>6.9130000000000003</v>
      </c>
      <c r="S365">
        <v>6.9130000000000003</v>
      </c>
      <c r="T365">
        <v>7.2560000000000002</v>
      </c>
      <c r="U365">
        <v>7.2560000000000002</v>
      </c>
      <c r="V365">
        <v>7.2560000000000002</v>
      </c>
      <c r="W365">
        <v>7.5990000000000002</v>
      </c>
      <c r="X365">
        <v>7.2560000000000002</v>
      </c>
      <c r="Y365">
        <v>7.2560000000000002</v>
      </c>
      <c r="Z365">
        <v>7.9420000000000002</v>
      </c>
      <c r="AA365">
        <v>7.2560000000000002</v>
      </c>
      <c r="AB365">
        <v>6.3719999999999999</v>
      </c>
      <c r="AC365">
        <v>7.9420000000000002</v>
      </c>
      <c r="AD365">
        <v>20.541</v>
      </c>
      <c r="AE365">
        <v>21.401</v>
      </c>
      <c r="AF365">
        <v>21.770499999999998</v>
      </c>
      <c r="AG365">
        <v>22.340499999999999</v>
      </c>
      <c r="AH365">
        <v>23.256</v>
      </c>
      <c r="AI365">
        <v>31.256</v>
      </c>
      <c r="AJ365">
        <v>32.256</v>
      </c>
      <c r="AK365">
        <v>32.087000000000003</v>
      </c>
      <c r="AL365">
        <v>32.369500000000002</v>
      </c>
      <c r="AM365">
        <v>32.997500000000002</v>
      </c>
      <c r="AN365">
        <v>33.314</v>
      </c>
      <c r="AO365">
        <v>34.398499999999999</v>
      </c>
      <c r="AP365">
        <v>36.857500000000002</v>
      </c>
      <c r="AQ365">
        <v>39.625500000000002</v>
      </c>
      <c r="AR365">
        <v>42.686</v>
      </c>
      <c r="AS365">
        <v>44.683500000000002</v>
      </c>
      <c r="AT365">
        <v>47.57</v>
      </c>
      <c r="AU365">
        <v>51.456499999999998</v>
      </c>
      <c r="AV365">
        <v>53.915500000000002</v>
      </c>
      <c r="AW365">
        <v>56.372</v>
      </c>
      <c r="AX365">
        <v>55.686</v>
      </c>
      <c r="AY365">
        <v>56.683500000000002</v>
      </c>
      <c r="AZ365">
        <v>58.485500000000002</v>
      </c>
      <c r="BA365">
        <v>60.372</v>
      </c>
      <c r="BB365">
        <v>59.884</v>
      </c>
      <c r="BC365">
        <v>63.686</v>
      </c>
      <c r="BD365">
        <v>110.5675</v>
      </c>
      <c r="BE365">
        <v>128.512</v>
      </c>
      <c r="BF365">
        <v>137</v>
      </c>
      <c r="BG365">
        <v>137</v>
      </c>
      <c r="BH365">
        <v>144.08449999999999</v>
      </c>
      <c r="BI365">
        <v>194.08449999999999</v>
      </c>
      <c r="BJ365">
        <v>198.71250000000001</v>
      </c>
      <c r="BK365">
        <v>205.9975</v>
      </c>
      <c r="BL365">
        <v>217.91050000000001</v>
      </c>
      <c r="BM365">
        <v>240.2825</v>
      </c>
      <c r="BN365">
        <v>213.995</v>
      </c>
      <c r="BO365">
        <v>195.48050000000001</v>
      </c>
      <c r="BQ365" s="32" t="s">
        <v>14</v>
      </c>
      <c r="BR365" s="32" t="s">
        <v>29</v>
      </c>
    </row>
    <row r="366" spans="2:70" x14ac:dyDescent="0.45">
      <c r="B366" t="s">
        <v>413</v>
      </c>
      <c r="C366" t="s">
        <v>25</v>
      </c>
      <c r="D366" t="s">
        <v>26</v>
      </c>
      <c r="E366" t="s">
        <v>17</v>
      </c>
      <c r="F366">
        <v>11.044</v>
      </c>
      <c r="G366">
        <v>11.044</v>
      </c>
      <c r="H366">
        <v>11.519500000000001</v>
      </c>
      <c r="I366">
        <v>11.519500000000001</v>
      </c>
      <c r="J366">
        <v>11.519500000000001</v>
      </c>
      <c r="K366">
        <v>12.55</v>
      </c>
      <c r="L366">
        <v>13.580500000000001</v>
      </c>
      <c r="M366">
        <v>13.580500000000001</v>
      </c>
      <c r="N366">
        <v>14.055999999999999</v>
      </c>
      <c r="O366">
        <v>14.558</v>
      </c>
      <c r="P366">
        <v>15.06</v>
      </c>
      <c r="Q366">
        <v>15.561999999999999</v>
      </c>
      <c r="R366">
        <v>16.037500000000001</v>
      </c>
      <c r="S366">
        <v>16.037500000000001</v>
      </c>
      <c r="T366">
        <v>16.037500000000001</v>
      </c>
      <c r="U366">
        <v>16.565999999999999</v>
      </c>
      <c r="V366">
        <v>16.565999999999999</v>
      </c>
      <c r="W366">
        <v>16.565999999999999</v>
      </c>
      <c r="X366">
        <v>17.57</v>
      </c>
      <c r="Y366">
        <v>18.098500000000001</v>
      </c>
      <c r="Z366">
        <v>17.57</v>
      </c>
      <c r="AA366">
        <v>18.574000000000002</v>
      </c>
      <c r="AB366">
        <v>20.079999999999998</v>
      </c>
      <c r="AC366">
        <v>21.084</v>
      </c>
      <c r="AD366">
        <v>14.8935</v>
      </c>
      <c r="AE366">
        <v>15.561999999999999</v>
      </c>
      <c r="AF366">
        <v>16.175000000000001</v>
      </c>
      <c r="AG366">
        <v>16.621500000000001</v>
      </c>
      <c r="AH366">
        <v>17.178999999999998</v>
      </c>
      <c r="AI366">
        <v>20.331</v>
      </c>
      <c r="AJ366">
        <v>21.113</v>
      </c>
      <c r="AK366">
        <v>21.028500000000001</v>
      </c>
      <c r="AL366">
        <v>21.168500000000002</v>
      </c>
      <c r="AM366">
        <v>21.5595</v>
      </c>
      <c r="AN366">
        <v>22.090499999999999</v>
      </c>
      <c r="AO366">
        <v>22.814499999999999</v>
      </c>
      <c r="AP366">
        <v>24.515999999999998</v>
      </c>
      <c r="AQ366">
        <v>25.992999999999999</v>
      </c>
      <c r="AR366">
        <v>27.219000000000001</v>
      </c>
      <c r="AS366">
        <v>28.447500000000002</v>
      </c>
      <c r="AT366">
        <v>30.093499999999999</v>
      </c>
      <c r="AU366">
        <v>32.405500000000004</v>
      </c>
      <c r="AV366">
        <v>33.243000000000002</v>
      </c>
      <c r="AW366">
        <v>33.523000000000003</v>
      </c>
      <c r="AX366">
        <v>33.353999999999999</v>
      </c>
      <c r="AY366">
        <v>34.054000000000002</v>
      </c>
      <c r="AZ366">
        <v>34.917999999999999</v>
      </c>
      <c r="BA366">
        <v>35.893000000000001</v>
      </c>
      <c r="BB366">
        <v>35.753</v>
      </c>
      <c r="BC366">
        <v>36.590499999999999</v>
      </c>
      <c r="BD366">
        <v>37.512500000000003</v>
      </c>
      <c r="BE366">
        <v>39.660499999999999</v>
      </c>
      <c r="BF366">
        <v>41.330500000000001</v>
      </c>
      <c r="BG366">
        <v>41.917000000000002</v>
      </c>
      <c r="BH366">
        <v>42.223500000000001</v>
      </c>
      <c r="BI366">
        <v>62.023499999999999</v>
      </c>
      <c r="BJ366">
        <v>62.192500000000003</v>
      </c>
      <c r="BK366">
        <v>62.834499999999998</v>
      </c>
      <c r="BL366">
        <v>62.89</v>
      </c>
      <c r="BM366">
        <v>64.897999999999996</v>
      </c>
      <c r="BN366">
        <v>57.088000000000001</v>
      </c>
      <c r="BO366">
        <v>50.868499999999997</v>
      </c>
      <c r="BQ366" s="32" t="s">
        <v>16</v>
      </c>
      <c r="BR366" s="32" t="s">
        <v>29</v>
      </c>
    </row>
    <row r="367" spans="2:70" x14ac:dyDescent="0.45">
      <c r="B367" t="s">
        <v>413</v>
      </c>
      <c r="C367" t="s">
        <v>32</v>
      </c>
      <c r="D367" t="s">
        <v>31</v>
      </c>
      <c r="E367" t="s">
        <v>1</v>
      </c>
      <c r="F367" s="2">
        <f t="shared" ref="F367:BO367" si="110">IF(F345=0,0,F356/F345)</f>
        <v>1058.5177993527507</v>
      </c>
      <c r="G367" s="2">
        <f t="shared" si="110"/>
        <v>1069.2416396979504</v>
      </c>
      <c r="H367" s="2">
        <f t="shared" si="110"/>
        <v>1072.6627282491945</v>
      </c>
      <c r="I367" s="2">
        <f t="shared" si="110"/>
        <v>1079.8929336188437</v>
      </c>
      <c r="J367" s="2">
        <f t="shared" si="110"/>
        <v>1127.9892357373519</v>
      </c>
      <c r="K367" s="2">
        <f t="shared" si="110"/>
        <v>1119.5791666666667</v>
      </c>
      <c r="L367" s="2">
        <f t="shared" si="110"/>
        <v>1046.429906542056</v>
      </c>
      <c r="M367" s="2">
        <f t="shared" si="110"/>
        <v>1114.2152284263959</v>
      </c>
      <c r="N367" s="2">
        <f t="shared" si="110"/>
        <v>1175.5525252525251</v>
      </c>
      <c r="O367" s="2">
        <f t="shared" si="110"/>
        <v>1251.4853090172239</v>
      </c>
      <c r="P367" s="2">
        <f t="shared" si="110"/>
        <v>1106.7176360225142</v>
      </c>
      <c r="Q367" s="2">
        <f t="shared" si="110"/>
        <v>1205.5066413662239</v>
      </c>
      <c r="R367" s="2">
        <f t="shared" si="110"/>
        <v>1292.23055028463</v>
      </c>
      <c r="S367" s="2">
        <f t="shared" si="110"/>
        <v>1303.2771996215706</v>
      </c>
      <c r="T367" s="2">
        <f t="shared" si="110"/>
        <v>1246.7794117647059</v>
      </c>
      <c r="U367" s="2">
        <f t="shared" si="110"/>
        <v>1347.4243268337975</v>
      </c>
      <c r="V367" s="2">
        <f t="shared" si="110"/>
        <v>1251.9352890422779</v>
      </c>
      <c r="W367" s="2">
        <f t="shared" si="110"/>
        <v>1309.0742659758205</v>
      </c>
      <c r="X367" s="2">
        <f t="shared" si="110"/>
        <v>1133.5930871956009</v>
      </c>
      <c r="Y367" s="2">
        <f t="shared" si="110"/>
        <v>1328.3097046413502</v>
      </c>
      <c r="Z367" s="2">
        <f t="shared" si="110"/>
        <v>1373.1439267886853</v>
      </c>
      <c r="AA367" s="2">
        <f t="shared" si="110"/>
        <v>1389.0834633385334</v>
      </c>
      <c r="AB367" s="2">
        <f t="shared" si="110"/>
        <v>1553.6731974921631</v>
      </c>
      <c r="AC367" s="2">
        <f t="shared" si="110"/>
        <v>1600.5018839487564</v>
      </c>
      <c r="AD367" s="2">
        <f t="shared" si="110"/>
        <v>1569.2926829268292</v>
      </c>
      <c r="AE367" s="2">
        <f t="shared" si="110"/>
        <v>1627.5560471976401</v>
      </c>
      <c r="AF367" s="2">
        <f t="shared" si="110"/>
        <v>1777.4225454545453</v>
      </c>
      <c r="AG367" s="2">
        <f t="shared" si="110"/>
        <v>2023.841945288754</v>
      </c>
      <c r="AH367" s="2">
        <f t="shared" si="110"/>
        <v>2283.6766975308642</v>
      </c>
      <c r="AI367" s="2">
        <f t="shared" si="110"/>
        <v>2344.9536679536677</v>
      </c>
      <c r="AJ367" s="2">
        <f t="shared" si="110"/>
        <v>2297.9835820895523</v>
      </c>
      <c r="AK367" s="2">
        <f t="shared" si="110"/>
        <v>2316.5705794947994</v>
      </c>
      <c r="AL367" s="2">
        <f t="shared" si="110"/>
        <v>2276.2524199553236</v>
      </c>
      <c r="AM367" s="2">
        <f t="shared" si="110"/>
        <v>2468.9237037037037</v>
      </c>
      <c r="AN367" s="2">
        <f t="shared" si="110"/>
        <v>2498.3158660844251</v>
      </c>
      <c r="AO367" s="2">
        <f t="shared" si="110"/>
        <v>2668.6373707533239</v>
      </c>
      <c r="AP367" s="2">
        <f t="shared" si="110"/>
        <v>2709.9058130978665</v>
      </c>
      <c r="AQ367" s="2">
        <f t="shared" si="110"/>
        <v>2689.4479830148621</v>
      </c>
      <c r="AR367" s="2">
        <f t="shared" si="110"/>
        <v>2755.1760507533709</v>
      </c>
      <c r="AS367" s="2">
        <f t="shared" si="110"/>
        <v>2900.3132938187978</v>
      </c>
      <c r="AT367" s="2">
        <f t="shared" si="110"/>
        <v>2955.7589833479406</v>
      </c>
      <c r="AU367" s="2">
        <f t="shared" si="110"/>
        <v>3080.6490528414756</v>
      </c>
      <c r="AV367" s="2">
        <f t="shared" si="110"/>
        <v>3229.1285714285718</v>
      </c>
      <c r="AW367" s="2">
        <f t="shared" si="110"/>
        <v>3292.7886089813796</v>
      </c>
      <c r="AX367" s="2">
        <f t="shared" si="110"/>
        <v>3478.0355097365405</v>
      </c>
      <c r="AY367" s="2">
        <f t="shared" si="110"/>
        <v>3447.3203559510571</v>
      </c>
      <c r="AZ367" s="2">
        <f t="shared" si="110"/>
        <v>3646.6701509872241</v>
      </c>
      <c r="BA367" s="2">
        <f t="shared" si="110"/>
        <v>3771.5786384976527</v>
      </c>
      <c r="BB367" s="2">
        <f t="shared" si="110"/>
        <v>3590.5056994818651</v>
      </c>
      <c r="BC367" s="2">
        <f t="shared" si="110"/>
        <v>3737.1787819253436</v>
      </c>
      <c r="BD367" s="2">
        <f t="shared" si="110"/>
        <v>4144.7301275760547</v>
      </c>
      <c r="BE367" s="2">
        <f t="shared" si="110"/>
        <v>4374.7397691500528</v>
      </c>
      <c r="BF367" s="2">
        <f t="shared" si="110"/>
        <v>4065.0601092896177</v>
      </c>
      <c r="BG367" s="2">
        <f t="shared" si="110"/>
        <v>4503.3384201077197</v>
      </c>
      <c r="BH367" s="2">
        <f t="shared" si="110"/>
        <v>4466.1276223776222</v>
      </c>
      <c r="BI367" s="2">
        <f t="shared" si="110"/>
        <v>4304.5344827586205</v>
      </c>
      <c r="BJ367" s="2">
        <f t="shared" si="110"/>
        <v>4516.2440147329644</v>
      </c>
      <c r="BK367" s="2">
        <f t="shared" si="110"/>
        <v>4888.3886956521737</v>
      </c>
      <c r="BL367" s="2">
        <f t="shared" si="110"/>
        <v>5002.2735426008967</v>
      </c>
      <c r="BM367" s="2">
        <f t="shared" si="110"/>
        <v>5374.6458333333339</v>
      </c>
      <c r="BN367" s="2">
        <f t="shared" si="110"/>
        <v>5480.1023985239854</v>
      </c>
      <c r="BO367" s="2">
        <f t="shared" si="110"/>
        <v>5621.1187698833519</v>
      </c>
      <c r="BQ367" s="32" t="s">
        <v>0</v>
      </c>
      <c r="BR367" s="32" t="s">
        <v>30</v>
      </c>
    </row>
    <row r="368" spans="2:70" x14ac:dyDescent="0.45">
      <c r="B368" t="s">
        <v>413</v>
      </c>
      <c r="C368" t="s">
        <v>32</v>
      </c>
      <c r="D368" t="s">
        <v>31</v>
      </c>
      <c r="E368" t="s">
        <v>3</v>
      </c>
      <c r="F368" s="2">
        <f t="shared" ref="F368:BO368" si="111">IF(F346=0,0,F357/F346)</f>
        <v>2107.9633572159673</v>
      </c>
      <c r="G368" s="2">
        <f t="shared" si="111"/>
        <v>2108.3639893725731</v>
      </c>
      <c r="H368" s="2">
        <f t="shared" si="111"/>
        <v>2109.0051788756386</v>
      </c>
      <c r="I368" s="2">
        <f t="shared" si="111"/>
        <v>2200.9356404304708</v>
      </c>
      <c r="J368" s="2">
        <f t="shared" si="111"/>
        <v>2207.069071588367</v>
      </c>
      <c r="K368" s="2">
        <f t="shared" si="111"/>
        <v>2007.2939056567345</v>
      </c>
      <c r="L368" s="2">
        <f t="shared" si="111"/>
        <v>2119.4060213661378</v>
      </c>
      <c r="M368" s="2">
        <f t="shared" si="111"/>
        <v>2178.2907445332626</v>
      </c>
      <c r="N368" s="2">
        <f t="shared" si="111"/>
        <v>2241.279101063114</v>
      </c>
      <c r="O368" s="2">
        <f t="shared" si="111"/>
        <v>2304.1347050754457</v>
      </c>
      <c r="P368" s="2">
        <f t="shared" si="111"/>
        <v>2343.7650089297981</v>
      </c>
      <c r="Q368" s="2">
        <f t="shared" si="111"/>
        <v>2010.4765814517634</v>
      </c>
      <c r="R368" s="2">
        <f t="shared" si="111"/>
        <v>2416.0449445983381</v>
      </c>
      <c r="S368" s="2">
        <f t="shared" si="111"/>
        <v>2452.2630590526533</v>
      </c>
      <c r="T368" s="2">
        <f t="shared" si="111"/>
        <v>2604.7103518612953</v>
      </c>
      <c r="U368" s="2">
        <f t="shared" si="111"/>
        <v>2386.3240777733386</v>
      </c>
      <c r="V368" s="2">
        <f t="shared" si="111"/>
        <v>2282.4212635999233</v>
      </c>
      <c r="W368" s="2">
        <f t="shared" si="111"/>
        <v>2339.292778393894</v>
      </c>
      <c r="X368" s="2">
        <f t="shared" si="111"/>
        <v>2059.8946941142362</v>
      </c>
      <c r="Y368" s="2">
        <f t="shared" si="111"/>
        <v>2464.3516304347827</v>
      </c>
      <c r="Z368" s="2">
        <f t="shared" si="111"/>
        <v>2560.0484285020466</v>
      </c>
      <c r="AA368" s="2">
        <f t="shared" si="111"/>
        <v>1832.6554410784765</v>
      </c>
      <c r="AB368" s="2">
        <f t="shared" si="111"/>
        <v>2756.9318264145472</v>
      </c>
      <c r="AC368" s="2">
        <f t="shared" si="111"/>
        <v>2709.4173228346458</v>
      </c>
      <c r="AD368" s="2">
        <f t="shared" si="111"/>
        <v>2804.5688826025462</v>
      </c>
      <c r="AE368" s="2">
        <f t="shared" si="111"/>
        <v>2372.0813094641962</v>
      </c>
      <c r="AF368" s="2">
        <f t="shared" si="111"/>
        <v>2981.752971386647</v>
      </c>
      <c r="AG368" s="2">
        <f t="shared" si="111"/>
        <v>3283.2988533017001</v>
      </c>
      <c r="AH368" s="2">
        <f t="shared" si="111"/>
        <v>3389.7824688711144</v>
      </c>
      <c r="AI368" s="2">
        <f t="shared" si="111"/>
        <v>3502.2493922374047</v>
      </c>
      <c r="AJ368" s="2">
        <f t="shared" si="111"/>
        <v>2584.9333381068309</v>
      </c>
      <c r="AK368" s="2">
        <f t="shared" si="111"/>
        <v>3495.4742492870328</v>
      </c>
      <c r="AL368" s="2">
        <f t="shared" si="111"/>
        <v>2906.2499628914948</v>
      </c>
      <c r="AM368" s="2">
        <f t="shared" si="111"/>
        <v>3578.6881604126802</v>
      </c>
      <c r="AN368" s="2">
        <f t="shared" si="111"/>
        <v>3710.5781343347276</v>
      </c>
      <c r="AO368" s="2">
        <f t="shared" si="111"/>
        <v>3640.7634851285502</v>
      </c>
      <c r="AP368" s="2">
        <f t="shared" si="111"/>
        <v>3699.6626485568759</v>
      </c>
      <c r="AQ368" s="2">
        <f t="shared" si="111"/>
        <v>3834.2616902616905</v>
      </c>
      <c r="AR368" s="2">
        <f t="shared" si="111"/>
        <v>4216.6242151625902</v>
      </c>
      <c r="AS368" s="2">
        <f t="shared" si="111"/>
        <v>4164.8461538461534</v>
      </c>
      <c r="AT368" s="2">
        <f t="shared" si="111"/>
        <v>4132.5319583797846</v>
      </c>
      <c r="AU368" s="2">
        <f t="shared" si="111"/>
        <v>4132.6430499953449</v>
      </c>
      <c r="AV368" s="2">
        <f t="shared" si="111"/>
        <v>4455.6660045684775</v>
      </c>
      <c r="AW368" s="2">
        <f t="shared" si="111"/>
        <v>4289.928274126416</v>
      </c>
      <c r="AX368" s="2">
        <f t="shared" si="111"/>
        <v>4209.4356960348259</v>
      </c>
      <c r="AY368" s="2">
        <f t="shared" si="111"/>
        <v>3680.7200463912927</v>
      </c>
      <c r="AZ368" s="2">
        <f t="shared" si="111"/>
        <v>4299.464741112829</v>
      </c>
      <c r="BA368" s="2">
        <f t="shared" si="111"/>
        <v>4523.6802020202022</v>
      </c>
      <c r="BB368" s="2">
        <f t="shared" si="111"/>
        <v>4023.6846676737164</v>
      </c>
      <c r="BC368" s="2">
        <f t="shared" si="111"/>
        <v>4460.3998969072172</v>
      </c>
      <c r="BD368" s="2">
        <f t="shared" si="111"/>
        <v>5072.1408226045351</v>
      </c>
      <c r="BE368" s="2">
        <f t="shared" si="111"/>
        <v>4504.3388366499021</v>
      </c>
      <c r="BF368" s="2">
        <f t="shared" si="111"/>
        <v>5047.0466713221604</v>
      </c>
      <c r="BG368" s="2">
        <f t="shared" si="111"/>
        <v>4788.7624525480269</v>
      </c>
      <c r="BH368" s="2">
        <f t="shared" si="111"/>
        <v>4298.9455922120069</v>
      </c>
      <c r="BI368" s="2">
        <f t="shared" si="111"/>
        <v>5230.5309111880042</v>
      </c>
      <c r="BJ368" s="2">
        <f t="shared" si="111"/>
        <v>5152.2041721616115</v>
      </c>
      <c r="BK368" s="2">
        <f t="shared" si="111"/>
        <v>5610.2594249201284</v>
      </c>
      <c r="BL368" s="2">
        <f t="shared" si="111"/>
        <v>5551.0856921287314</v>
      </c>
      <c r="BM368" s="2">
        <f t="shared" si="111"/>
        <v>5622.0018127670601</v>
      </c>
      <c r="BN368" s="2">
        <f t="shared" si="111"/>
        <v>5130.3390573188053</v>
      </c>
      <c r="BO368" s="2">
        <f t="shared" si="111"/>
        <v>5486.1650096836674</v>
      </c>
      <c r="BQ368" s="32" t="s">
        <v>2</v>
      </c>
      <c r="BR368" s="32" t="s">
        <v>30</v>
      </c>
    </row>
    <row r="369" spans="2:70" x14ac:dyDescent="0.45">
      <c r="B369" t="s">
        <v>413</v>
      </c>
      <c r="C369" t="s">
        <v>32</v>
      </c>
      <c r="D369" t="s">
        <v>31</v>
      </c>
      <c r="E369" t="s">
        <v>5</v>
      </c>
      <c r="F369" s="2">
        <f t="shared" ref="F369:BO369" si="112">IF(F347=0,0,F358/F347)</f>
        <v>24.649998547510918</v>
      </c>
      <c r="G369" s="2">
        <f t="shared" si="112"/>
        <v>25.329993583530946</v>
      </c>
      <c r="H369" s="2">
        <f t="shared" si="112"/>
        <v>25.754997055502301</v>
      </c>
      <c r="I369" s="2">
        <f t="shared" si="112"/>
        <v>26.350006991749737</v>
      </c>
      <c r="J369" s="2">
        <f t="shared" si="112"/>
        <v>26.860007012929547</v>
      </c>
      <c r="K369" s="2">
        <f t="shared" si="112"/>
        <v>27.370000758826688</v>
      </c>
      <c r="L369" s="2">
        <f t="shared" si="112"/>
        <v>28.474997863119739</v>
      </c>
      <c r="M369" s="2">
        <f t="shared" si="112"/>
        <v>29.580002780062021</v>
      </c>
      <c r="N369" s="2">
        <f t="shared" si="112"/>
        <v>30.68500223687666</v>
      </c>
      <c r="O369" s="2">
        <f t="shared" si="112"/>
        <v>31.620001316282547</v>
      </c>
      <c r="P369" s="2">
        <f t="shared" si="112"/>
        <v>32.384992618022935</v>
      </c>
      <c r="Q369" s="2">
        <f t="shared" si="112"/>
        <v>33.150003082791301</v>
      </c>
      <c r="R369" s="2">
        <f t="shared" si="112"/>
        <v>34.000009868230919</v>
      </c>
      <c r="S369" s="2">
        <f t="shared" si="112"/>
        <v>34.849994659946084</v>
      </c>
      <c r="T369" s="2">
        <f t="shared" si="112"/>
        <v>35.614987234098223</v>
      </c>
      <c r="U369" s="2">
        <f t="shared" si="112"/>
        <v>36.719998171238451</v>
      </c>
      <c r="V369" s="2">
        <f t="shared" si="112"/>
        <v>37.569987800223039</v>
      </c>
      <c r="W369" s="2">
        <f t="shared" si="112"/>
        <v>38.59000272339027</v>
      </c>
      <c r="X369" s="2">
        <f t="shared" si="112"/>
        <v>39.610011439263069</v>
      </c>
      <c r="Y369" s="2">
        <f t="shared" si="112"/>
        <v>40.45999582873344</v>
      </c>
      <c r="Z369" s="2">
        <f t="shared" si="112"/>
        <v>41.224986869276982</v>
      </c>
      <c r="AA369" s="2">
        <f t="shared" si="112"/>
        <v>41.905013239602404</v>
      </c>
      <c r="AB369" s="2">
        <f t="shared" si="112"/>
        <v>40.715002751842434</v>
      </c>
      <c r="AC369" s="2">
        <f t="shared" si="112"/>
        <v>40.120001729455034</v>
      </c>
      <c r="AD369" s="2">
        <f t="shared" si="112"/>
        <v>39.440012362282808</v>
      </c>
      <c r="AE369" s="2">
        <f t="shared" si="112"/>
        <v>40.119998000966774</v>
      </c>
      <c r="AF369" s="2">
        <f t="shared" si="112"/>
        <v>40.544982668735237</v>
      </c>
      <c r="AG369" s="2">
        <f t="shared" si="112"/>
        <v>40.969984321159345</v>
      </c>
      <c r="AH369" s="2">
        <f t="shared" si="112"/>
        <v>40.629996641510573</v>
      </c>
      <c r="AI369" s="2">
        <f t="shared" si="112"/>
        <v>41.139968359473833</v>
      </c>
      <c r="AJ369" s="2">
        <f t="shared" si="112"/>
        <v>0</v>
      </c>
      <c r="AK369" s="2">
        <f t="shared" si="112"/>
        <v>0</v>
      </c>
      <c r="AL369" s="2">
        <f t="shared" si="112"/>
        <v>0</v>
      </c>
      <c r="AM369" s="2">
        <f t="shared" si="112"/>
        <v>0</v>
      </c>
      <c r="AN369" s="2">
        <f t="shared" si="112"/>
        <v>0</v>
      </c>
      <c r="AO369" s="2">
        <f t="shared" si="112"/>
        <v>0</v>
      </c>
      <c r="AP369" s="2">
        <f t="shared" si="112"/>
        <v>0</v>
      </c>
      <c r="AQ369" s="2">
        <f t="shared" si="112"/>
        <v>0</v>
      </c>
      <c r="AR369" s="2">
        <f t="shared" si="112"/>
        <v>0</v>
      </c>
      <c r="AS369" s="2">
        <f t="shared" si="112"/>
        <v>90.976417273170085</v>
      </c>
      <c r="AT369" s="2">
        <f t="shared" si="112"/>
        <v>84.351349982767999</v>
      </c>
      <c r="AU369" s="2">
        <f t="shared" si="112"/>
        <v>84.973975393412871</v>
      </c>
      <c r="AV369" s="2">
        <f t="shared" si="112"/>
        <v>84.225635183761</v>
      </c>
      <c r="AW369" s="2">
        <f t="shared" si="112"/>
        <v>84.689996906411977</v>
      </c>
      <c r="AX369" s="2">
        <f t="shared" si="112"/>
        <v>86.496116621092042</v>
      </c>
      <c r="AY369" s="2">
        <f t="shared" si="112"/>
        <v>84.933231481791992</v>
      </c>
      <c r="AZ369" s="2">
        <f t="shared" si="112"/>
        <v>86.383139571601262</v>
      </c>
      <c r="BA369" s="2">
        <f t="shared" si="112"/>
        <v>86.157493972370972</v>
      </c>
      <c r="BB369" s="2">
        <f t="shared" si="112"/>
        <v>86.604231794494893</v>
      </c>
      <c r="BC369" s="2">
        <f t="shared" si="112"/>
        <v>85.96434787734303</v>
      </c>
      <c r="BD369" s="2">
        <f t="shared" si="112"/>
        <v>78.803391086401021</v>
      </c>
      <c r="BE369" s="2">
        <f t="shared" si="112"/>
        <v>78.045143127146474</v>
      </c>
      <c r="BF369" s="2">
        <f t="shared" si="112"/>
        <v>77.288950419084188</v>
      </c>
      <c r="BG369" s="2">
        <f t="shared" si="112"/>
        <v>75.175706124170858</v>
      </c>
      <c r="BH369" s="2">
        <f t="shared" si="112"/>
        <v>70.210598978023185</v>
      </c>
      <c r="BI369" s="2">
        <f t="shared" si="112"/>
        <v>71.301387175160286</v>
      </c>
      <c r="BJ369" s="2">
        <f t="shared" si="112"/>
        <v>72.7197091967261</v>
      </c>
      <c r="BK369" s="2">
        <f t="shared" si="112"/>
        <v>72.411845484686467</v>
      </c>
      <c r="BL369" s="2">
        <f t="shared" si="112"/>
        <v>71.151700540849333</v>
      </c>
      <c r="BM369" s="2">
        <f t="shared" si="112"/>
        <v>70.408099021247267</v>
      </c>
      <c r="BN369" s="2">
        <f t="shared" si="112"/>
        <v>64.371954167982523</v>
      </c>
      <c r="BO369" s="2">
        <f t="shared" si="112"/>
        <v>62.082687620392115</v>
      </c>
      <c r="BQ369" s="32" t="s">
        <v>4</v>
      </c>
      <c r="BR369" s="32" t="s">
        <v>30</v>
      </c>
    </row>
    <row r="370" spans="2:70" x14ac:dyDescent="0.45">
      <c r="B370" t="s">
        <v>413</v>
      </c>
      <c r="C370" t="s">
        <v>32</v>
      </c>
      <c r="D370" t="s">
        <v>31</v>
      </c>
      <c r="E370" t="s">
        <v>7</v>
      </c>
      <c r="F370" s="2">
        <f t="shared" ref="F370:BO370" si="113">IF(F348=0,0,F359/F348)</f>
        <v>164.00121453977619</v>
      </c>
      <c r="G370" s="2">
        <f t="shared" si="113"/>
        <v>165.00026029465354</v>
      </c>
      <c r="H370" s="2">
        <f t="shared" si="113"/>
        <v>165.99958347073013</v>
      </c>
      <c r="I370" s="2">
        <f t="shared" si="113"/>
        <v>167.00088523224329</v>
      </c>
      <c r="J370" s="2">
        <f t="shared" si="113"/>
        <v>167.99906254882558</v>
      </c>
      <c r="K370" s="2">
        <f t="shared" si="113"/>
        <v>168.99921868217726</v>
      </c>
      <c r="L370" s="2">
        <f t="shared" si="113"/>
        <v>169.99965269939395</v>
      </c>
      <c r="M370" s="2">
        <f t="shared" si="113"/>
        <v>173.00088429594439</v>
      </c>
      <c r="N370" s="2">
        <f t="shared" si="113"/>
        <v>173.99894214761375</v>
      </c>
      <c r="O370" s="2">
        <f t="shared" si="113"/>
        <v>175.00043359869574</v>
      </c>
      <c r="P370" s="2">
        <f t="shared" si="113"/>
        <v>175.99908062725507</v>
      </c>
      <c r="Q370" s="2">
        <f t="shared" si="113"/>
        <v>177.00109297201644</v>
      </c>
      <c r="R370" s="2">
        <f t="shared" si="113"/>
        <v>177.99875073741194</v>
      </c>
      <c r="S370" s="2">
        <f t="shared" si="113"/>
        <v>178.9997570541075</v>
      </c>
      <c r="T370" s="2">
        <f t="shared" si="113"/>
        <v>179.99956610028289</v>
      </c>
      <c r="U370" s="2">
        <f t="shared" si="113"/>
        <v>180.99946190831614</v>
      </c>
      <c r="V370" s="2">
        <f t="shared" si="113"/>
        <v>181.99987869545626</v>
      </c>
      <c r="W370" s="2">
        <f t="shared" si="113"/>
        <v>183.00020834780193</v>
      </c>
      <c r="X370" s="2">
        <f t="shared" si="113"/>
        <v>186.0005393743258</v>
      </c>
      <c r="Y370" s="2">
        <f t="shared" si="113"/>
        <v>189.99904753658325</v>
      </c>
      <c r="Z370" s="2">
        <f t="shared" si="113"/>
        <v>194.99878697558358</v>
      </c>
      <c r="AA370" s="2">
        <f t="shared" si="113"/>
        <v>200.00164730362405</v>
      </c>
      <c r="AB370" s="2">
        <f t="shared" si="113"/>
        <v>205.00026025400791</v>
      </c>
      <c r="AC370" s="2">
        <f t="shared" si="113"/>
        <v>209.99843763562188</v>
      </c>
      <c r="AD370" s="2">
        <f t="shared" si="113"/>
        <v>219.19384278413239</v>
      </c>
      <c r="AE370" s="2">
        <f t="shared" si="113"/>
        <v>219.79322163648067</v>
      </c>
      <c r="AF370" s="2">
        <f t="shared" si="113"/>
        <v>220.5662424440732</v>
      </c>
      <c r="AG370" s="2">
        <f t="shared" si="113"/>
        <v>232.21730696013196</v>
      </c>
      <c r="AH370" s="2">
        <f t="shared" si="113"/>
        <v>243.87791521102827</v>
      </c>
      <c r="AI370" s="2">
        <f t="shared" si="113"/>
        <v>255.54196149741074</v>
      </c>
      <c r="AJ370" s="2">
        <f t="shared" si="113"/>
        <v>256.39899300255712</v>
      </c>
      <c r="AK370" s="2">
        <f t="shared" si="113"/>
        <v>259.2313734067726</v>
      </c>
      <c r="AL370" s="2">
        <f t="shared" si="113"/>
        <v>260.78384561822338</v>
      </c>
      <c r="AM370" s="2">
        <f t="shared" si="113"/>
        <v>278.0648495674688</v>
      </c>
      <c r="AN370" s="2">
        <f t="shared" si="113"/>
        <v>288.8233875828812</v>
      </c>
      <c r="AO370" s="2">
        <f t="shared" si="113"/>
        <v>296.62099536570622</v>
      </c>
      <c r="AP370" s="2">
        <f t="shared" si="113"/>
        <v>310.18407829152653</v>
      </c>
      <c r="AQ370" s="2">
        <f t="shared" si="113"/>
        <v>318.6784906436356</v>
      </c>
      <c r="AR370" s="2">
        <f t="shared" si="113"/>
        <v>328.92152295442992</v>
      </c>
      <c r="AS370" s="2">
        <f t="shared" si="113"/>
        <v>337.45671111491617</v>
      </c>
      <c r="AT370" s="2">
        <f t="shared" si="113"/>
        <v>342.73438504736998</v>
      </c>
      <c r="AU370" s="2">
        <f t="shared" si="113"/>
        <v>352.09102916895978</v>
      </c>
      <c r="AV370" s="2">
        <f t="shared" si="113"/>
        <v>361.55782900418518</v>
      </c>
      <c r="AW370" s="2">
        <f t="shared" si="113"/>
        <v>368.52702373841282</v>
      </c>
      <c r="AX370" s="2">
        <f t="shared" si="113"/>
        <v>379.63723246735765</v>
      </c>
      <c r="AY370" s="2">
        <f t="shared" si="113"/>
        <v>385.2936890993534</v>
      </c>
      <c r="AZ370" s="2">
        <f t="shared" si="113"/>
        <v>392.79339909652435</v>
      </c>
      <c r="BA370" s="2">
        <f t="shared" si="113"/>
        <v>400.9472430463112</v>
      </c>
      <c r="BB370" s="2">
        <f t="shared" si="113"/>
        <v>413.92318065676164</v>
      </c>
      <c r="BC370" s="2">
        <f t="shared" si="113"/>
        <v>429.02642992356164</v>
      </c>
      <c r="BD370" s="2">
        <f t="shared" si="113"/>
        <v>447.18632202477113</v>
      </c>
      <c r="BE370" s="2">
        <f t="shared" si="113"/>
        <v>468.91587825999898</v>
      </c>
      <c r="BF370" s="2">
        <f t="shared" si="113"/>
        <v>492.37834378599774</v>
      </c>
      <c r="BG370" s="2">
        <f t="shared" si="113"/>
        <v>532.29742083829683</v>
      </c>
      <c r="BH370" s="2">
        <f t="shared" si="113"/>
        <v>557.67310088977774</v>
      </c>
      <c r="BI370" s="2">
        <f t="shared" si="113"/>
        <v>643.81439850127128</v>
      </c>
      <c r="BJ370" s="2">
        <f t="shared" si="113"/>
        <v>665.27995038417816</v>
      </c>
      <c r="BK370" s="2">
        <f t="shared" si="113"/>
        <v>754.13952498839546</v>
      </c>
      <c r="BL370" s="2">
        <f t="shared" si="113"/>
        <v>795.53082730418362</v>
      </c>
      <c r="BM370" s="2">
        <f t="shared" si="113"/>
        <v>920.40989815672083</v>
      </c>
      <c r="BN370" s="2">
        <f t="shared" si="113"/>
        <v>1060.4723599289123</v>
      </c>
      <c r="BO370" s="2">
        <f t="shared" si="113"/>
        <v>1101.8327889326547</v>
      </c>
      <c r="BQ370" s="32" t="s">
        <v>6</v>
      </c>
      <c r="BR370" s="32" t="s">
        <v>30</v>
      </c>
    </row>
    <row r="371" spans="2:70" x14ac:dyDescent="0.45">
      <c r="B371" t="s">
        <v>413</v>
      </c>
      <c r="C371" t="s">
        <v>32</v>
      </c>
      <c r="D371" t="s">
        <v>31</v>
      </c>
      <c r="E371" t="s">
        <v>9</v>
      </c>
      <c r="F371" s="2">
        <f t="shared" ref="F371:BO371" si="114">IF(F349=0,0,F360/F349)</f>
        <v>13.499991471542669</v>
      </c>
      <c r="G371" s="2">
        <f t="shared" si="114"/>
        <v>14.500011068852691</v>
      </c>
      <c r="H371" s="2">
        <f t="shared" si="114"/>
        <v>14.999984180254698</v>
      </c>
      <c r="I371" s="2">
        <f t="shared" si="114"/>
        <v>15.500004609781957</v>
      </c>
      <c r="J371" s="2">
        <f t="shared" si="114"/>
        <v>16.0000093952291</v>
      </c>
      <c r="K371" s="2">
        <f t="shared" si="114"/>
        <v>16.499994021155544</v>
      </c>
      <c r="L371" s="2">
        <f t="shared" si="114"/>
        <v>16.999997566797489</v>
      </c>
      <c r="M371" s="2">
        <f t="shared" si="114"/>
        <v>17.500007421517452</v>
      </c>
      <c r="N371" s="2">
        <f t="shared" si="114"/>
        <v>18.000020107878768</v>
      </c>
      <c r="O371" s="2">
        <f t="shared" si="114"/>
        <v>18.500016589123152</v>
      </c>
      <c r="P371" s="2">
        <f t="shared" si="114"/>
        <v>18.999976689916316</v>
      </c>
      <c r="Q371" s="2">
        <f t="shared" si="114"/>
        <v>19.500007880676058</v>
      </c>
      <c r="R371" s="2">
        <f t="shared" si="114"/>
        <v>19.999989348359247</v>
      </c>
      <c r="S371" s="2">
        <f t="shared" si="114"/>
        <v>20.499979764239907</v>
      </c>
      <c r="T371" s="2">
        <f t="shared" si="114"/>
        <v>20.999983605034348</v>
      </c>
      <c r="U371" s="2">
        <f t="shared" si="114"/>
        <v>21.499994467618976</v>
      </c>
      <c r="V371" s="2">
        <f t="shared" si="114"/>
        <v>21.999999999999996</v>
      </c>
      <c r="W371" s="2">
        <f t="shared" si="114"/>
        <v>22.499968856701191</v>
      </c>
      <c r="X371" s="2">
        <f t="shared" si="114"/>
        <v>23.000017175539742</v>
      </c>
      <c r="Y371" s="2">
        <f t="shared" si="114"/>
        <v>23.499981193163567</v>
      </c>
      <c r="Z371" s="2">
        <f t="shared" si="114"/>
        <v>24.000011694230942</v>
      </c>
      <c r="AA371" s="2">
        <f t="shared" si="114"/>
        <v>24.299985355709808</v>
      </c>
      <c r="AB371" s="2">
        <f t="shared" si="114"/>
        <v>24.699963762672017</v>
      </c>
      <c r="AC371" s="2">
        <f t="shared" si="114"/>
        <v>24.999994097822686</v>
      </c>
      <c r="AD371" s="2">
        <f t="shared" si="114"/>
        <v>25.446013063306562</v>
      </c>
      <c r="AE371" s="2">
        <f t="shared" si="114"/>
        <v>26.104030291934951</v>
      </c>
      <c r="AF371" s="2">
        <f t="shared" si="114"/>
        <v>26.335005485366455</v>
      </c>
      <c r="AG371" s="2">
        <f t="shared" si="114"/>
        <v>28.001991880194801</v>
      </c>
      <c r="AH371" s="2">
        <f t="shared" si="114"/>
        <v>28.378034563056232</v>
      </c>
      <c r="AI371" s="2">
        <f t="shared" si="114"/>
        <v>28.896021658189813</v>
      </c>
      <c r="AJ371" s="2">
        <f t="shared" si="114"/>
        <v>29.372023984027109</v>
      </c>
      <c r="AK371" s="2">
        <f t="shared" si="114"/>
        <v>29.844019617030582</v>
      </c>
      <c r="AL371" s="2">
        <f t="shared" si="114"/>
        <v>30.37703162344576</v>
      </c>
      <c r="AM371" s="2">
        <f t="shared" si="114"/>
        <v>30.702031978680878</v>
      </c>
      <c r="AN371" s="2">
        <f t="shared" si="114"/>
        <v>30.907974587667912</v>
      </c>
      <c r="AO371" s="2">
        <f t="shared" si="114"/>
        <v>32.039949612536702</v>
      </c>
      <c r="AP371" s="2">
        <f t="shared" si="114"/>
        <v>34.550033942541539</v>
      </c>
      <c r="AQ371" s="2">
        <f t="shared" si="114"/>
        <v>35.639945962591014</v>
      </c>
      <c r="AR371" s="2">
        <f t="shared" si="114"/>
        <v>36.23502599435853</v>
      </c>
      <c r="AS371" s="2">
        <f t="shared" si="114"/>
        <v>36.929978472720535</v>
      </c>
      <c r="AT371" s="2">
        <f t="shared" si="114"/>
        <v>37.768999993369974</v>
      </c>
      <c r="AU371" s="2">
        <f t="shared" si="114"/>
        <v>38.583997956367114</v>
      </c>
      <c r="AV371" s="2">
        <f t="shared" si="114"/>
        <v>39.663976527171499</v>
      </c>
      <c r="AW371" s="2">
        <f t="shared" si="114"/>
        <v>40.540053352163504</v>
      </c>
      <c r="AX371" s="2">
        <f t="shared" si="114"/>
        <v>41.697935012973318</v>
      </c>
      <c r="AY371" s="2">
        <f t="shared" si="114"/>
        <v>42.820032633567521</v>
      </c>
      <c r="AZ371" s="2">
        <f t="shared" si="114"/>
        <v>44.932965919168879</v>
      </c>
      <c r="BA371" s="2">
        <f t="shared" si="114"/>
        <v>46.187969545070011</v>
      </c>
      <c r="BB371" s="2">
        <f t="shared" si="114"/>
        <v>48.472026072786527</v>
      </c>
      <c r="BC371" s="2">
        <f t="shared" si="114"/>
        <v>49.851074003581573</v>
      </c>
      <c r="BD371" s="2">
        <f t="shared" si="114"/>
        <v>52.809052169826103</v>
      </c>
      <c r="BE371" s="2">
        <f t="shared" si="114"/>
        <v>53.955936348748388</v>
      </c>
      <c r="BF371" s="2">
        <f t="shared" si="114"/>
        <v>55.577932505485613</v>
      </c>
      <c r="BG371" s="2">
        <f t="shared" si="114"/>
        <v>59.053046872748347</v>
      </c>
      <c r="BH371" s="2">
        <f t="shared" si="114"/>
        <v>60.905930758638782</v>
      </c>
      <c r="BI371" s="2">
        <f t="shared" si="114"/>
        <v>65.583073965129088</v>
      </c>
      <c r="BJ371" s="2">
        <f t="shared" si="114"/>
        <v>67.706018495359487</v>
      </c>
      <c r="BK371" s="2">
        <f t="shared" si="114"/>
        <v>70.802075715530805</v>
      </c>
      <c r="BL371" s="2">
        <f t="shared" si="114"/>
        <v>73.913894195711208</v>
      </c>
      <c r="BM371" s="2">
        <f t="shared" si="114"/>
        <v>75.022956107947266</v>
      </c>
      <c r="BN371" s="2">
        <f t="shared" si="114"/>
        <v>70.754918917363341</v>
      </c>
      <c r="BO371" s="2">
        <f t="shared" si="114"/>
        <v>74.240955162641896</v>
      </c>
      <c r="BQ371" s="32" t="s">
        <v>8</v>
      </c>
      <c r="BR371" s="32" t="s">
        <v>30</v>
      </c>
    </row>
    <row r="372" spans="2:70" x14ac:dyDescent="0.45">
      <c r="B372" t="s">
        <v>413</v>
      </c>
      <c r="C372" t="s">
        <v>32</v>
      </c>
      <c r="D372" t="s">
        <v>31</v>
      </c>
      <c r="E372" t="s">
        <v>10</v>
      </c>
      <c r="F372" s="2">
        <f t="shared" ref="F372:BO372" si="115">IF(F350=0,0,F361/F350)</f>
        <v>35.000137403531276</v>
      </c>
      <c r="G372" s="2">
        <f t="shared" si="115"/>
        <v>37.500091604451974</v>
      </c>
      <c r="H372" s="2">
        <f t="shared" si="115"/>
        <v>38.000206110016947</v>
      </c>
      <c r="I372" s="2">
        <f t="shared" si="115"/>
        <v>38.499770999358802</v>
      </c>
      <c r="J372" s="2">
        <f t="shared" si="115"/>
        <v>39.000435121146886</v>
      </c>
      <c r="K372" s="2">
        <f t="shared" si="115"/>
        <v>39.499645040877553</v>
      </c>
      <c r="L372" s="2">
        <f t="shared" si="115"/>
        <v>39.999748093526001</v>
      </c>
      <c r="M372" s="2">
        <f t="shared" si="115"/>
        <v>40.499851146174457</v>
      </c>
      <c r="N372" s="2">
        <f t="shared" si="115"/>
        <v>40.999954198822913</v>
      </c>
      <c r="O372" s="2">
        <f t="shared" si="115"/>
        <v>41.500057251471361</v>
      </c>
      <c r="P372" s="2">
        <f t="shared" si="115"/>
        <v>41.999908395548026</v>
      </c>
      <c r="Q372" s="2">
        <f t="shared" si="115"/>
        <v>42.500022901112992</v>
      </c>
      <c r="R372" s="2">
        <f t="shared" si="115"/>
        <v>43.000137406677965</v>
      </c>
      <c r="S372" s="2">
        <f t="shared" si="115"/>
        <v>43.500251912242938</v>
      </c>
      <c r="T372" s="2">
        <f t="shared" si="115"/>
        <v>44.000366417807903</v>
      </c>
      <c r="U372" s="2">
        <f t="shared" si="115"/>
        <v>44.500286270468337</v>
      </c>
      <c r="V372" s="2">
        <f t="shared" si="115"/>
        <v>44.999564888817645</v>
      </c>
      <c r="W372" s="2">
        <f t="shared" si="115"/>
        <v>45.499496175514132</v>
      </c>
      <c r="X372" s="2">
        <f t="shared" si="115"/>
        <v>45.999770994114549</v>
      </c>
      <c r="Y372" s="2">
        <f t="shared" si="115"/>
        <v>46.499874046763004</v>
      </c>
      <c r="Z372" s="2">
        <f t="shared" si="115"/>
        <v>46.999839692209044</v>
      </c>
      <c r="AA372" s="2">
        <f t="shared" si="115"/>
        <v>47.500080152059908</v>
      </c>
      <c r="AB372" s="2">
        <f t="shared" si="115"/>
        <v>48.000068703338982</v>
      </c>
      <c r="AC372" s="2">
        <f t="shared" si="115"/>
        <v>48.500286257356819</v>
      </c>
      <c r="AD372" s="2">
        <f t="shared" si="115"/>
        <v>48.999725192937461</v>
      </c>
      <c r="AE372" s="2">
        <f t="shared" si="115"/>
        <v>49.999816799487043</v>
      </c>
      <c r="AF372" s="2">
        <f t="shared" si="115"/>
        <v>50.000137403531269</v>
      </c>
      <c r="AG372" s="2">
        <f t="shared" si="115"/>
        <v>50.000045802225983</v>
      </c>
      <c r="AH372" s="2">
        <f t="shared" si="115"/>
        <v>50.5</v>
      </c>
      <c r="AI372" s="2">
        <f t="shared" si="115"/>
        <v>50.591970869784269</v>
      </c>
      <c r="AJ372" s="2">
        <f t="shared" si="115"/>
        <v>75.779419870469894</v>
      </c>
      <c r="AK372" s="2">
        <f t="shared" si="115"/>
        <v>77.129642967383475</v>
      </c>
      <c r="AL372" s="2">
        <f t="shared" si="115"/>
        <v>76.645375206157226</v>
      </c>
      <c r="AM372" s="2">
        <f t="shared" si="115"/>
        <v>78.336579531864004</v>
      </c>
      <c r="AN372" s="2">
        <f t="shared" si="115"/>
        <v>79.526722494553383</v>
      </c>
      <c r="AO372" s="2">
        <f t="shared" si="115"/>
        <v>81.30186188219362</v>
      </c>
      <c r="AP372" s="2">
        <f t="shared" si="115"/>
        <v>82.482173575741214</v>
      </c>
      <c r="AQ372" s="2">
        <f t="shared" si="115"/>
        <v>84.240161046804218</v>
      </c>
      <c r="AR372" s="2">
        <f t="shared" si="115"/>
        <v>85.989820099462619</v>
      </c>
      <c r="AS372" s="2">
        <f t="shared" si="115"/>
        <v>87.732166578108391</v>
      </c>
      <c r="AT372" s="2">
        <f t="shared" si="115"/>
        <v>90.605493709241827</v>
      </c>
      <c r="AU372" s="2">
        <f t="shared" si="115"/>
        <v>91.759489099028102</v>
      </c>
      <c r="AV372" s="2">
        <f t="shared" si="115"/>
        <v>89.018999073215952</v>
      </c>
      <c r="AW372" s="2">
        <f t="shared" si="115"/>
        <v>92.918614548549726</v>
      </c>
      <c r="AX372" s="2">
        <f t="shared" si="115"/>
        <v>92.203313648293971</v>
      </c>
      <c r="AY372" s="2">
        <f t="shared" si="115"/>
        <v>94.507726917057894</v>
      </c>
      <c r="AZ372" s="2">
        <f t="shared" si="115"/>
        <v>95.78035940597276</v>
      </c>
      <c r="BA372" s="2">
        <f t="shared" si="115"/>
        <v>100.49624470406985</v>
      </c>
      <c r="BB372" s="2">
        <f t="shared" si="115"/>
        <v>103.26564243139005</v>
      </c>
      <c r="BC372" s="2">
        <f t="shared" si="115"/>
        <v>106.27161978293199</v>
      </c>
      <c r="BD372" s="2">
        <f t="shared" si="115"/>
        <v>102.36276765739852</v>
      </c>
      <c r="BE372" s="2">
        <f t="shared" si="115"/>
        <v>102.54375539154606</v>
      </c>
      <c r="BF372" s="2">
        <f t="shared" si="115"/>
        <v>103.10893774530138</v>
      </c>
      <c r="BG372" s="2">
        <f t="shared" si="115"/>
        <v>116.78501699104108</v>
      </c>
      <c r="BH372" s="2">
        <f t="shared" si="115"/>
        <v>117.40498009812089</v>
      </c>
      <c r="BI372" s="2">
        <f t="shared" si="115"/>
        <v>122.93166432884065</v>
      </c>
      <c r="BJ372" s="2">
        <f t="shared" si="115"/>
        <v>123.9128425022048</v>
      </c>
      <c r="BK372" s="2">
        <f t="shared" si="115"/>
        <v>125.53167225967393</v>
      </c>
      <c r="BL372" s="2">
        <f t="shared" si="115"/>
        <v>129.98852603706973</v>
      </c>
      <c r="BM372" s="2">
        <f t="shared" si="115"/>
        <v>133.64657438233749</v>
      </c>
      <c r="BN372" s="2">
        <f t="shared" si="115"/>
        <v>137.93472720954477</v>
      </c>
      <c r="BO372" s="2">
        <f t="shared" si="115"/>
        <v>141.61755233494364</v>
      </c>
      <c r="BQ372" s="32" t="s">
        <v>6</v>
      </c>
      <c r="BR372" s="32" t="s">
        <v>30</v>
      </c>
    </row>
    <row r="373" spans="2:70" x14ac:dyDescent="0.45">
      <c r="B373" t="s">
        <v>413</v>
      </c>
      <c r="C373" t="s">
        <v>32</v>
      </c>
      <c r="D373" t="s">
        <v>31</v>
      </c>
      <c r="E373" t="s">
        <v>11</v>
      </c>
      <c r="F373" s="2">
        <f t="shared" ref="F373:BO373" si="116">IF(F351=0,0,F362/F351)</f>
        <v>1.8000009868575251</v>
      </c>
      <c r="G373" s="2">
        <f t="shared" si="116"/>
        <v>1.8299977676499877</v>
      </c>
      <c r="H373" s="2">
        <f t="shared" si="116"/>
        <v>1.8700006082910066</v>
      </c>
      <c r="I373" s="2">
        <f t="shared" si="116"/>
        <v>1.9000012668330442</v>
      </c>
      <c r="J373" s="2">
        <f t="shared" si="116"/>
        <v>1.929999974610074</v>
      </c>
      <c r="K373" s="2">
        <f t="shared" si="116"/>
        <v>1.9700004092364671</v>
      </c>
      <c r="L373" s="2">
        <f t="shared" si="116"/>
        <v>1.9999974696996532</v>
      </c>
      <c r="M373" s="2">
        <f t="shared" si="116"/>
        <v>2.0299988590697615</v>
      </c>
      <c r="N373" s="2">
        <f t="shared" si="116"/>
        <v>2.0699998468051208</v>
      </c>
      <c r="O373" s="2">
        <f t="shared" si="116"/>
        <v>2.1000010106982407</v>
      </c>
      <c r="P373" s="2">
        <f t="shared" si="116"/>
        <v>2.129999822712549</v>
      </c>
      <c r="Q373" s="2">
        <f t="shared" si="116"/>
        <v>2.1699994902640434</v>
      </c>
      <c r="R373" s="2">
        <f t="shared" si="116"/>
        <v>2.2000025245193946</v>
      </c>
      <c r="S373" s="2">
        <f t="shared" si="116"/>
        <v>2.2299964591026358</v>
      </c>
      <c r="T373" s="2">
        <f t="shared" si="116"/>
        <v>2.2700007600516838</v>
      </c>
      <c r="U373" s="2">
        <f t="shared" si="116"/>
        <v>2.300000756603255</v>
      </c>
      <c r="V373" s="2">
        <f t="shared" si="116"/>
        <v>2.3299989390563662</v>
      </c>
      <c r="W373" s="2">
        <f t="shared" si="116"/>
        <v>2.3699986526645462</v>
      </c>
      <c r="X373" s="2">
        <f t="shared" si="116"/>
        <v>2.4000010185399736</v>
      </c>
      <c r="Y373" s="2">
        <f t="shared" si="116"/>
        <v>2.4300036599063568</v>
      </c>
      <c r="Z373" s="2">
        <f t="shared" si="116"/>
        <v>2.4700012185339011</v>
      </c>
      <c r="AA373" s="2">
        <f t="shared" si="116"/>
        <v>2.4999987336610618</v>
      </c>
      <c r="AB373" s="2">
        <f t="shared" si="116"/>
        <v>2.5299969677060696</v>
      </c>
      <c r="AC373" s="2">
        <f t="shared" si="116"/>
        <v>2.5700010398516819</v>
      </c>
      <c r="AD373" s="2">
        <f t="shared" si="116"/>
        <v>2.5860002451182695</v>
      </c>
      <c r="AE373" s="2">
        <f t="shared" si="116"/>
        <v>2.6609987247130604</v>
      </c>
      <c r="AF373" s="2">
        <f t="shared" si="116"/>
        <v>2.7519973626571228</v>
      </c>
      <c r="AG373" s="2">
        <f t="shared" si="116"/>
        <v>2.870997874524515</v>
      </c>
      <c r="AH373" s="2">
        <f t="shared" si="116"/>
        <v>2.9969995574347217</v>
      </c>
      <c r="AI373" s="2">
        <f t="shared" si="116"/>
        <v>2.9860021181515251</v>
      </c>
      <c r="AJ373" s="2">
        <f t="shared" si="116"/>
        <v>3.0290029730167256</v>
      </c>
      <c r="AK373" s="2">
        <f t="shared" si="116"/>
        <v>3.043999711189846</v>
      </c>
      <c r="AL373" s="2">
        <f t="shared" si="116"/>
        <v>3.0319962415382697</v>
      </c>
      <c r="AM373" s="2">
        <f t="shared" si="116"/>
        <v>3.0549980960884464</v>
      </c>
      <c r="AN373" s="2">
        <f t="shared" si="116"/>
        <v>3.0669989358406187</v>
      </c>
      <c r="AO373" s="2">
        <f t="shared" si="116"/>
        <v>2.8599990575324101</v>
      </c>
      <c r="AP373" s="2">
        <f t="shared" si="116"/>
        <v>2.9000007837748165</v>
      </c>
      <c r="AQ373" s="2">
        <f t="shared" si="116"/>
        <v>2.9029955772729865</v>
      </c>
      <c r="AR373" s="2">
        <f t="shared" si="116"/>
        <v>2.8729994782686998</v>
      </c>
      <c r="AS373" s="2">
        <f t="shared" si="116"/>
        <v>2.8600013518080436</v>
      </c>
      <c r="AT373" s="2">
        <f t="shared" si="116"/>
        <v>2.855999233936608</v>
      </c>
      <c r="AU373" s="2">
        <f t="shared" si="116"/>
        <v>2.8230024744785918</v>
      </c>
      <c r="AV373" s="2">
        <f t="shared" si="116"/>
        <v>2.7920039872671798</v>
      </c>
      <c r="AW373" s="2">
        <f t="shared" si="116"/>
        <v>2.7789978000760125</v>
      </c>
      <c r="AX373" s="2">
        <f t="shared" si="116"/>
        <v>2.7440021780261361</v>
      </c>
      <c r="AY373" s="2">
        <f t="shared" si="116"/>
        <v>2.7369969969969969</v>
      </c>
      <c r="AZ373" s="2">
        <f t="shared" si="116"/>
        <v>2.7469984508133227</v>
      </c>
      <c r="BA373" s="2">
        <f t="shared" si="116"/>
        <v>2.7329977600761963</v>
      </c>
      <c r="BB373" s="2">
        <f t="shared" si="116"/>
        <v>2.7110032891546569</v>
      </c>
      <c r="BC373" s="2">
        <f t="shared" si="116"/>
        <v>2.6909998952065259</v>
      </c>
      <c r="BD373" s="2">
        <f t="shared" si="116"/>
        <v>2.721997023800121</v>
      </c>
      <c r="BE373" s="2">
        <f t="shared" si="116"/>
        <v>2.7200013885689218</v>
      </c>
      <c r="BF373" s="2">
        <f t="shared" si="116"/>
        <v>2.7210021632152213</v>
      </c>
      <c r="BG373" s="2">
        <f t="shared" si="116"/>
        <v>2.6559995121897138</v>
      </c>
      <c r="BH373" s="2">
        <f t="shared" si="116"/>
        <v>2.6579983408752295</v>
      </c>
      <c r="BI373" s="2">
        <f t="shared" si="116"/>
        <v>2.6839985100776693</v>
      </c>
      <c r="BJ373" s="2">
        <f t="shared" si="116"/>
        <v>2.7139964467104178</v>
      </c>
      <c r="BK373" s="2">
        <f t="shared" si="116"/>
        <v>2.7539999319643043</v>
      </c>
      <c r="BL373" s="2">
        <f t="shared" si="116"/>
        <v>2.7630050713931213</v>
      </c>
      <c r="BM373" s="2">
        <f t="shared" si="116"/>
        <v>2.7350008530585646</v>
      </c>
      <c r="BN373" s="2">
        <f t="shared" si="116"/>
        <v>2.9639987786786905</v>
      </c>
      <c r="BO373" s="2">
        <f t="shared" si="116"/>
        <v>2.8799948013528862</v>
      </c>
      <c r="BQ373" s="32" t="s">
        <v>8</v>
      </c>
      <c r="BR373" s="32" t="s">
        <v>30</v>
      </c>
    </row>
    <row r="374" spans="2:70" x14ac:dyDescent="0.45">
      <c r="B374" t="s">
        <v>413</v>
      </c>
      <c r="C374" t="s">
        <v>32</v>
      </c>
      <c r="D374" t="s">
        <v>31</v>
      </c>
      <c r="E374" t="s">
        <v>12</v>
      </c>
      <c r="F374" s="2">
        <f t="shared" ref="F374:BO374" si="117">IF(F352=0,0,F363/F352)</f>
        <v>7.5999881577389177</v>
      </c>
      <c r="G374" s="2">
        <f t="shared" si="117"/>
        <v>7.5999881577389177</v>
      </c>
      <c r="H374" s="2">
        <f t="shared" si="117"/>
        <v>7.8400726225011343</v>
      </c>
      <c r="I374" s="2">
        <f t="shared" si="117"/>
        <v>8.000019735933213</v>
      </c>
      <c r="J374" s="2">
        <f t="shared" si="117"/>
        <v>8.2000552529797144</v>
      </c>
      <c r="K374" s="2">
        <f t="shared" si="117"/>
        <v>8.4000039469529533</v>
      </c>
      <c r="L374" s="2">
        <f t="shared" si="117"/>
        <v>8.3999960527354549</v>
      </c>
      <c r="M374" s="2">
        <f t="shared" si="117"/>
        <v>8.5999605328071045</v>
      </c>
      <c r="N374" s="2">
        <f t="shared" si="117"/>
        <v>8.7999644767223852</v>
      </c>
      <c r="O374" s="2">
        <f t="shared" si="117"/>
        <v>8.8000670915800061</v>
      </c>
      <c r="P374" s="2">
        <f t="shared" si="117"/>
        <v>9.0000197382705327</v>
      </c>
      <c r="Q374" s="2">
        <f t="shared" si="117"/>
        <v>9.1999605367008694</v>
      </c>
      <c r="R374" s="2">
        <f t="shared" si="117"/>
        <v>9.1999763154778353</v>
      </c>
      <c r="S374" s="2">
        <f t="shared" si="117"/>
        <v>9.4000434164824771</v>
      </c>
      <c r="T374" s="2">
        <f t="shared" si="117"/>
        <v>9.5200678795532578</v>
      </c>
      <c r="U374" s="2">
        <f t="shared" si="117"/>
        <v>9.6</v>
      </c>
      <c r="V374" s="2">
        <f t="shared" si="117"/>
        <v>9.7999052899508676</v>
      </c>
      <c r="W374" s="2">
        <f t="shared" si="117"/>
        <v>9.9999210547090875</v>
      </c>
      <c r="X374" s="2">
        <f t="shared" si="117"/>
        <v>10.200086831251356</v>
      </c>
      <c r="Y374" s="2">
        <f t="shared" si="117"/>
        <v>10.199999999999999</v>
      </c>
      <c r="Z374" s="2">
        <f t="shared" si="117"/>
        <v>10.399932907096062</v>
      </c>
      <c r="AA374" s="2">
        <f t="shared" si="117"/>
        <v>10.520070255762551</v>
      </c>
      <c r="AB374" s="2">
        <f t="shared" si="117"/>
        <v>10.6400165781839</v>
      </c>
      <c r="AC374" s="2">
        <f t="shared" si="117"/>
        <v>10.799984210318556</v>
      </c>
      <c r="AD374" s="2">
        <f t="shared" si="117"/>
        <v>11.000059211305411</v>
      </c>
      <c r="AE374" s="2">
        <f t="shared" si="117"/>
        <v>11.319928172543756</v>
      </c>
      <c r="AF374" s="2">
        <f t="shared" si="117"/>
        <v>11.720053676441568</v>
      </c>
      <c r="AG374" s="2">
        <f t="shared" si="117"/>
        <v>12.239969211944187</v>
      </c>
      <c r="AH374" s="2">
        <f t="shared" si="117"/>
        <v>12.759943153780867</v>
      </c>
      <c r="AI374" s="2">
        <f t="shared" si="117"/>
        <v>12.880056833879307</v>
      </c>
      <c r="AJ374" s="2">
        <f t="shared" si="117"/>
        <v>18.049697268567986</v>
      </c>
      <c r="AK374" s="2">
        <f t="shared" si="117"/>
        <v>18.260073160078619</v>
      </c>
      <c r="AL374" s="2">
        <f t="shared" si="117"/>
        <v>18.469903440772477</v>
      </c>
      <c r="AM374" s="2">
        <f t="shared" si="117"/>
        <v>18.679307166865446</v>
      </c>
      <c r="AN374" s="2">
        <f t="shared" si="117"/>
        <v>19.386959432320257</v>
      </c>
      <c r="AO374" s="2">
        <f t="shared" si="117"/>
        <v>17.853418850473464</v>
      </c>
      <c r="AP374" s="2">
        <f t="shared" si="117"/>
        <v>17.939590490586781</v>
      </c>
      <c r="AQ374" s="2">
        <f t="shared" si="117"/>
        <v>18.732137534884981</v>
      </c>
      <c r="AR374" s="2">
        <f t="shared" si="117"/>
        <v>17.860757750977474</v>
      </c>
      <c r="AS374" s="2">
        <f t="shared" si="117"/>
        <v>18.280412145726856</v>
      </c>
      <c r="AT374" s="2">
        <f t="shared" si="117"/>
        <v>18.496024398213702</v>
      </c>
      <c r="AU374" s="2">
        <f t="shared" si="117"/>
        <v>17.868218762914999</v>
      </c>
      <c r="AV374" s="2">
        <f t="shared" si="117"/>
        <v>18.206057120950739</v>
      </c>
      <c r="AW374" s="2">
        <f t="shared" si="117"/>
        <v>18.290577490976705</v>
      </c>
      <c r="AX374" s="2">
        <f t="shared" si="117"/>
        <v>18.060345537946002</v>
      </c>
      <c r="AY374" s="2">
        <f t="shared" si="117"/>
        <v>18.710372723077342</v>
      </c>
      <c r="AZ374" s="2">
        <f t="shared" si="117"/>
        <v>18.03463917525773</v>
      </c>
      <c r="BA374" s="2">
        <f t="shared" si="117"/>
        <v>17.984476921806621</v>
      </c>
      <c r="BB374" s="2">
        <f t="shared" si="117"/>
        <v>17.900300449295738</v>
      </c>
      <c r="BC374" s="2">
        <f t="shared" si="117"/>
        <v>17.886238279095423</v>
      </c>
      <c r="BD374" s="2">
        <f t="shared" si="117"/>
        <v>20.353399751592189</v>
      </c>
      <c r="BE374" s="2">
        <f t="shared" si="117"/>
        <v>20.436199978882907</v>
      </c>
      <c r="BF374" s="2">
        <f t="shared" si="117"/>
        <v>20.559273800426865</v>
      </c>
      <c r="BG374" s="2">
        <f t="shared" si="117"/>
        <v>17.747149656851896</v>
      </c>
      <c r="BH374" s="2">
        <f t="shared" si="117"/>
        <v>17.75729901757299</v>
      </c>
      <c r="BI374" s="2">
        <f t="shared" si="117"/>
        <v>17.930967884339477</v>
      </c>
      <c r="BJ374" s="2">
        <f t="shared" si="117"/>
        <v>17.989603154904717</v>
      </c>
      <c r="BK374" s="2">
        <f t="shared" si="117"/>
        <v>17.777353342428377</v>
      </c>
      <c r="BL374" s="2">
        <f t="shared" si="117"/>
        <v>17.762407862407862</v>
      </c>
      <c r="BM374" s="2">
        <f t="shared" si="117"/>
        <v>17.873538788522847</v>
      </c>
      <c r="BN374" s="2">
        <f t="shared" si="117"/>
        <v>17.710770240341233</v>
      </c>
      <c r="BO374" s="2">
        <f t="shared" si="117"/>
        <v>17.403076669051682</v>
      </c>
      <c r="BQ374" s="32" t="s">
        <v>6</v>
      </c>
      <c r="BR374" s="32" t="s">
        <v>30</v>
      </c>
    </row>
    <row r="375" spans="2:70" x14ac:dyDescent="0.45">
      <c r="B375" t="s">
        <v>413</v>
      </c>
      <c r="C375" t="s">
        <v>32</v>
      </c>
      <c r="D375" t="s">
        <v>31</v>
      </c>
      <c r="E375" t="s">
        <v>13</v>
      </c>
      <c r="F375" s="2">
        <f t="shared" ref="F375:BO375" si="118">IF(F353=0,0,F364/F353)</f>
        <v>0</v>
      </c>
      <c r="G375" s="2">
        <f t="shared" si="118"/>
        <v>0</v>
      </c>
      <c r="H375" s="2">
        <f t="shared" si="118"/>
        <v>0</v>
      </c>
      <c r="I375" s="2">
        <f t="shared" si="118"/>
        <v>0</v>
      </c>
      <c r="J375" s="2">
        <f t="shared" si="118"/>
        <v>0</v>
      </c>
      <c r="K375" s="2">
        <f t="shared" si="118"/>
        <v>0</v>
      </c>
      <c r="L375" s="2">
        <f t="shared" si="118"/>
        <v>0</v>
      </c>
      <c r="M375" s="2">
        <f t="shared" si="118"/>
        <v>0</v>
      </c>
      <c r="N375" s="2">
        <f t="shared" si="118"/>
        <v>0</v>
      </c>
      <c r="O375" s="2">
        <f t="shared" si="118"/>
        <v>0</v>
      </c>
      <c r="P375" s="2">
        <f t="shared" si="118"/>
        <v>0</v>
      </c>
      <c r="Q375" s="2">
        <f t="shared" si="118"/>
        <v>0</v>
      </c>
      <c r="R375" s="2">
        <f t="shared" si="118"/>
        <v>0</v>
      </c>
      <c r="S375" s="2">
        <f t="shared" si="118"/>
        <v>0</v>
      </c>
      <c r="T375" s="2">
        <f t="shared" si="118"/>
        <v>0</v>
      </c>
      <c r="U375" s="2">
        <f t="shared" si="118"/>
        <v>0</v>
      </c>
      <c r="V375" s="2">
        <f t="shared" si="118"/>
        <v>0</v>
      </c>
      <c r="W375" s="2">
        <f t="shared" si="118"/>
        <v>0</v>
      </c>
      <c r="X375" s="2">
        <f t="shared" si="118"/>
        <v>0</v>
      </c>
      <c r="Y375" s="2">
        <f t="shared" si="118"/>
        <v>0</v>
      </c>
      <c r="Z375" s="2">
        <f t="shared" si="118"/>
        <v>0</v>
      </c>
      <c r="AA375" s="2">
        <f t="shared" si="118"/>
        <v>0</v>
      </c>
      <c r="AB375" s="2">
        <f t="shared" si="118"/>
        <v>0</v>
      </c>
      <c r="AC375" s="2">
        <f t="shared" si="118"/>
        <v>0</v>
      </c>
      <c r="AD375" s="2">
        <f t="shared" si="118"/>
        <v>0</v>
      </c>
      <c r="AE375" s="2">
        <f t="shared" si="118"/>
        <v>0</v>
      </c>
      <c r="AF375" s="2">
        <f t="shared" si="118"/>
        <v>0</v>
      </c>
      <c r="AG375" s="2">
        <f t="shared" si="118"/>
        <v>0</v>
      </c>
      <c r="AH375" s="2">
        <f t="shared" si="118"/>
        <v>0</v>
      </c>
      <c r="AI375" s="2">
        <f t="shared" si="118"/>
        <v>0</v>
      </c>
      <c r="AJ375" s="2">
        <f t="shared" si="118"/>
        <v>0</v>
      </c>
      <c r="AK375" s="2">
        <f t="shared" si="118"/>
        <v>0</v>
      </c>
      <c r="AL375" s="2">
        <f t="shared" si="118"/>
        <v>0</v>
      </c>
      <c r="AM375" s="2">
        <f t="shared" si="118"/>
        <v>0</v>
      </c>
      <c r="AN375" s="2">
        <f t="shared" si="118"/>
        <v>0</v>
      </c>
      <c r="AO375" s="2">
        <f t="shared" si="118"/>
        <v>0</v>
      </c>
      <c r="AP375" s="2">
        <f t="shared" si="118"/>
        <v>0</v>
      </c>
      <c r="AQ375" s="2">
        <f t="shared" si="118"/>
        <v>0</v>
      </c>
      <c r="AR375" s="2">
        <f t="shared" si="118"/>
        <v>0</v>
      </c>
      <c r="AS375" s="2">
        <f t="shared" si="118"/>
        <v>0</v>
      </c>
      <c r="AT375" s="2">
        <f t="shared" si="118"/>
        <v>0</v>
      </c>
      <c r="AU375" s="2">
        <f t="shared" si="118"/>
        <v>0</v>
      </c>
      <c r="AV375" s="2">
        <f t="shared" si="118"/>
        <v>0</v>
      </c>
      <c r="AW375" s="2">
        <f t="shared" si="118"/>
        <v>0</v>
      </c>
      <c r="AX375" s="2">
        <f t="shared" si="118"/>
        <v>0</v>
      </c>
      <c r="AY375" s="2">
        <f t="shared" si="118"/>
        <v>0</v>
      </c>
      <c r="AZ375" s="2">
        <f t="shared" si="118"/>
        <v>0</v>
      </c>
      <c r="BA375" s="2">
        <f t="shared" si="118"/>
        <v>0</v>
      </c>
      <c r="BB375" s="2">
        <f t="shared" si="118"/>
        <v>0</v>
      </c>
      <c r="BC375" s="2">
        <f t="shared" si="118"/>
        <v>0</v>
      </c>
      <c r="BD375" s="2">
        <f t="shared" si="118"/>
        <v>0</v>
      </c>
      <c r="BE375" s="2">
        <f t="shared" si="118"/>
        <v>0</v>
      </c>
      <c r="BF375" s="2">
        <f t="shared" si="118"/>
        <v>0</v>
      </c>
      <c r="BG375" s="2">
        <f t="shared" si="118"/>
        <v>0</v>
      </c>
      <c r="BH375" s="2">
        <f t="shared" si="118"/>
        <v>0</v>
      </c>
      <c r="BI375" s="2">
        <f t="shared" si="118"/>
        <v>0</v>
      </c>
      <c r="BJ375" s="2">
        <f t="shared" si="118"/>
        <v>0</v>
      </c>
      <c r="BK375" s="2">
        <f t="shared" si="118"/>
        <v>0</v>
      </c>
      <c r="BL375" s="2">
        <f t="shared" si="118"/>
        <v>0</v>
      </c>
      <c r="BM375" s="2">
        <f t="shared" si="118"/>
        <v>0</v>
      </c>
      <c r="BN375" s="2">
        <f t="shared" si="118"/>
        <v>0</v>
      </c>
      <c r="BO375" s="2">
        <f t="shared" si="118"/>
        <v>0</v>
      </c>
      <c r="BQ375" s="32" t="s">
        <v>6</v>
      </c>
      <c r="BR375" s="32" t="s">
        <v>30</v>
      </c>
    </row>
    <row r="376" spans="2:70" x14ac:dyDescent="0.45">
      <c r="B376" t="s">
        <v>413</v>
      </c>
      <c r="C376" t="s">
        <v>32</v>
      </c>
      <c r="D376" t="s">
        <v>31</v>
      </c>
      <c r="E376" t="s">
        <v>15</v>
      </c>
      <c r="F376" s="2">
        <f t="shared" ref="F376:BO376" si="119">IF(F354=0,0,F365/F354)</f>
        <v>3.5000759455217456</v>
      </c>
      <c r="G376" s="2">
        <f t="shared" si="119"/>
        <v>3.5999206191704705</v>
      </c>
      <c r="H376" s="2">
        <f t="shared" si="119"/>
        <v>3.6999571826161421</v>
      </c>
      <c r="I376" s="2">
        <f t="shared" si="119"/>
        <v>3.6999643057467746</v>
      </c>
      <c r="J376" s="2">
        <f t="shared" si="119"/>
        <v>3.8000700105015754</v>
      </c>
      <c r="K376" s="2">
        <f t="shared" si="119"/>
        <v>3.8000219876868955</v>
      </c>
      <c r="L376" s="2">
        <f t="shared" si="119"/>
        <v>3.9999388715691668</v>
      </c>
      <c r="M376" s="2">
        <f t="shared" si="119"/>
        <v>3.9999388715691668</v>
      </c>
      <c r="N376" s="2">
        <f t="shared" si="119"/>
        <v>4.0999373433583957</v>
      </c>
      <c r="O376" s="2">
        <f t="shared" si="119"/>
        <v>4.1999358151476249</v>
      </c>
      <c r="P376" s="2">
        <f t="shared" si="119"/>
        <v>4.299931579274741</v>
      </c>
      <c r="Q376" s="2">
        <f t="shared" si="119"/>
        <v>4.4001018394755267</v>
      </c>
      <c r="R376" s="2">
        <f t="shared" si="119"/>
        <v>4.5000650956906654</v>
      </c>
      <c r="S376" s="2">
        <f t="shared" si="119"/>
        <v>4.5000650956906654</v>
      </c>
      <c r="T376" s="2">
        <f t="shared" si="119"/>
        <v>4.5999746418156464</v>
      </c>
      <c r="U376" s="2">
        <f t="shared" si="119"/>
        <v>4.7000906853219329</v>
      </c>
      <c r="V376" s="2">
        <f t="shared" si="119"/>
        <v>4.7998941588939603</v>
      </c>
      <c r="W376" s="2">
        <f t="shared" si="119"/>
        <v>4.9000515862780505</v>
      </c>
      <c r="X376" s="2">
        <f t="shared" si="119"/>
        <v>5.1001616644408516</v>
      </c>
      <c r="Y376" s="2">
        <f t="shared" si="119"/>
        <v>5.1501171126410679</v>
      </c>
      <c r="Z376" s="2">
        <f t="shared" si="119"/>
        <v>5.2000261900085114</v>
      </c>
      <c r="AA376" s="2">
        <f t="shared" si="119"/>
        <v>5.1999426687688119</v>
      </c>
      <c r="AB376" s="2">
        <f t="shared" si="119"/>
        <v>5.2500617945126473</v>
      </c>
      <c r="AC376" s="2">
        <f t="shared" si="119"/>
        <v>5.2999666332999666</v>
      </c>
      <c r="AD376" s="2">
        <f t="shared" si="119"/>
        <v>5.298988752450728</v>
      </c>
      <c r="AE376" s="2">
        <f t="shared" si="119"/>
        <v>5.5420033146882117</v>
      </c>
      <c r="AF376" s="2">
        <f t="shared" si="119"/>
        <v>5.6739815997289478</v>
      </c>
      <c r="AG376" s="2">
        <f t="shared" si="119"/>
        <v>6.0719430326420785</v>
      </c>
      <c r="AH376" s="2">
        <f t="shared" si="119"/>
        <v>6.2949328713728887</v>
      </c>
      <c r="AI376" s="2">
        <f t="shared" si="119"/>
        <v>8.8609173895787272</v>
      </c>
      <c r="AJ376" s="2">
        <f t="shared" si="119"/>
        <v>9.1379359188645566</v>
      </c>
      <c r="AK376" s="2">
        <f t="shared" si="119"/>
        <v>9.1189928098445456</v>
      </c>
      <c r="AL376" s="2">
        <f t="shared" si="119"/>
        <v>9.1950970087776618</v>
      </c>
      <c r="AM376" s="2">
        <f t="shared" si="119"/>
        <v>9.2908829823178287</v>
      </c>
      <c r="AN376" s="2">
        <f t="shared" si="119"/>
        <v>9.3958709386281587</v>
      </c>
      <c r="AO376" s="2">
        <f t="shared" si="119"/>
        <v>9.7001015171169147</v>
      </c>
      <c r="AP376" s="2">
        <f t="shared" si="119"/>
        <v>10.670961204400696</v>
      </c>
      <c r="AQ376" s="2">
        <f t="shared" si="119"/>
        <v>11.400069046865561</v>
      </c>
      <c r="AR376" s="2">
        <f t="shared" si="119"/>
        <v>12.146027771454586</v>
      </c>
      <c r="AS376" s="2">
        <f t="shared" si="119"/>
        <v>12.658932517423084</v>
      </c>
      <c r="AT376" s="2">
        <f t="shared" si="119"/>
        <v>13.258821561959975</v>
      </c>
      <c r="AU376" s="2">
        <f t="shared" si="119"/>
        <v>14.118171591626197</v>
      </c>
      <c r="AV376" s="2">
        <f t="shared" si="119"/>
        <v>14.75600744430456</v>
      </c>
      <c r="AW376" s="2">
        <f t="shared" si="119"/>
        <v>15.880778657351325</v>
      </c>
      <c r="AX376" s="2">
        <f t="shared" si="119"/>
        <v>15.461032290307354</v>
      </c>
      <c r="AY376" s="2">
        <f t="shared" si="119"/>
        <v>15.604971919392138</v>
      </c>
      <c r="AZ376" s="2">
        <f t="shared" si="119"/>
        <v>16.1259236792765</v>
      </c>
      <c r="BA376" s="2">
        <f t="shared" si="119"/>
        <v>16.631863136725528</v>
      </c>
      <c r="BB376" s="2">
        <f t="shared" si="119"/>
        <v>16.662214802448528</v>
      </c>
      <c r="BC376" s="2">
        <f t="shared" si="119"/>
        <v>16.526793823796549</v>
      </c>
      <c r="BD376" s="2">
        <f t="shared" si="119"/>
        <v>36.084820991482005</v>
      </c>
      <c r="BE376" s="2">
        <f t="shared" si="119"/>
        <v>40.34660303905563</v>
      </c>
      <c r="BF376" s="2">
        <f t="shared" si="119"/>
        <v>42.809824385975872</v>
      </c>
      <c r="BG376" s="2">
        <f t="shared" si="119"/>
        <v>43.133303948114097</v>
      </c>
      <c r="BH376" s="2">
        <f t="shared" si="119"/>
        <v>45.458259717314483</v>
      </c>
      <c r="BI376" s="2">
        <f t="shared" si="119"/>
        <v>55.040695366116502</v>
      </c>
      <c r="BJ376" s="2">
        <f t="shared" si="119"/>
        <v>57.267500504337306</v>
      </c>
      <c r="BK376" s="2">
        <f t="shared" si="119"/>
        <v>60.122435280039696</v>
      </c>
      <c r="BL376" s="2">
        <f t="shared" si="119"/>
        <v>62.898109395295137</v>
      </c>
      <c r="BM376" s="2">
        <f t="shared" si="119"/>
        <v>254.9957550673883</v>
      </c>
      <c r="BN376" s="2">
        <f t="shared" si="119"/>
        <v>226.95407784494645</v>
      </c>
      <c r="BO376" s="2">
        <f t="shared" si="119"/>
        <v>204.92766537372893</v>
      </c>
      <c r="BQ376" s="32" t="s">
        <v>14</v>
      </c>
      <c r="BR376" s="32" t="s">
        <v>30</v>
      </c>
    </row>
    <row r="377" spans="2:70" x14ac:dyDescent="0.45">
      <c r="B377" t="s">
        <v>413</v>
      </c>
      <c r="C377" t="s">
        <v>32</v>
      </c>
      <c r="D377" t="s">
        <v>31</v>
      </c>
      <c r="E377" t="s">
        <v>17</v>
      </c>
      <c r="F377" s="2">
        <f t="shared" ref="F377:BO377" si="120">IF(F355=0,0,F366/F355)</f>
        <v>8.5751999378833759</v>
      </c>
      <c r="G377" s="2">
        <f t="shared" si="120"/>
        <v>8.8999919413329049</v>
      </c>
      <c r="H377" s="2">
        <f t="shared" si="120"/>
        <v>9.0003125244159712</v>
      </c>
      <c r="I377" s="2">
        <f t="shared" si="120"/>
        <v>9.1869367573171701</v>
      </c>
      <c r="J377" s="2">
        <f t="shared" si="120"/>
        <v>9.4998350651492682</v>
      </c>
      <c r="K377" s="2">
        <f t="shared" si="120"/>
        <v>10.103856372272764</v>
      </c>
      <c r="L377" s="2">
        <f t="shared" si="120"/>
        <v>10.799602385685885</v>
      </c>
      <c r="M377" s="2">
        <f t="shared" si="120"/>
        <v>11.200412371134021</v>
      </c>
      <c r="N377" s="2">
        <f t="shared" si="120"/>
        <v>11.499631841610078</v>
      </c>
      <c r="O377" s="2">
        <f t="shared" si="120"/>
        <v>11.899623998692169</v>
      </c>
      <c r="P377" s="2">
        <f t="shared" si="120"/>
        <v>12.200259235255995</v>
      </c>
      <c r="Q377" s="2">
        <f t="shared" si="120"/>
        <v>12.599789490729494</v>
      </c>
      <c r="R377" s="2">
        <f t="shared" si="120"/>
        <v>12.999513658101646</v>
      </c>
      <c r="S377" s="2">
        <f t="shared" si="120"/>
        <v>13.300298556974624</v>
      </c>
      <c r="T377" s="2">
        <f t="shared" si="120"/>
        <v>13.400317513368984</v>
      </c>
      <c r="U377" s="2">
        <f t="shared" si="120"/>
        <v>13.500122239426288</v>
      </c>
      <c r="V377" s="2">
        <f t="shared" si="120"/>
        <v>13.599868647894262</v>
      </c>
      <c r="W377" s="2">
        <f t="shared" si="120"/>
        <v>13.699966920277868</v>
      </c>
      <c r="X377" s="2">
        <f t="shared" si="120"/>
        <v>13.900316455696203</v>
      </c>
      <c r="Y377" s="2">
        <f t="shared" si="120"/>
        <v>14.499679538535492</v>
      </c>
      <c r="Z377" s="2">
        <f t="shared" si="120"/>
        <v>14.500288850375506</v>
      </c>
      <c r="AA377" s="2">
        <f t="shared" si="120"/>
        <v>15.199672667757776</v>
      </c>
      <c r="AB377" s="2">
        <f t="shared" si="120"/>
        <v>16.100064143681845</v>
      </c>
      <c r="AC377" s="2">
        <f t="shared" si="120"/>
        <v>17.000483792936624</v>
      </c>
      <c r="AD377" s="2">
        <f t="shared" si="120"/>
        <v>11.97515478009166</v>
      </c>
      <c r="AE377" s="2">
        <f t="shared" si="120"/>
        <v>12.999749394369726</v>
      </c>
      <c r="AF377" s="2">
        <f t="shared" si="120"/>
        <v>13.000321491721589</v>
      </c>
      <c r="AG377" s="2">
        <f t="shared" si="120"/>
        <v>13.300392094102586</v>
      </c>
      <c r="AH377" s="2">
        <f t="shared" si="120"/>
        <v>13.700454581705079</v>
      </c>
      <c r="AI377" s="2">
        <f t="shared" si="120"/>
        <v>17.000585333221842</v>
      </c>
      <c r="AJ377" s="2">
        <f t="shared" si="120"/>
        <v>17.700368879946343</v>
      </c>
      <c r="AK377" s="2">
        <f t="shared" si="120"/>
        <v>17.699267738405862</v>
      </c>
      <c r="AL377" s="2">
        <f t="shared" si="120"/>
        <v>17.800622267070299</v>
      </c>
      <c r="AM377" s="2">
        <f t="shared" si="120"/>
        <v>17.999248622474536</v>
      </c>
      <c r="AN377" s="2">
        <f t="shared" si="120"/>
        <v>18.499706892220082</v>
      </c>
      <c r="AO377" s="2">
        <f t="shared" si="120"/>
        <v>18.999417055296465</v>
      </c>
      <c r="AP377" s="2">
        <f t="shared" si="120"/>
        <v>20.299743313736855</v>
      </c>
      <c r="AQ377" s="2">
        <f t="shared" si="120"/>
        <v>22.04664970313825</v>
      </c>
      <c r="AR377" s="2">
        <f t="shared" si="120"/>
        <v>23.031815874090373</v>
      </c>
      <c r="AS377" s="2">
        <f t="shared" si="120"/>
        <v>22.22981948894272</v>
      </c>
      <c r="AT377" s="2">
        <f t="shared" si="120"/>
        <v>25.3653910991234</v>
      </c>
      <c r="AU377" s="2">
        <f t="shared" si="120"/>
        <v>26.137683497338283</v>
      </c>
      <c r="AV377" s="2">
        <f t="shared" si="120"/>
        <v>27.086286971400636</v>
      </c>
      <c r="AW377" s="2">
        <f t="shared" si="120"/>
        <v>28.001169395255598</v>
      </c>
      <c r="AX377" s="2">
        <f t="shared" si="120"/>
        <v>28.825512056002072</v>
      </c>
      <c r="AY377" s="2">
        <f t="shared" si="120"/>
        <v>29.359427536856629</v>
      </c>
      <c r="AZ377" s="2">
        <f t="shared" si="120"/>
        <v>30.047328112899063</v>
      </c>
      <c r="BA377" s="2">
        <f t="shared" si="120"/>
        <v>30.873043179081368</v>
      </c>
      <c r="BB377" s="2">
        <f t="shared" si="120"/>
        <v>30.81623857955525</v>
      </c>
      <c r="BC377" s="2">
        <f t="shared" si="120"/>
        <v>31.489242685025818</v>
      </c>
      <c r="BD377" s="2">
        <f t="shared" si="120"/>
        <v>34.554624170965369</v>
      </c>
      <c r="BE377" s="2">
        <f t="shared" si="120"/>
        <v>39.416120055654936</v>
      </c>
      <c r="BF377" s="2">
        <f t="shared" si="120"/>
        <v>43.708227580372252</v>
      </c>
      <c r="BG377" s="2">
        <f t="shared" si="120"/>
        <v>42.974164445355754</v>
      </c>
      <c r="BH377" s="2">
        <f t="shared" si="120"/>
        <v>43.297272354388845</v>
      </c>
      <c r="BI377" s="2">
        <f t="shared" si="120"/>
        <v>64.708920187793424</v>
      </c>
      <c r="BJ377" s="2">
        <f t="shared" si="120"/>
        <v>66.9168280611147</v>
      </c>
      <c r="BK377" s="2">
        <f t="shared" si="120"/>
        <v>74.901060913100494</v>
      </c>
      <c r="BL377" s="2">
        <f t="shared" si="120"/>
        <v>76.732552464616887</v>
      </c>
      <c r="BM377" s="2">
        <f t="shared" si="120"/>
        <v>80.190287903126148</v>
      </c>
      <c r="BN377" s="2">
        <f t="shared" si="120"/>
        <v>73.785705053638353</v>
      </c>
      <c r="BO377" s="2">
        <f t="shared" si="120"/>
        <v>65.31651258346173</v>
      </c>
      <c r="BQ377" s="32" t="s">
        <v>16</v>
      </c>
      <c r="BR377" s="32" t="s">
        <v>30</v>
      </c>
    </row>
    <row r="378" spans="2:70" x14ac:dyDescent="0.45">
      <c r="B378" t="s">
        <v>413</v>
      </c>
      <c r="C378" t="s">
        <v>25</v>
      </c>
      <c r="D378" t="s">
        <v>26</v>
      </c>
      <c r="E378" t="s">
        <v>33</v>
      </c>
      <c r="AI378" s="2">
        <v>24690.940900000001</v>
      </c>
      <c r="AJ378" s="2">
        <v>24232.0036</v>
      </c>
      <c r="AK378" s="2">
        <v>24966.081600000001</v>
      </c>
      <c r="AL378" s="2">
        <v>24684.479599999999</v>
      </c>
      <c r="AM378" s="2">
        <v>25907.4048</v>
      </c>
      <c r="AN378" s="2">
        <v>26437.432700000001</v>
      </c>
      <c r="AO378" s="2">
        <v>26234.315900000001</v>
      </c>
      <c r="AP378" s="2">
        <v>26466.219300000001</v>
      </c>
      <c r="AQ378" s="2">
        <v>27252.5985</v>
      </c>
      <c r="AR378" s="2">
        <v>27623.269499999999</v>
      </c>
      <c r="AS378" s="2">
        <v>27680.4022</v>
      </c>
      <c r="AT378" s="2">
        <v>28101.631799999999</v>
      </c>
      <c r="AU378" s="2">
        <v>27864.511900000001</v>
      </c>
      <c r="AV378" s="2">
        <v>29029.8089</v>
      </c>
      <c r="AW378" s="2">
        <v>29215.6414</v>
      </c>
      <c r="AX378" s="2">
        <v>29602.997299999999</v>
      </c>
      <c r="AY378" s="2">
        <v>29373.232100000001</v>
      </c>
      <c r="AZ378" s="2">
        <v>29975.07</v>
      </c>
      <c r="BA378" s="2">
        <v>30916.087100000001</v>
      </c>
      <c r="BB378" s="2">
        <v>31791.8514</v>
      </c>
      <c r="BC378" s="2">
        <v>32695.304700000001</v>
      </c>
      <c r="BD378" s="2">
        <v>33033.6253</v>
      </c>
      <c r="BE378" s="2">
        <v>33597.558599999997</v>
      </c>
      <c r="BF378" s="2">
        <v>34552.780899999998</v>
      </c>
      <c r="BG378" s="2">
        <v>34488.913800000002</v>
      </c>
      <c r="BH378" s="2">
        <v>33185.731399999997</v>
      </c>
      <c r="BI378" s="2">
        <v>37392.925900000002</v>
      </c>
      <c r="BJ378" s="2">
        <v>35516.4948</v>
      </c>
      <c r="BK378" s="2">
        <v>36252.491600000001</v>
      </c>
      <c r="BL378" s="2">
        <v>37379.455099999999</v>
      </c>
      <c r="BM378" s="2">
        <v>36794.871400000004</v>
      </c>
      <c r="BN378" s="2">
        <v>37891.338499999998</v>
      </c>
      <c r="BO378" s="2">
        <v>36599.125899999999</v>
      </c>
      <c r="BQ378" s="32" t="s">
        <v>421</v>
      </c>
      <c r="BR378" s="32" t="s">
        <v>29</v>
      </c>
    </row>
    <row r="379" spans="2:70" x14ac:dyDescent="0.45">
      <c r="B379" t="s">
        <v>413</v>
      </c>
      <c r="C379" t="s">
        <v>25</v>
      </c>
      <c r="D379" t="s">
        <v>26</v>
      </c>
      <c r="E379" t="s">
        <v>34</v>
      </c>
      <c r="AI379" s="2">
        <v>21355.695</v>
      </c>
      <c r="AJ379" s="2">
        <v>20810.511699999999</v>
      </c>
      <c r="AK379" s="2">
        <v>21477.292399999998</v>
      </c>
      <c r="AL379" s="2">
        <v>21214.186300000001</v>
      </c>
      <c r="AM379" s="2">
        <v>22371.0615</v>
      </c>
      <c r="AN379" s="2">
        <v>22823.972000000002</v>
      </c>
      <c r="AO379" s="2">
        <v>23066.280299999999</v>
      </c>
      <c r="AP379" s="2">
        <v>23332.780299999999</v>
      </c>
      <c r="AQ379" s="2">
        <v>23897.417399999998</v>
      </c>
      <c r="AR379" s="2">
        <v>24182.302100000001</v>
      </c>
      <c r="AS379" s="2">
        <v>24154.572</v>
      </c>
      <c r="AT379" s="2">
        <v>24431.6378</v>
      </c>
      <c r="AU379" s="2">
        <v>24471.291499999999</v>
      </c>
      <c r="AV379" s="2">
        <v>24756.980500000001</v>
      </c>
      <c r="AW379" s="2">
        <v>25024.150799999999</v>
      </c>
      <c r="AX379" s="2">
        <v>25337.8593</v>
      </c>
      <c r="AY379" s="2">
        <v>25293.608</v>
      </c>
      <c r="AZ379" s="2">
        <v>26046.891500000002</v>
      </c>
      <c r="BA379" s="2">
        <v>26555.141100000001</v>
      </c>
      <c r="BB379" s="2">
        <v>27054.067500000001</v>
      </c>
      <c r="BC379" s="2">
        <v>27665.722399999999</v>
      </c>
      <c r="BD379" s="2">
        <v>28354.033200000002</v>
      </c>
      <c r="BE379" s="2">
        <v>28372.040300000001</v>
      </c>
      <c r="BF379" s="2">
        <v>29149.483</v>
      </c>
      <c r="BG379" s="2">
        <v>29055.141899999999</v>
      </c>
      <c r="BH379" s="2">
        <v>28832.636999999999</v>
      </c>
      <c r="BI379" s="2">
        <v>30080.6348</v>
      </c>
      <c r="BJ379" s="2">
        <v>29931.289499999999</v>
      </c>
      <c r="BK379" s="2">
        <v>30681.072400000001</v>
      </c>
      <c r="BL379" s="2">
        <v>30698.942599999998</v>
      </c>
      <c r="BM379" s="2">
        <v>31123.505399999998</v>
      </c>
      <c r="BN379" s="2">
        <v>31169.442899999998</v>
      </c>
      <c r="BO379" s="2">
        <v>30774.37</v>
      </c>
      <c r="BQ379" s="32" t="s">
        <v>421</v>
      </c>
      <c r="BR379" s="32" t="s">
        <v>29</v>
      </c>
    </row>
    <row r="380" spans="2:70" x14ac:dyDescent="0.45">
      <c r="B380" t="s">
        <v>413</v>
      </c>
      <c r="C380" t="s">
        <v>25</v>
      </c>
      <c r="D380" t="s">
        <v>26</v>
      </c>
      <c r="E380" t="s">
        <v>35</v>
      </c>
      <c r="AI380" s="2">
        <v>-1278.5895</v>
      </c>
      <c r="AJ380" s="2">
        <v>-1278.5895</v>
      </c>
      <c r="AK380" s="2">
        <v>-1278.5895</v>
      </c>
      <c r="AL380" s="2">
        <v>-1278.5895</v>
      </c>
      <c r="AM380" s="2">
        <v>-1278.5895</v>
      </c>
      <c r="AN380" s="2">
        <v>-1302.6665</v>
      </c>
      <c r="AO380" s="2">
        <v>-1725.7568000000001</v>
      </c>
      <c r="AP380" s="2">
        <v>-1836.2771</v>
      </c>
      <c r="AQ380" s="2">
        <v>-1647.4776999999999</v>
      </c>
      <c r="AR380" s="2">
        <v>-1296.1632</v>
      </c>
      <c r="AS380" s="2">
        <v>-1393.9576999999999</v>
      </c>
      <c r="AT380" s="2">
        <v>-4191.9526999999998</v>
      </c>
      <c r="AU380" s="2">
        <v>-4571.4272000000001</v>
      </c>
      <c r="AV380" s="2">
        <v>-3754.1295</v>
      </c>
      <c r="AW380" s="2">
        <v>-3948.7338</v>
      </c>
      <c r="AX380" s="2">
        <v>-3964.44</v>
      </c>
      <c r="AY380" s="2">
        <v>-4249.7030999999997</v>
      </c>
      <c r="AZ380" s="2">
        <v>-4398.5038999999997</v>
      </c>
      <c r="BA380" s="2">
        <v>-4080.6367</v>
      </c>
      <c r="BB380" s="2">
        <v>-3793.1248999999998</v>
      </c>
      <c r="BC380" s="2">
        <v>-3595.6507000000001</v>
      </c>
      <c r="BD380" s="2">
        <v>3121.0884000000001</v>
      </c>
      <c r="BE380" s="2">
        <v>3590.9403000000002</v>
      </c>
      <c r="BF380" s="2">
        <v>3662.2127</v>
      </c>
      <c r="BG380" s="2">
        <v>3633.9245000000001</v>
      </c>
      <c r="BH380" s="2">
        <v>2618.4859999999999</v>
      </c>
      <c r="BI380" s="2">
        <v>5293.4238999999998</v>
      </c>
      <c r="BJ380" s="2">
        <v>3086.2788999999998</v>
      </c>
      <c r="BK380" s="2">
        <v>2887.3366999999998</v>
      </c>
      <c r="BL380" s="2">
        <v>3906.7806</v>
      </c>
      <c r="BM380" s="2">
        <v>2598.5023999999999</v>
      </c>
      <c r="BN380" s="2">
        <v>3901.9973</v>
      </c>
      <c r="BO380" s="2">
        <v>2887.3697000000002</v>
      </c>
      <c r="BQ380" s="32" t="s">
        <v>421</v>
      </c>
      <c r="BR380" s="32" t="s">
        <v>29</v>
      </c>
    </row>
    <row r="381" spans="2:70" x14ac:dyDescent="0.45">
      <c r="B381" t="s">
        <v>413</v>
      </c>
      <c r="C381" t="s">
        <v>25</v>
      </c>
      <c r="D381" t="s">
        <v>26</v>
      </c>
      <c r="E381" t="s">
        <v>36</v>
      </c>
      <c r="AI381" s="2">
        <v>23736.9287</v>
      </c>
      <c r="AJ381" s="2">
        <v>23622.4516</v>
      </c>
      <c r="AK381" s="2">
        <v>24582.362499999999</v>
      </c>
      <c r="AL381" s="2">
        <v>24623.592100000002</v>
      </c>
      <c r="AM381" s="2">
        <v>26070.3459</v>
      </c>
      <c r="AN381" s="2">
        <v>27398.570100000001</v>
      </c>
      <c r="AO381" s="2">
        <v>27339.502499999999</v>
      </c>
      <c r="AP381" s="2">
        <v>27872.315900000001</v>
      </c>
      <c r="AQ381" s="2">
        <v>28114.732800000002</v>
      </c>
      <c r="AR381" s="2">
        <v>29622.070299999999</v>
      </c>
      <c r="AS381" s="2">
        <v>29578.499899999999</v>
      </c>
      <c r="AT381" s="2">
        <v>27395.116999999998</v>
      </c>
      <c r="AU381" s="2">
        <v>26502.606800000001</v>
      </c>
      <c r="AV381" s="2">
        <v>28231.0062</v>
      </c>
      <c r="AW381" s="2">
        <v>27932.763999999999</v>
      </c>
      <c r="AX381" s="2">
        <v>28762.913100000002</v>
      </c>
      <c r="AY381" s="2">
        <v>27998.390200000002</v>
      </c>
      <c r="AZ381" s="2">
        <v>28867.337</v>
      </c>
      <c r="BA381" s="2">
        <v>30561.530500000001</v>
      </c>
      <c r="BB381" s="2">
        <v>32202.813300000002</v>
      </c>
      <c r="BC381" s="2">
        <v>33786.835200000001</v>
      </c>
      <c r="BD381" s="2">
        <v>41604.928500000002</v>
      </c>
      <c r="BE381" s="2">
        <v>42146.282200000001</v>
      </c>
      <c r="BF381" s="2">
        <v>44146.763800000001</v>
      </c>
      <c r="BG381" s="2">
        <v>45518.296199999997</v>
      </c>
      <c r="BH381" s="2">
        <v>43659.016600000003</v>
      </c>
      <c r="BI381" s="2">
        <v>50856.898300000001</v>
      </c>
      <c r="BJ381" s="2">
        <v>50751.918599999997</v>
      </c>
      <c r="BK381" s="2">
        <v>53734.236900000004</v>
      </c>
      <c r="BL381" s="2">
        <v>53825.3531</v>
      </c>
      <c r="BM381" s="2">
        <v>54284.5697</v>
      </c>
      <c r="BN381" s="2">
        <v>55565.269399999997</v>
      </c>
      <c r="BO381" s="2">
        <v>54541.261700000003</v>
      </c>
      <c r="BQ381" s="32" t="s">
        <v>421</v>
      </c>
      <c r="BR381" s="32" t="s">
        <v>29</v>
      </c>
    </row>
    <row r="382" spans="2:70" x14ac:dyDescent="0.45">
      <c r="B382" t="s">
        <v>413</v>
      </c>
      <c r="C382" t="s">
        <v>25</v>
      </c>
      <c r="D382" t="s">
        <v>26</v>
      </c>
      <c r="E382" t="s">
        <v>37</v>
      </c>
      <c r="AI382" s="2">
        <v>25015.518199999999</v>
      </c>
      <c r="AJ382" s="2">
        <v>24901.041099999999</v>
      </c>
      <c r="AK382" s="2">
        <v>25860.952000000001</v>
      </c>
      <c r="AL382" s="2">
        <v>25902.1816</v>
      </c>
      <c r="AM382" s="2">
        <v>27348.935399999998</v>
      </c>
      <c r="AN382" s="2">
        <v>28701.2366</v>
      </c>
      <c r="AO382" s="2">
        <v>29065.259300000002</v>
      </c>
      <c r="AP382" s="2">
        <v>29708.593000000001</v>
      </c>
      <c r="AQ382" s="2">
        <v>29762.210500000001</v>
      </c>
      <c r="AR382" s="2">
        <v>30918.233499999998</v>
      </c>
      <c r="AS382" s="2">
        <v>30972.457600000002</v>
      </c>
      <c r="AT382" s="2">
        <v>31587.0697</v>
      </c>
      <c r="AU382" s="2">
        <v>31074.034</v>
      </c>
      <c r="AV382" s="2">
        <v>31985.135699999999</v>
      </c>
      <c r="AW382" s="2">
        <v>31881.497800000001</v>
      </c>
      <c r="AX382" s="2">
        <v>32727.3531</v>
      </c>
      <c r="AY382" s="2">
        <v>32248.0933</v>
      </c>
      <c r="AZ382" s="2">
        <v>33265.840900000003</v>
      </c>
      <c r="BA382" s="2">
        <v>34642.167200000004</v>
      </c>
      <c r="BB382" s="2">
        <v>35995.938199999997</v>
      </c>
      <c r="BC382" s="2">
        <v>37382.4859</v>
      </c>
      <c r="BD382" s="2">
        <v>38483.840100000001</v>
      </c>
      <c r="BE382" s="2">
        <v>38555.341899999999</v>
      </c>
      <c r="BF382" s="2">
        <v>40484.551099999997</v>
      </c>
      <c r="BG382" s="2">
        <v>41884.371700000003</v>
      </c>
      <c r="BH382" s="2">
        <v>41040.530599999998</v>
      </c>
      <c r="BI382" s="2">
        <v>45563.474399999999</v>
      </c>
      <c r="BJ382" s="2">
        <v>47665.6397</v>
      </c>
      <c r="BK382" s="2">
        <v>50846.900199999996</v>
      </c>
      <c r="BL382" s="2">
        <v>49918.572500000002</v>
      </c>
      <c r="BM382" s="2">
        <v>51686.067300000002</v>
      </c>
      <c r="BN382" s="2">
        <v>51663.272100000002</v>
      </c>
      <c r="BO382" s="2">
        <v>51653.892</v>
      </c>
      <c r="BQ382" s="32" t="s">
        <v>421</v>
      </c>
      <c r="BR382" s="32" t="s">
        <v>29</v>
      </c>
    </row>
    <row r="383" spans="2:70" x14ac:dyDescent="0.45">
      <c r="B383" t="s">
        <v>432</v>
      </c>
      <c r="C383" t="s">
        <v>19</v>
      </c>
      <c r="D383" t="s">
        <v>21</v>
      </c>
      <c r="E383" t="s">
        <v>1</v>
      </c>
      <c r="F383">
        <v>0.25359999999999999</v>
      </c>
      <c r="G383">
        <v>0.26179999999999998</v>
      </c>
      <c r="H383">
        <v>0.25879999999999997</v>
      </c>
      <c r="I383">
        <v>0.25819999999999999</v>
      </c>
      <c r="J383">
        <v>0.26790000000000003</v>
      </c>
      <c r="K383">
        <v>0.2631</v>
      </c>
      <c r="L383">
        <v>0.2495</v>
      </c>
      <c r="M383">
        <v>0.23530000000000001</v>
      </c>
      <c r="N383">
        <v>0.24660000000000001</v>
      </c>
      <c r="O383">
        <v>0.25979999999999998</v>
      </c>
      <c r="P383">
        <v>0.2601</v>
      </c>
      <c r="Q383">
        <v>0.27160000000000001</v>
      </c>
      <c r="R383">
        <v>0.2727</v>
      </c>
      <c r="S383">
        <v>0.27560000000000001</v>
      </c>
      <c r="T383">
        <v>0.24660000000000001</v>
      </c>
      <c r="U383">
        <v>0.26279999999999998</v>
      </c>
      <c r="V383">
        <v>0.25469999999999998</v>
      </c>
      <c r="W383">
        <v>0.25459999999999999</v>
      </c>
      <c r="X383">
        <v>0.26</v>
      </c>
      <c r="Y383">
        <v>0.26179999999999998</v>
      </c>
      <c r="Z383">
        <v>0.24709999999999999</v>
      </c>
      <c r="AA383">
        <v>0.26240000000000002</v>
      </c>
      <c r="AB383">
        <v>0.25679999999999997</v>
      </c>
      <c r="AC383">
        <v>0.221</v>
      </c>
      <c r="AD383">
        <v>0.21629999999999999</v>
      </c>
      <c r="AE383">
        <v>0.2457</v>
      </c>
      <c r="AF383">
        <v>0.26650000000000001</v>
      </c>
      <c r="AG383">
        <v>0.26029999999999998</v>
      </c>
      <c r="AH383">
        <v>0.25519999999999998</v>
      </c>
      <c r="AI383">
        <v>0.2412</v>
      </c>
      <c r="AJ383">
        <v>0.2225</v>
      </c>
      <c r="AK383">
        <v>0.2382</v>
      </c>
      <c r="AL383">
        <v>0.23910000000000001</v>
      </c>
      <c r="AM383">
        <v>0.24829999999999999</v>
      </c>
      <c r="AN383">
        <v>0.25840000000000002</v>
      </c>
      <c r="AO383">
        <v>0.29020000000000001</v>
      </c>
      <c r="AP383">
        <v>0.30320000000000003</v>
      </c>
      <c r="AQ383">
        <v>0.27110000000000001</v>
      </c>
      <c r="AR383">
        <v>0.26369999999999999</v>
      </c>
      <c r="AS383">
        <v>0.26690000000000003</v>
      </c>
      <c r="AT383">
        <v>0.27229999999999999</v>
      </c>
      <c r="AU383">
        <v>0.25869999999999999</v>
      </c>
      <c r="AV383">
        <v>0.28799999999999998</v>
      </c>
      <c r="AW383">
        <v>0.27</v>
      </c>
      <c r="AX383">
        <v>0.24979999999999999</v>
      </c>
      <c r="AY383">
        <v>0.20530000000000001</v>
      </c>
      <c r="AZ383">
        <v>0.2009</v>
      </c>
      <c r="BA383">
        <v>0.16980000000000001</v>
      </c>
      <c r="BB383">
        <v>0.1741</v>
      </c>
      <c r="BC383">
        <v>0.22550000000000001</v>
      </c>
      <c r="BD383">
        <v>0.19350000000000001</v>
      </c>
      <c r="BE383">
        <v>0.17480000000000001</v>
      </c>
      <c r="BF383">
        <v>0.18709999999999999</v>
      </c>
      <c r="BG383">
        <v>0.19389999999999999</v>
      </c>
      <c r="BH383">
        <v>0.18410000000000001</v>
      </c>
      <c r="BI383">
        <v>0.21099999999999999</v>
      </c>
      <c r="BJ383">
        <v>0.22289999999999999</v>
      </c>
      <c r="BK383">
        <v>0.20330000000000001</v>
      </c>
      <c r="BL383">
        <v>0.2109</v>
      </c>
      <c r="BM383">
        <v>0.2162</v>
      </c>
      <c r="BN383">
        <v>0.20599999999999999</v>
      </c>
      <c r="BO383">
        <v>0.22209999999999999</v>
      </c>
      <c r="BQ383" s="32" t="s">
        <v>0</v>
      </c>
      <c r="BR383" s="32" t="s">
        <v>29</v>
      </c>
    </row>
    <row r="384" spans="2:70" x14ac:dyDescent="0.45">
      <c r="B384" t="s">
        <v>432</v>
      </c>
      <c r="C384" t="s">
        <v>19</v>
      </c>
      <c r="D384" t="s">
        <v>21</v>
      </c>
      <c r="E384" t="s">
        <v>3</v>
      </c>
      <c r="F384">
        <v>6.9794</v>
      </c>
      <c r="G384">
        <v>6.8487999999999998</v>
      </c>
      <c r="H384">
        <v>6.9076000000000004</v>
      </c>
      <c r="I384">
        <v>6.8898000000000001</v>
      </c>
      <c r="J384">
        <v>6.5689000000000002</v>
      </c>
      <c r="K384">
        <v>6.5122999999999998</v>
      </c>
      <c r="L384">
        <v>6.2369000000000003</v>
      </c>
      <c r="M384">
        <v>6.4522000000000004</v>
      </c>
      <c r="N384">
        <v>5.0598000000000001</v>
      </c>
      <c r="O384">
        <v>4.9630999999999998</v>
      </c>
      <c r="P384">
        <v>5.4181999999999997</v>
      </c>
      <c r="Q384">
        <v>5.9941000000000004</v>
      </c>
      <c r="R384">
        <v>5.9272999999999998</v>
      </c>
      <c r="S384">
        <v>5.6181000000000001</v>
      </c>
      <c r="T384">
        <v>5.2096999999999998</v>
      </c>
      <c r="U384">
        <v>4.8388999999999998</v>
      </c>
      <c r="V384">
        <v>4.3205</v>
      </c>
      <c r="W384">
        <v>4.3076999999999996</v>
      </c>
      <c r="X384">
        <v>4.1356999999999999</v>
      </c>
      <c r="Y384">
        <v>3.9579</v>
      </c>
      <c r="Z384">
        <v>3.8052999999999999</v>
      </c>
      <c r="AA384">
        <v>3.3338000000000001</v>
      </c>
      <c r="AB384">
        <v>3.7814999999999999</v>
      </c>
      <c r="AC384">
        <v>3.5954000000000002</v>
      </c>
      <c r="AD384">
        <v>3.3824000000000001</v>
      </c>
      <c r="AE384">
        <v>3.2467000000000001</v>
      </c>
      <c r="AF384">
        <v>3.3860000000000001</v>
      </c>
      <c r="AG384">
        <v>3.3549000000000002</v>
      </c>
      <c r="AH384">
        <v>3.2787000000000002</v>
      </c>
      <c r="AI384">
        <v>2.9914999999999998</v>
      </c>
      <c r="AJ384">
        <v>3.1257999999999999</v>
      </c>
      <c r="AK384">
        <v>3.1137000000000001</v>
      </c>
      <c r="AL384">
        <v>3.0998999999999999</v>
      </c>
      <c r="AM384">
        <v>3.0775999999999999</v>
      </c>
      <c r="AN384">
        <v>3.1623000000000001</v>
      </c>
      <c r="AO384">
        <v>3.1196000000000002</v>
      </c>
      <c r="AP384">
        <v>3.0550000000000002</v>
      </c>
      <c r="AQ384">
        <v>3.3050000000000002</v>
      </c>
      <c r="AR384">
        <v>3.0228000000000002</v>
      </c>
      <c r="AS384">
        <v>2.9054000000000002</v>
      </c>
      <c r="AT384">
        <v>2.8018000000000001</v>
      </c>
      <c r="AU384">
        <v>2.7128000000000001</v>
      </c>
      <c r="AV384">
        <v>2.6644000000000001</v>
      </c>
      <c r="AW384">
        <v>2.5638000000000001</v>
      </c>
      <c r="AX384">
        <v>2.4988000000000001</v>
      </c>
      <c r="AY384">
        <v>2.4217</v>
      </c>
      <c r="AZ384">
        <v>2.3534999999999999</v>
      </c>
      <c r="BA384">
        <v>2.3523999999999998</v>
      </c>
      <c r="BB384">
        <v>2.4722</v>
      </c>
      <c r="BC384">
        <v>2.4769000000000001</v>
      </c>
      <c r="BD384">
        <v>2.4262000000000001</v>
      </c>
      <c r="BE384">
        <v>2.3138000000000001</v>
      </c>
      <c r="BF384">
        <v>2.2968000000000002</v>
      </c>
      <c r="BG384">
        <v>2.2395</v>
      </c>
      <c r="BH384">
        <v>2.2906</v>
      </c>
      <c r="BI384">
        <v>2.3224999999999998</v>
      </c>
      <c r="BJ384">
        <v>2.2563</v>
      </c>
      <c r="BK384">
        <v>2.2618999999999998</v>
      </c>
      <c r="BL384">
        <v>2.2317999999999998</v>
      </c>
      <c r="BM384">
        <v>2.2119</v>
      </c>
      <c r="BN384">
        <v>2.1722000000000001</v>
      </c>
      <c r="BO384">
        <v>2.2038000000000002</v>
      </c>
      <c r="BQ384" s="32" t="s">
        <v>2</v>
      </c>
      <c r="BR384" s="32" t="s">
        <v>29</v>
      </c>
    </row>
    <row r="385" spans="2:70" x14ac:dyDescent="0.45">
      <c r="B385" t="s">
        <v>432</v>
      </c>
      <c r="C385" t="s">
        <v>19</v>
      </c>
      <c r="D385" t="s">
        <v>21</v>
      </c>
      <c r="E385" t="s">
        <v>5</v>
      </c>
      <c r="F385">
        <v>39.368499999999997</v>
      </c>
      <c r="G385">
        <v>33.901800000000001</v>
      </c>
      <c r="H385">
        <v>35.095999999999997</v>
      </c>
      <c r="I385">
        <v>38.813000000000002</v>
      </c>
      <c r="J385">
        <v>41.643300000000004</v>
      </c>
      <c r="K385">
        <v>36.588900000000002</v>
      </c>
      <c r="L385">
        <v>41.709099999999999</v>
      </c>
      <c r="M385">
        <v>47.348300000000002</v>
      </c>
      <c r="N385">
        <v>46.136499999999998</v>
      </c>
      <c r="O385">
        <v>48.371099999999998</v>
      </c>
      <c r="P385">
        <v>55.637999999999998</v>
      </c>
      <c r="Q385">
        <v>48.111699999999999</v>
      </c>
      <c r="R385">
        <v>42.5794</v>
      </c>
      <c r="S385">
        <v>19.255199999999999</v>
      </c>
      <c r="T385">
        <v>32.485999999999997</v>
      </c>
      <c r="U385">
        <v>38.023800000000001</v>
      </c>
      <c r="V385">
        <v>34.933300000000003</v>
      </c>
      <c r="W385">
        <v>29.865600000000001</v>
      </c>
      <c r="X385">
        <v>30.093</v>
      </c>
      <c r="Y385">
        <v>32.216200000000001</v>
      </c>
      <c r="Z385">
        <v>44.250399999999999</v>
      </c>
      <c r="AA385">
        <v>54.048099999999998</v>
      </c>
      <c r="AB385">
        <v>53.019799999999996</v>
      </c>
      <c r="AC385">
        <v>51.444699999999997</v>
      </c>
      <c r="AD385">
        <v>48.345399999999998</v>
      </c>
      <c r="AE385">
        <v>43.896799999999999</v>
      </c>
      <c r="AF385">
        <v>39.7363</v>
      </c>
      <c r="AG385">
        <v>41.147599999999997</v>
      </c>
      <c r="AH385">
        <v>33.656999999999996</v>
      </c>
      <c r="AI385">
        <v>32.6096</v>
      </c>
      <c r="AJ385">
        <v>32.830399999999997</v>
      </c>
      <c r="AK385">
        <v>33.4024</v>
      </c>
      <c r="AL385">
        <v>34.193600000000004</v>
      </c>
      <c r="AM385">
        <v>35.365200000000002</v>
      </c>
      <c r="AN385">
        <v>34.127099999999999</v>
      </c>
      <c r="AO385">
        <v>31.0075</v>
      </c>
      <c r="AP385">
        <v>27.290400000000002</v>
      </c>
      <c r="AQ385">
        <v>25.290500000000002</v>
      </c>
      <c r="AR385">
        <v>21.011199999999999</v>
      </c>
      <c r="AS385">
        <v>21.441500000000001</v>
      </c>
      <c r="AT385">
        <v>22.443100000000001</v>
      </c>
      <c r="AU385">
        <v>22.529399999999999</v>
      </c>
      <c r="AV385">
        <v>23.251200000000001</v>
      </c>
      <c r="AW385">
        <v>23.794899999999998</v>
      </c>
      <c r="AX385">
        <v>23.6875</v>
      </c>
      <c r="AY385">
        <v>24.7334</v>
      </c>
      <c r="AZ385">
        <v>23.692799999999998</v>
      </c>
      <c r="BA385">
        <v>22.8858</v>
      </c>
      <c r="BB385">
        <v>22.4131</v>
      </c>
      <c r="BC385">
        <v>21.704499999999999</v>
      </c>
      <c r="BD385">
        <v>21.101700000000001</v>
      </c>
      <c r="BE385">
        <v>21.043199999999999</v>
      </c>
      <c r="BF385">
        <v>20.7683</v>
      </c>
      <c r="BG385">
        <v>20.509699999999999</v>
      </c>
      <c r="BH385">
        <v>20.254999999999999</v>
      </c>
      <c r="BI385">
        <v>22.8047</v>
      </c>
      <c r="BJ385">
        <v>26.6252</v>
      </c>
      <c r="BK385">
        <v>31.897099999999998</v>
      </c>
      <c r="BL385">
        <v>31.992000000000001</v>
      </c>
      <c r="BM385">
        <v>36.484000000000002</v>
      </c>
      <c r="BN385">
        <v>36.288200000000003</v>
      </c>
      <c r="BO385">
        <v>35.8185</v>
      </c>
      <c r="BQ385" s="32" t="s">
        <v>4</v>
      </c>
      <c r="BR385" s="32" t="s">
        <v>29</v>
      </c>
    </row>
    <row r="386" spans="2:70" x14ac:dyDescent="0.45">
      <c r="B386" t="s">
        <v>432</v>
      </c>
      <c r="C386" t="s">
        <v>19</v>
      </c>
      <c r="D386" t="s">
        <v>21</v>
      </c>
      <c r="E386" t="s">
        <v>7</v>
      </c>
      <c r="F386">
        <v>1.2242</v>
      </c>
      <c r="G386">
        <v>1.2444999999999999</v>
      </c>
      <c r="H386">
        <v>1.2581</v>
      </c>
      <c r="I386">
        <v>1.2576000000000001</v>
      </c>
      <c r="J386">
        <v>1.2715000000000001</v>
      </c>
      <c r="K386">
        <v>1.2902</v>
      </c>
      <c r="L386">
        <v>1.2335</v>
      </c>
      <c r="M386">
        <v>1.2902</v>
      </c>
      <c r="N386">
        <v>1.2161</v>
      </c>
      <c r="O386">
        <v>1.2848999999999999</v>
      </c>
      <c r="P386">
        <v>1.2335</v>
      </c>
      <c r="Q386">
        <v>1.2539</v>
      </c>
      <c r="R386">
        <v>1.3137000000000001</v>
      </c>
      <c r="S386">
        <v>1.2907999999999999</v>
      </c>
      <c r="T386">
        <v>1.2726999999999999</v>
      </c>
      <c r="U386">
        <v>1.2643</v>
      </c>
      <c r="V386">
        <v>1.2737000000000001</v>
      </c>
      <c r="W386">
        <v>1.4320999999999999</v>
      </c>
      <c r="X386">
        <v>1.3058000000000001</v>
      </c>
      <c r="Y386">
        <v>1.2902</v>
      </c>
      <c r="Z386">
        <v>1.2986</v>
      </c>
      <c r="AA386">
        <v>1.2538</v>
      </c>
      <c r="AB386">
        <v>1.3058000000000001</v>
      </c>
      <c r="AC386">
        <v>1.3058000000000001</v>
      </c>
      <c r="AD386">
        <v>1.3058000000000001</v>
      </c>
      <c r="AE386">
        <v>1.3058000000000001</v>
      </c>
      <c r="AF386">
        <v>1.3058000000000001</v>
      </c>
      <c r="AG386">
        <v>1.3058000000000001</v>
      </c>
      <c r="AH386">
        <v>1.2686999999999999</v>
      </c>
      <c r="AI386">
        <v>0.94740000000000002</v>
      </c>
      <c r="AJ386">
        <v>0.93289999999999995</v>
      </c>
      <c r="AK386">
        <v>1.0876999999999999</v>
      </c>
      <c r="AL386">
        <v>1.0743</v>
      </c>
      <c r="AM386">
        <v>1.0398000000000001</v>
      </c>
      <c r="AN386">
        <v>0.99270000000000003</v>
      </c>
      <c r="AO386">
        <v>0.97399999999999998</v>
      </c>
      <c r="AP386">
        <v>0.9345</v>
      </c>
      <c r="AQ386">
        <v>1.165</v>
      </c>
      <c r="AR386">
        <v>1.1761999999999999</v>
      </c>
      <c r="AS386">
        <v>1.2016</v>
      </c>
      <c r="AT386">
        <v>1.1915</v>
      </c>
      <c r="AU386">
        <v>1.1874</v>
      </c>
      <c r="AV386">
        <v>1.2069000000000001</v>
      </c>
      <c r="AW386">
        <v>1.2225999999999999</v>
      </c>
      <c r="AX386">
        <v>1.2548999999999999</v>
      </c>
      <c r="AY386">
        <v>1.2732000000000001</v>
      </c>
      <c r="AZ386">
        <v>1.2153</v>
      </c>
      <c r="BA386">
        <v>1.1792</v>
      </c>
      <c r="BB386">
        <v>1.0722</v>
      </c>
      <c r="BC386">
        <v>0.97599999999999998</v>
      </c>
      <c r="BD386">
        <v>0.90969999999999995</v>
      </c>
      <c r="BE386">
        <v>0.79479999999999995</v>
      </c>
      <c r="BF386">
        <v>0.76649999999999996</v>
      </c>
      <c r="BG386">
        <v>0.77049999999999996</v>
      </c>
      <c r="BH386">
        <v>0.75939999999999996</v>
      </c>
      <c r="BI386">
        <v>0.75739999999999996</v>
      </c>
      <c r="BJ386">
        <v>0.71040000000000003</v>
      </c>
      <c r="BK386">
        <v>0.62980000000000003</v>
      </c>
      <c r="BL386">
        <v>0.60940000000000005</v>
      </c>
      <c r="BM386">
        <v>0.55710000000000004</v>
      </c>
      <c r="BN386">
        <v>0.57399999999999995</v>
      </c>
      <c r="BO386">
        <v>0.49659999999999999</v>
      </c>
      <c r="BQ386" s="32" t="s">
        <v>6</v>
      </c>
      <c r="BR386" s="32" t="s">
        <v>29</v>
      </c>
    </row>
    <row r="387" spans="2:70" x14ac:dyDescent="0.45">
      <c r="B387" t="s">
        <v>432</v>
      </c>
      <c r="C387" t="s">
        <v>19</v>
      </c>
      <c r="D387" t="s">
        <v>21</v>
      </c>
      <c r="E387" t="s">
        <v>9</v>
      </c>
      <c r="F387">
        <v>44.132899999999999</v>
      </c>
      <c r="G387">
        <v>48.2087</v>
      </c>
      <c r="H387">
        <v>28.733000000000001</v>
      </c>
      <c r="I387">
        <v>33.812600000000003</v>
      </c>
      <c r="J387">
        <v>57.983499999999999</v>
      </c>
      <c r="K387">
        <v>43.962499999999999</v>
      </c>
      <c r="L387">
        <v>41.208599999999997</v>
      </c>
      <c r="M387">
        <v>68.1661</v>
      </c>
      <c r="N387">
        <v>56.805100000000003</v>
      </c>
      <c r="O387">
        <v>37.230200000000004</v>
      </c>
      <c r="P387">
        <v>64.1982</v>
      </c>
      <c r="Q387">
        <v>40.232900000000001</v>
      </c>
      <c r="R387">
        <v>46.922699999999999</v>
      </c>
      <c r="S387">
        <v>46.242600000000003</v>
      </c>
      <c r="T387">
        <v>47.065399999999997</v>
      </c>
      <c r="U387">
        <v>47.1843</v>
      </c>
      <c r="V387">
        <v>47.319000000000003</v>
      </c>
      <c r="W387">
        <v>45.969700000000003</v>
      </c>
      <c r="X387">
        <v>46.897300000000001</v>
      </c>
      <c r="Y387">
        <v>46.6843</v>
      </c>
      <c r="Z387">
        <v>45.228299999999997</v>
      </c>
      <c r="AA387">
        <v>44.447699999999998</v>
      </c>
      <c r="AB387">
        <v>43.383400000000002</v>
      </c>
      <c r="AC387">
        <v>43.761800000000001</v>
      </c>
      <c r="AD387">
        <v>45.941200000000002</v>
      </c>
      <c r="AE387">
        <v>46.016500000000001</v>
      </c>
      <c r="AF387">
        <v>49.673000000000002</v>
      </c>
      <c r="AG387">
        <v>41.843200000000003</v>
      </c>
      <c r="AH387">
        <v>41.841900000000003</v>
      </c>
      <c r="AI387">
        <v>39.607700000000001</v>
      </c>
      <c r="AJ387">
        <v>45.052700000000002</v>
      </c>
      <c r="AK387">
        <v>44.806899999999999</v>
      </c>
      <c r="AL387">
        <v>44.866900000000001</v>
      </c>
      <c r="AM387">
        <v>44.873399999999997</v>
      </c>
      <c r="AN387">
        <v>44.763500000000001</v>
      </c>
      <c r="AO387">
        <v>45.551299999999998</v>
      </c>
      <c r="AP387">
        <v>45.6098</v>
      </c>
      <c r="AQ387">
        <v>42.738500000000002</v>
      </c>
      <c r="AR387">
        <v>40.807699999999997</v>
      </c>
      <c r="AS387">
        <v>40.893799999999999</v>
      </c>
      <c r="AT387">
        <v>40.886699999999998</v>
      </c>
      <c r="AU387">
        <v>41.133800000000001</v>
      </c>
      <c r="AV387">
        <v>41.476399999999998</v>
      </c>
      <c r="AW387">
        <v>41.787300000000002</v>
      </c>
      <c r="AX387">
        <v>40.995399999999997</v>
      </c>
      <c r="AY387">
        <v>20.7073</v>
      </c>
      <c r="AZ387">
        <v>18.036899999999999</v>
      </c>
      <c r="BA387">
        <v>17.285699999999999</v>
      </c>
      <c r="BB387">
        <v>17.129000000000001</v>
      </c>
      <c r="BC387">
        <v>16.642900000000001</v>
      </c>
      <c r="BD387">
        <v>15.41</v>
      </c>
      <c r="BE387">
        <v>15.1198</v>
      </c>
      <c r="BF387">
        <v>14.947800000000001</v>
      </c>
      <c r="BG387">
        <v>14.7507</v>
      </c>
      <c r="BH387">
        <v>14.307399999999999</v>
      </c>
      <c r="BI387">
        <v>16.491299999999999</v>
      </c>
      <c r="BJ387">
        <v>19.8263</v>
      </c>
      <c r="BK387">
        <v>24.291799999999999</v>
      </c>
      <c r="BL387">
        <v>24.6843</v>
      </c>
      <c r="BM387">
        <v>26.685199999999998</v>
      </c>
      <c r="BN387">
        <v>26.58</v>
      </c>
      <c r="BO387">
        <v>27.864999999999998</v>
      </c>
      <c r="BQ387" s="32" t="s">
        <v>8</v>
      </c>
      <c r="BR387" s="32" t="s">
        <v>29</v>
      </c>
    </row>
    <row r="388" spans="2:70" x14ac:dyDescent="0.45">
      <c r="B388" t="s">
        <v>432</v>
      </c>
      <c r="C388" t="s">
        <v>19</v>
      </c>
      <c r="D388" t="s">
        <v>21</v>
      </c>
      <c r="E388" t="s">
        <v>10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Q388" s="32" t="s">
        <v>6</v>
      </c>
      <c r="BR388" s="32" t="s">
        <v>29</v>
      </c>
    </row>
    <row r="389" spans="2:70" x14ac:dyDescent="0.45">
      <c r="B389" t="s">
        <v>432</v>
      </c>
      <c r="C389" t="s">
        <v>19</v>
      </c>
      <c r="D389" t="s">
        <v>21</v>
      </c>
      <c r="E389" t="s">
        <v>11</v>
      </c>
      <c r="F389">
        <v>52.794899999999998</v>
      </c>
      <c r="G389">
        <v>52.996600000000001</v>
      </c>
      <c r="H389">
        <v>52.358600000000003</v>
      </c>
      <c r="I389">
        <v>52.941200000000002</v>
      </c>
      <c r="J389">
        <v>52.480499999999999</v>
      </c>
      <c r="K389">
        <v>52.8626</v>
      </c>
      <c r="L389">
        <v>52.865699999999997</v>
      </c>
      <c r="M389">
        <v>52.510100000000001</v>
      </c>
      <c r="N389">
        <v>52.293399999999998</v>
      </c>
      <c r="O389">
        <v>52.298499999999997</v>
      </c>
      <c r="P389">
        <v>52.271900000000002</v>
      </c>
      <c r="Q389">
        <v>52.4801</v>
      </c>
      <c r="R389">
        <v>52.747900000000001</v>
      </c>
      <c r="S389">
        <v>52.747900000000001</v>
      </c>
      <c r="T389">
        <v>52.747900000000001</v>
      </c>
      <c r="U389">
        <v>52.747900000000001</v>
      </c>
      <c r="V389">
        <v>52.747900000000001</v>
      </c>
      <c r="W389">
        <v>52.747900000000001</v>
      </c>
      <c r="X389">
        <v>52.747900000000001</v>
      </c>
      <c r="Y389">
        <v>52.747900000000001</v>
      </c>
      <c r="Z389">
        <v>52.747900000000001</v>
      </c>
      <c r="AA389">
        <v>52.747900000000001</v>
      </c>
      <c r="AB389">
        <v>52.747900000000001</v>
      </c>
      <c r="AC389">
        <v>52.747900000000001</v>
      </c>
      <c r="AD389">
        <v>52.747900000000001</v>
      </c>
      <c r="AE389">
        <v>52.747900000000001</v>
      </c>
      <c r="AF389">
        <v>52.747900000000001</v>
      </c>
      <c r="AG389">
        <v>52.747900000000001</v>
      </c>
      <c r="AH389">
        <v>52.747900000000001</v>
      </c>
      <c r="AI389">
        <v>52.747900000000001</v>
      </c>
      <c r="AJ389">
        <v>52.747900000000001</v>
      </c>
      <c r="AK389">
        <v>52.747900000000001</v>
      </c>
      <c r="AL389">
        <v>52.747900000000001</v>
      </c>
      <c r="AM389">
        <v>52.747900000000001</v>
      </c>
      <c r="AN389">
        <v>52.747900000000001</v>
      </c>
      <c r="AO389">
        <v>52.747900000000001</v>
      </c>
      <c r="AP389">
        <v>52.747900000000001</v>
      </c>
      <c r="AQ389">
        <v>52.747900000000001</v>
      </c>
      <c r="AR389">
        <v>52.747900000000001</v>
      </c>
      <c r="AS389">
        <v>52.747900000000001</v>
      </c>
      <c r="AT389">
        <v>52.747900000000001</v>
      </c>
      <c r="AU389">
        <v>52.747900000000001</v>
      </c>
      <c r="AV389">
        <v>52.747900000000001</v>
      </c>
      <c r="AW389">
        <v>52.747900000000001</v>
      </c>
      <c r="AX389">
        <v>52.747900000000001</v>
      </c>
      <c r="AY389">
        <v>52.747900000000001</v>
      </c>
      <c r="AZ389">
        <v>52.747900000000001</v>
      </c>
      <c r="BA389">
        <v>52.747900000000001</v>
      </c>
      <c r="BB389">
        <v>52.747900000000001</v>
      </c>
      <c r="BC389">
        <v>52.747900000000001</v>
      </c>
      <c r="BD389">
        <v>52.747900000000001</v>
      </c>
      <c r="BE389">
        <v>52.747900000000001</v>
      </c>
      <c r="BF389">
        <v>52.747900000000001</v>
      </c>
      <c r="BG389">
        <v>52.792999999999999</v>
      </c>
      <c r="BH389">
        <v>52.8337</v>
      </c>
      <c r="BI389">
        <v>52.887999999999998</v>
      </c>
      <c r="BJ389">
        <v>52.892499999999998</v>
      </c>
      <c r="BK389">
        <v>52.901600000000002</v>
      </c>
      <c r="BL389">
        <v>52.906100000000002</v>
      </c>
      <c r="BM389">
        <v>52.910699999999999</v>
      </c>
      <c r="BN389">
        <v>52.915199999999999</v>
      </c>
      <c r="BO389">
        <v>52.919699999999999</v>
      </c>
      <c r="BQ389" s="32" t="s">
        <v>8</v>
      </c>
      <c r="BR389" s="32" t="s">
        <v>29</v>
      </c>
    </row>
    <row r="390" spans="2:70" x14ac:dyDescent="0.45">
      <c r="B390" t="s">
        <v>432</v>
      </c>
      <c r="C390" t="s">
        <v>19</v>
      </c>
      <c r="D390" t="s">
        <v>21</v>
      </c>
      <c r="E390" t="s">
        <v>12</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Q390" s="32" t="s">
        <v>6</v>
      </c>
      <c r="BR390" s="32" t="s">
        <v>29</v>
      </c>
    </row>
    <row r="391" spans="2:70" x14ac:dyDescent="0.45">
      <c r="B391" t="s">
        <v>432</v>
      </c>
      <c r="C391" t="s">
        <v>19</v>
      </c>
      <c r="D391" t="s">
        <v>21</v>
      </c>
      <c r="E391" t="s">
        <v>13</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Q391" s="32" t="s">
        <v>6</v>
      </c>
      <c r="BR391" s="32" t="s">
        <v>29</v>
      </c>
    </row>
    <row r="392" spans="2:70" x14ac:dyDescent="0.45">
      <c r="B392" t="s">
        <v>432</v>
      </c>
      <c r="C392" t="s">
        <v>19</v>
      </c>
      <c r="D392" t="s">
        <v>21</v>
      </c>
      <c r="E392" t="s">
        <v>15</v>
      </c>
      <c r="F392">
        <v>2.1566999999999998</v>
      </c>
      <c r="G392">
        <v>2.2286999999999999</v>
      </c>
      <c r="H392">
        <v>1.78</v>
      </c>
      <c r="I392">
        <v>1.7910999999999999</v>
      </c>
      <c r="J392">
        <v>1.86</v>
      </c>
      <c r="K392">
        <v>2.1421999999999999</v>
      </c>
      <c r="L392">
        <v>2.1164999999999998</v>
      </c>
      <c r="M392">
        <v>1.4423999999999999</v>
      </c>
      <c r="N392">
        <v>1.2302</v>
      </c>
      <c r="O392">
        <v>1.3580000000000001</v>
      </c>
      <c r="P392">
        <v>1.2311000000000001</v>
      </c>
      <c r="Q392">
        <v>0.84670000000000001</v>
      </c>
      <c r="R392">
        <v>0.70989999999999998</v>
      </c>
      <c r="S392">
        <v>0.5736</v>
      </c>
      <c r="T392">
        <v>0.51419999999999999</v>
      </c>
      <c r="U392">
        <v>0.4153</v>
      </c>
      <c r="V392">
        <v>0.1168</v>
      </c>
      <c r="W392">
        <v>0.50719999999999998</v>
      </c>
      <c r="X392">
        <v>0.27210000000000001</v>
      </c>
      <c r="Y392">
        <v>0.2782</v>
      </c>
      <c r="Z392">
        <v>0.27850000000000003</v>
      </c>
      <c r="AA392">
        <v>0.24779999999999999</v>
      </c>
      <c r="AB392">
        <v>0.27260000000000001</v>
      </c>
      <c r="AC392">
        <v>0.40229999999999999</v>
      </c>
      <c r="AD392">
        <v>0.36070000000000002</v>
      </c>
      <c r="AE392">
        <v>0.33429999999999999</v>
      </c>
      <c r="AF392">
        <v>0.30299999999999999</v>
      </c>
      <c r="AG392">
        <v>0.3493</v>
      </c>
      <c r="AH392">
        <v>0.37290000000000001</v>
      </c>
      <c r="AI392">
        <v>0.68240000000000001</v>
      </c>
      <c r="AJ392">
        <v>0.50329999999999997</v>
      </c>
      <c r="AK392">
        <v>0.47070000000000001</v>
      </c>
      <c r="AL392">
        <v>0.44030000000000002</v>
      </c>
      <c r="AM392">
        <v>0.45450000000000002</v>
      </c>
      <c r="AN392">
        <v>0.52049999999999996</v>
      </c>
      <c r="AO392">
        <v>0.60699999999999998</v>
      </c>
      <c r="AP392">
        <v>0.67369999999999997</v>
      </c>
      <c r="AQ392">
        <v>0.69479999999999997</v>
      </c>
      <c r="AR392">
        <v>0.50739999999999996</v>
      </c>
      <c r="AS392">
        <v>0.46200000000000002</v>
      </c>
      <c r="AT392">
        <v>0.4178</v>
      </c>
      <c r="AU392">
        <v>0.44080000000000003</v>
      </c>
      <c r="AV392">
        <v>0.42699999999999999</v>
      </c>
      <c r="AW392">
        <v>0.35249999999999998</v>
      </c>
      <c r="AX392">
        <v>0.41</v>
      </c>
      <c r="AY392">
        <v>0.3841</v>
      </c>
      <c r="AZ392">
        <v>0.34060000000000001</v>
      </c>
      <c r="BA392">
        <v>0.38369999999999999</v>
      </c>
      <c r="BB392">
        <v>0.38019999999999998</v>
      </c>
      <c r="BC392">
        <v>0.34699999999999998</v>
      </c>
      <c r="BD392">
        <v>0.3301</v>
      </c>
      <c r="BE392">
        <v>0.28910000000000002</v>
      </c>
      <c r="BF392">
        <v>0.27010000000000001</v>
      </c>
      <c r="BG392">
        <v>0.27429999999999999</v>
      </c>
      <c r="BH392">
        <v>0.31609999999999999</v>
      </c>
      <c r="BI392">
        <v>0.30609999999999998</v>
      </c>
      <c r="BJ392">
        <v>0.2223</v>
      </c>
      <c r="BK392">
        <v>0.21329999999999999</v>
      </c>
      <c r="BL392">
        <v>0.2041</v>
      </c>
      <c r="BM392">
        <v>0.17630000000000001</v>
      </c>
      <c r="BN392">
        <v>0.15909999999999999</v>
      </c>
      <c r="BO392">
        <v>0.1459</v>
      </c>
      <c r="BQ392" s="32" t="s">
        <v>14</v>
      </c>
      <c r="BR392" s="32" t="s">
        <v>29</v>
      </c>
    </row>
    <row r="393" spans="2:70" x14ac:dyDescent="0.45">
      <c r="B393" t="s">
        <v>432</v>
      </c>
      <c r="C393" t="s">
        <v>19</v>
      </c>
      <c r="D393" t="s">
        <v>21</v>
      </c>
      <c r="E393" t="s">
        <v>17</v>
      </c>
      <c r="F393">
        <v>1.0536000000000001</v>
      </c>
      <c r="G393">
        <v>1.054</v>
      </c>
      <c r="H393">
        <v>1.052</v>
      </c>
      <c r="I393">
        <v>1.0530999999999999</v>
      </c>
      <c r="J393">
        <v>1.0541</v>
      </c>
      <c r="K393">
        <v>1.0549999999999999</v>
      </c>
      <c r="L393">
        <v>1.0561</v>
      </c>
      <c r="M393">
        <v>1.0539000000000001</v>
      </c>
      <c r="N393">
        <v>1.0556000000000001</v>
      </c>
      <c r="O393">
        <v>1.0698000000000001</v>
      </c>
      <c r="P393">
        <v>0.95130000000000003</v>
      </c>
      <c r="Q393">
        <v>0.95940000000000003</v>
      </c>
      <c r="R393">
        <v>0.9587</v>
      </c>
      <c r="S393">
        <v>0.95720000000000005</v>
      </c>
      <c r="T393">
        <v>0.95820000000000005</v>
      </c>
      <c r="U393">
        <v>0.96560000000000001</v>
      </c>
      <c r="V393">
        <v>0.95689999999999997</v>
      </c>
      <c r="W393">
        <v>0.95820000000000005</v>
      </c>
      <c r="X393">
        <v>0.95789999999999997</v>
      </c>
      <c r="Y393">
        <v>0.9577</v>
      </c>
      <c r="Z393">
        <v>0.9587</v>
      </c>
      <c r="AA393">
        <v>0.95789999999999997</v>
      </c>
      <c r="AB393">
        <v>0.95750000000000002</v>
      </c>
      <c r="AC393">
        <v>0.96109999999999995</v>
      </c>
      <c r="AD393">
        <v>0.95579999999999998</v>
      </c>
      <c r="AE393">
        <v>0.96619999999999995</v>
      </c>
      <c r="AF393">
        <v>0.95569999999999999</v>
      </c>
      <c r="AG393">
        <v>0.95809999999999995</v>
      </c>
      <c r="AH393">
        <v>0.95640000000000003</v>
      </c>
      <c r="AI393">
        <v>1.272</v>
      </c>
      <c r="AJ393">
        <v>1.2679</v>
      </c>
      <c r="AK393">
        <v>1.2988</v>
      </c>
      <c r="AL393">
        <v>1.1968000000000001</v>
      </c>
      <c r="AM393">
        <v>1.3063</v>
      </c>
      <c r="AN393">
        <v>1.0543</v>
      </c>
      <c r="AO393">
        <v>1.0533999999999999</v>
      </c>
      <c r="AP393">
        <v>1.052</v>
      </c>
      <c r="AQ393">
        <v>1.0539000000000001</v>
      </c>
      <c r="AR393">
        <v>1.0521</v>
      </c>
      <c r="AS393">
        <v>1.0522</v>
      </c>
      <c r="AT393">
        <v>1.0529999999999999</v>
      </c>
      <c r="AU393">
        <v>1.0527</v>
      </c>
      <c r="AV393">
        <v>1.0527</v>
      </c>
      <c r="AW393">
        <v>1.0537000000000001</v>
      </c>
      <c r="AX393">
        <v>1.0528999999999999</v>
      </c>
      <c r="AY393">
        <v>1.0529999999999999</v>
      </c>
      <c r="AZ393">
        <v>1.0535000000000001</v>
      </c>
      <c r="BA393">
        <v>1.0516000000000001</v>
      </c>
      <c r="BB393">
        <v>1.054</v>
      </c>
      <c r="BC393">
        <v>1.0543</v>
      </c>
      <c r="BD393">
        <v>1.0541</v>
      </c>
      <c r="BE393">
        <v>1.0512999999999999</v>
      </c>
      <c r="BF393">
        <v>1.0349999999999999</v>
      </c>
      <c r="BG393">
        <v>1.0775999999999999</v>
      </c>
      <c r="BH393">
        <v>0.89070000000000005</v>
      </c>
      <c r="BI393">
        <v>0.86609999999999998</v>
      </c>
      <c r="BJ393">
        <v>1.0541</v>
      </c>
      <c r="BK393">
        <v>0.92989999999999995</v>
      </c>
      <c r="BL393">
        <v>0.94379999999999997</v>
      </c>
      <c r="BM393">
        <v>0.97289999999999999</v>
      </c>
      <c r="BN393">
        <v>0.9486</v>
      </c>
      <c r="BO393">
        <v>0.95489999999999997</v>
      </c>
      <c r="BQ393" s="32" t="s">
        <v>16</v>
      </c>
      <c r="BR393" s="32" t="s">
        <v>29</v>
      </c>
    </row>
    <row r="394" spans="2:70" x14ac:dyDescent="0.45">
      <c r="B394" t="s">
        <v>432</v>
      </c>
      <c r="C394" t="s">
        <v>25</v>
      </c>
      <c r="D394" t="s">
        <v>26</v>
      </c>
      <c r="E394" t="s">
        <v>1</v>
      </c>
      <c r="F394" s="2">
        <v>321.07069999999999</v>
      </c>
      <c r="G394" s="2">
        <v>333.27760000000001</v>
      </c>
      <c r="H394" s="2">
        <v>334.57799999999997</v>
      </c>
      <c r="I394" s="2">
        <v>338.99130000000002</v>
      </c>
      <c r="J394" s="2">
        <v>369.7099</v>
      </c>
      <c r="K394" s="2">
        <v>391.98680000000002</v>
      </c>
      <c r="L394" s="2">
        <v>403.98399999999998</v>
      </c>
      <c r="M394" s="2">
        <v>407.762</v>
      </c>
      <c r="N394" s="2">
        <v>495.19479999999999</v>
      </c>
      <c r="O394" s="2">
        <v>524.18190000000004</v>
      </c>
      <c r="P394" s="2">
        <v>533.15020000000004</v>
      </c>
      <c r="Q394" s="2">
        <v>502.38409999999999</v>
      </c>
      <c r="R394" s="2">
        <v>616.88559999999995</v>
      </c>
      <c r="S394" s="2">
        <v>697.71190000000001</v>
      </c>
      <c r="T394" s="2">
        <v>672.61789999999996</v>
      </c>
      <c r="U394" s="2">
        <v>731.94929999999999</v>
      </c>
      <c r="V394" s="2">
        <v>720.38990000000001</v>
      </c>
      <c r="W394" s="2">
        <v>789.62390000000005</v>
      </c>
      <c r="X394" s="2">
        <v>819.0317</v>
      </c>
      <c r="Y394" s="2">
        <v>819.11170000000004</v>
      </c>
      <c r="Z394" s="2">
        <v>816.83600000000001</v>
      </c>
      <c r="AA394" s="2">
        <v>822.99360000000001</v>
      </c>
      <c r="AB394" s="2">
        <v>860.80650000000003</v>
      </c>
      <c r="AC394" s="2">
        <v>760.34749999999997</v>
      </c>
      <c r="AD394" s="2">
        <v>848.54859999999996</v>
      </c>
      <c r="AE394" s="2">
        <v>1005.0717</v>
      </c>
      <c r="AF394" s="2">
        <v>1140.0061000000001</v>
      </c>
      <c r="AG394" s="2">
        <v>1152.6022</v>
      </c>
      <c r="AH394" s="2">
        <v>1154.1294</v>
      </c>
      <c r="AI394" s="2">
        <v>1230.8584000000001</v>
      </c>
      <c r="AJ394" s="2">
        <v>1036.4142999999999</v>
      </c>
      <c r="AK394" s="2">
        <v>1100.7275999999999</v>
      </c>
      <c r="AL394" s="2">
        <v>1148.1857</v>
      </c>
      <c r="AM394" s="2">
        <v>1123.5364999999999</v>
      </c>
      <c r="AN394" s="2">
        <v>1067.6638</v>
      </c>
      <c r="AO394" s="2">
        <v>1206.3353</v>
      </c>
      <c r="AP394" s="2">
        <v>1314.6579999999999</v>
      </c>
      <c r="AQ394" s="2">
        <v>1038.5391</v>
      </c>
      <c r="AR394" s="2">
        <v>1209.1048000000001</v>
      </c>
      <c r="AS394" s="2">
        <v>1204.2281</v>
      </c>
      <c r="AT394" s="2">
        <v>1232.1507999999999</v>
      </c>
      <c r="AU394" s="2">
        <v>1117.4584</v>
      </c>
      <c r="AV394" s="2">
        <v>1329.1677</v>
      </c>
      <c r="AW394" s="2">
        <v>1461.5333000000001</v>
      </c>
      <c r="AX394" s="2">
        <v>1312.3969999999999</v>
      </c>
      <c r="AY394" s="2">
        <v>1248.7419</v>
      </c>
      <c r="AZ394" s="2">
        <v>1353.2669000000001</v>
      </c>
      <c r="BA394" s="2">
        <v>1176.5556999999999</v>
      </c>
      <c r="BB394" s="2">
        <v>1224.9576999999999</v>
      </c>
      <c r="BC394" s="2">
        <v>1437.9476</v>
      </c>
      <c r="BD394" s="2">
        <v>1348.6736000000001</v>
      </c>
      <c r="BE394" s="2">
        <v>1294.9018000000001</v>
      </c>
      <c r="BF394" s="2">
        <v>1380.2345</v>
      </c>
      <c r="BG394" s="2">
        <v>1506.6563000000001</v>
      </c>
      <c r="BH394" s="2">
        <v>1384.5442</v>
      </c>
      <c r="BI394" s="2">
        <v>1522.9549999999999</v>
      </c>
      <c r="BJ394" s="2">
        <v>1764.7230999999999</v>
      </c>
      <c r="BK394" s="2">
        <v>1580.5237999999999</v>
      </c>
      <c r="BL394" s="2">
        <v>1682.5177000000001</v>
      </c>
      <c r="BM394" s="2">
        <v>1755.6687999999999</v>
      </c>
      <c r="BN394" s="2">
        <v>1709.7527</v>
      </c>
      <c r="BO394" s="2">
        <v>1833.7107000000001</v>
      </c>
      <c r="BQ394" s="32" t="s">
        <v>0</v>
      </c>
      <c r="BR394" s="32" t="s">
        <v>29</v>
      </c>
    </row>
    <row r="395" spans="2:70" x14ac:dyDescent="0.45">
      <c r="B395" t="s">
        <v>432</v>
      </c>
      <c r="C395" t="s">
        <v>25</v>
      </c>
      <c r="D395" t="s">
        <v>26</v>
      </c>
      <c r="E395" t="s">
        <v>3</v>
      </c>
      <c r="F395" s="2">
        <v>27290.0412</v>
      </c>
      <c r="G395" s="2">
        <v>27169.004700000001</v>
      </c>
      <c r="H395" s="2">
        <v>26544.8469</v>
      </c>
      <c r="I395" s="2">
        <v>27507.012599999998</v>
      </c>
      <c r="J395" s="2">
        <v>26752.899300000001</v>
      </c>
      <c r="K395" s="2">
        <v>26661.430199999999</v>
      </c>
      <c r="L395" s="2">
        <v>28444.764200000001</v>
      </c>
      <c r="M395" s="2">
        <v>28677.607199999999</v>
      </c>
      <c r="N395" s="2">
        <v>27647.266899999999</v>
      </c>
      <c r="O395" s="2">
        <v>27686.353500000001</v>
      </c>
      <c r="P395" s="2">
        <v>28851.225399999999</v>
      </c>
      <c r="Q395" s="2">
        <v>27629.9378</v>
      </c>
      <c r="R395" s="2">
        <v>30578.086899999998</v>
      </c>
      <c r="S395" s="2">
        <v>31547.2552</v>
      </c>
      <c r="T395" s="2">
        <v>31842.195100000001</v>
      </c>
      <c r="U395" s="2">
        <v>31659.101999999999</v>
      </c>
      <c r="V395" s="2">
        <v>31342.649300000001</v>
      </c>
      <c r="W395" s="2">
        <v>31065.2955</v>
      </c>
      <c r="X395" s="2">
        <v>31781.679400000001</v>
      </c>
      <c r="Y395" s="2">
        <v>30263.841799999998</v>
      </c>
      <c r="Z395" s="2">
        <v>30102.445500000002</v>
      </c>
      <c r="AA395" s="2">
        <v>28449.9869</v>
      </c>
      <c r="AB395" s="2">
        <v>27585.507399999999</v>
      </c>
      <c r="AC395" s="2">
        <v>28147.683499999999</v>
      </c>
      <c r="AD395" s="2">
        <v>29784.2042</v>
      </c>
      <c r="AE395" s="2">
        <v>30021.6767</v>
      </c>
      <c r="AF395" s="2">
        <v>28915.7857</v>
      </c>
      <c r="AG395" s="2">
        <v>30096.837200000002</v>
      </c>
      <c r="AH395" s="2">
        <v>31012.239699999998</v>
      </c>
      <c r="AI395" s="2">
        <v>29570.860799999999</v>
      </c>
      <c r="AJ395" s="2">
        <v>30236.266800000001</v>
      </c>
      <c r="AK395" s="2">
        <v>28424.962800000001</v>
      </c>
      <c r="AL395" s="2">
        <v>29244.749800000001</v>
      </c>
      <c r="AM395" s="2">
        <v>32431.5952</v>
      </c>
      <c r="AN395" s="2">
        <v>33332.636200000001</v>
      </c>
      <c r="AO395" s="2">
        <v>35199.683100000002</v>
      </c>
      <c r="AP395" s="2">
        <v>34427.219799999999</v>
      </c>
      <c r="AQ395" s="2">
        <v>28273.697</v>
      </c>
      <c r="AR395" s="2">
        <v>35629.016799999998</v>
      </c>
      <c r="AS395" s="2">
        <v>35996.5622</v>
      </c>
      <c r="AT395" s="2">
        <v>36296.7071</v>
      </c>
      <c r="AU395" s="2">
        <v>36000.513200000001</v>
      </c>
      <c r="AV395" s="2">
        <v>35969.350599999998</v>
      </c>
      <c r="AW395" s="2">
        <v>37166.2647</v>
      </c>
      <c r="AX395" s="2">
        <v>36490.673699999999</v>
      </c>
      <c r="AY395" s="2">
        <v>37116.838400000001</v>
      </c>
      <c r="AZ395" s="2">
        <v>38221.308400000002</v>
      </c>
      <c r="BA395" s="2">
        <v>39557.017899999999</v>
      </c>
      <c r="BB395" s="2">
        <v>40213.9133</v>
      </c>
      <c r="BC395" s="2">
        <v>39066.556799999998</v>
      </c>
      <c r="BD395" s="2">
        <v>40479.531900000002</v>
      </c>
      <c r="BE395" s="2">
        <v>41724.347300000001</v>
      </c>
      <c r="BF395" s="2">
        <v>42352.234299999996</v>
      </c>
      <c r="BG395" s="2">
        <v>42478.518100000001</v>
      </c>
      <c r="BH395" s="2">
        <v>41574.858200000002</v>
      </c>
      <c r="BI395" s="2">
        <v>40939.705199999997</v>
      </c>
      <c r="BJ395" s="2">
        <v>43494.122000000003</v>
      </c>
      <c r="BK395" s="2">
        <v>43126.424099999997</v>
      </c>
      <c r="BL395" s="2">
        <v>41990.168799999999</v>
      </c>
      <c r="BM395" s="2">
        <v>42678.780100000004</v>
      </c>
      <c r="BN395" s="2">
        <v>43357.157899999998</v>
      </c>
      <c r="BO395" s="2">
        <v>43539.583299999998</v>
      </c>
      <c r="BQ395" s="32" t="s">
        <v>2</v>
      </c>
      <c r="BR395" s="32" t="s">
        <v>29</v>
      </c>
    </row>
    <row r="396" spans="2:70" x14ac:dyDescent="0.45">
      <c r="B396" t="s">
        <v>432</v>
      </c>
      <c r="C396" t="s">
        <v>25</v>
      </c>
      <c r="D396" t="s">
        <v>26</v>
      </c>
      <c r="E396" t="s">
        <v>5</v>
      </c>
      <c r="F396" s="2">
        <v>1732.2125000000001</v>
      </c>
      <c r="G396" s="2">
        <v>1796.7954999999999</v>
      </c>
      <c r="H396" s="2">
        <v>1965.374</v>
      </c>
      <c r="I396" s="2">
        <v>2270.5590000000002</v>
      </c>
      <c r="J396" s="2">
        <v>2561.0625</v>
      </c>
      <c r="K396" s="2">
        <v>2597.8130000000001</v>
      </c>
      <c r="L396" s="2">
        <v>2585.9665</v>
      </c>
      <c r="M396" s="2">
        <v>2698.8535000000002</v>
      </c>
      <c r="N396" s="2">
        <v>2675.9195</v>
      </c>
      <c r="O396" s="2">
        <v>2757.154</v>
      </c>
      <c r="P396" s="2">
        <v>2948.8130000000001</v>
      </c>
      <c r="Q396" s="2">
        <v>3175.3724999999999</v>
      </c>
      <c r="R396" s="2">
        <v>3448.9315000000001</v>
      </c>
      <c r="S396" s="2">
        <v>3119.335</v>
      </c>
      <c r="T396" s="2">
        <v>2956.2269999999999</v>
      </c>
      <c r="U396" s="2">
        <v>2851.788</v>
      </c>
      <c r="V396" s="2">
        <v>2829.596</v>
      </c>
      <c r="W396" s="2">
        <v>2986.5610000000001</v>
      </c>
      <c r="X396" s="2">
        <v>3009.2955000000002</v>
      </c>
      <c r="Y396" s="2">
        <v>3092.7595000000001</v>
      </c>
      <c r="Z396" s="2">
        <v>3186.0275000000001</v>
      </c>
      <c r="AA396" s="2">
        <v>3188.8359999999998</v>
      </c>
      <c r="AB396" s="2">
        <v>3181.1849999999999</v>
      </c>
      <c r="AC396" s="2">
        <v>3035.2345</v>
      </c>
      <c r="AD396" s="2">
        <v>2932.1489999999999</v>
      </c>
      <c r="AE396" s="2">
        <v>2978.395</v>
      </c>
      <c r="AF396" s="2">
        <v>2866.9704999999999</v>
      </c>
      <c r="AG396" s="2">
        <v>2789.8040000000001</v>
      </c>
      <c r="AH396" s="2">
        <v>2759.8760000000002</v>
      </c>
      <c r="AI396" s="2">
        <v>2673.9845</v>
      </c>
      <c r="AJ396" s="2">
        <v>2757.7530000000002</v>
      </c>
      <c r="AK396" s="2">
        <v>2839.2004999999999</v>
      </c>
      <c r="AL396" s="2">
        <v>3145.8155000000002</v>
      </c>
      <c r="AM396" s="2">
        <v>3182.8705</v>
      </c>
      <c r="AN396" s="2">
        <v>3322.61</v>
      </c>
      <c r="AO396" s="2">
        <v>3500.777</v>
      </c>
      <c r="AP396" s="2">
        <v>3728.8454999999999</v>
      </c>
      <c r="AQ396" s="2">
        <v>3940.2559999999999</v>
      </c>
      <c r="AR396" s="2">
        <v>3990.7395000000001</v>
      </c>
      <c r="AS396" s="2">
        <v>4077.29</v>
      </c>
      <c r="AT396" s="2">
        <v>4104.5259999999998</v>
      </c>
      <c r="AU396" s="2">
        <v>4190.4764999999998</v>
      </c>
      <c r="AV396" s="2">
        <v>4250.6144999999997</v>
      </c>
      <c r="AW396" s="2">
        <v>4264.7330000000002</v>
      </c>
      <c r="AX396" s="2">
        <v>4092.232</v>
      </c>
      <c r="AY396" s="2">
        <v>4142.2340000000004</v>
      </c>
      <c r="AZ396" s="2">
        <v>4218.2965000000004</v>
      </c>
      <c r="BA396" s="2">
        <v>4219.2955000000002</v>
      </c>
      <c r="BB396" s="2">
        <v>4251.9189999999999</v>
      </c>
      <c r="BC396" s="2">
        <v>4227.0415000000003</v>
      </c>
      <c r="BD396" s="2">
        <v>4140.8554999999997</v>
      </c>
      <c r="BE396" s="2">
        <v>4099.4229999999998</v>
      </c>
      <c r="BF396" s="2">
        <v>4107.07</v>
      </c>
      <c r="BG396" s="2">
        <v>4130.4399999999996</v>
      </c>
      <c r="BH396" s="2">
        <v>4166.6215000000002</v>
      </c>
      <c r="BI396" s="2">
        <v>4198.4520000000002</v>
      </c>
      <c r="BJ396" s="2">
        <v>4188.2520000000004</v>
      </c>
      <c r="BK396" s="2">
        <v>4199.4105</v>
      </c>
      <c r="BL396" s="2">
        <v>4168.9350000000004</v>
      </c>
      <c r="BM396" s="2">
        <v>4179.7214999999997</v>
      </c>
      <c r="BN396" s="2">
        <v>4283.9250000000002</v>
      </c>
      <c r="BO396" s="2">
        <v>4238.1975000000002</v>
      </c>
      <c r="BQ396" s="32" t="s">
        <v>4</v>
      </c>
      <c r="BR396" s="32" t="s">
        <v>29</v>
      </c>
    </row>
    <row r="397" spans="2:70" x14ac:dyDescent="0.45">
      <c r="B397" t="s">
        <v>432</v>
      </c>
      <c r="C397" t="s">
        <v>25</v>
      </c>
      <c r="D397" t="s">
        <v>26</v>
      </c>
      <c r="E397" t="s">
        <v>7</v>
      </c>
      <c r="F397" s="2">
        <v>9.7934999999999999</v>
      </c>
      <c r="G397" s="2">
        <v>11.2005</v>
      </c>
      <c r="H397" s="2">
        <v>12.581</v>
      </c>
      <c r="I397" s="2">
        <v>13.9855</v>
      </c>
      <c r="J397" s="2">
        <v>15.9495</v>
      </c>
      <c r="K397" s="2">
        <v>16.773</v>
      </c>
      <c r="L397" s="2">
        <v>15.419</v>
      </c>
      <c r="M397" s="2">
        <v>16.773</v>
      </c>
      <c r="N397" s="2">
        <v>13.9855</v>
      </c>
      <c r="O397" s="2">
        <v>15.419</v>
      </c>
      <c r="P397" s="2">
        <v>15.419</v>
      </c>
      <c r="Q397" s="2">
        <v>16.773</v>
      </c>
      <c r="R397" s="2">
        <v>16.773</v>
      </c>
      <c r="S397" s="2">
        <v>19.587</v>
      </c>
      <c r="T397" s="2">
        <v>16.773</v>
      </c>
      <c r="U397" s="2">
        <v>16.773</v>
      </c>
      <c r="V397" s="2">
        <v>17.329999999999998</v>
      </c>
      <c r="W397" s="2">
        <v>21.8415</v>
      </c>
      <c r="X397" s="2">
        <v>19.587</v>
      </c>
      <c r="Y397" s="2">
        <v>16.773</v>
      </c>
      <c r="Z397" s="2">
        <v>18.18</v>
      </c>
      <c r="AA397" s="2">
        <v>18.18</v>
      </c>
      <c r="AB397" s="2">
        <v>19.587</v>
      </c>
      <c r="AC397" s="2">
        <v>19.587</v>
      </c>
      <c r="AD397" s="2">
        <v>19.587</v>
      </c>
      <c r="AE397" s="2">
        <v>19.587</v>
      </c>
      <c r="AF397" s="2">
        <v>19.587</v>
      </c>
      <c r="AG397" s="2">
        <v>19.587</v>
      </c>
      <c r="AH397" s="2">
        <v>19.03</v>
      </c>
      <c r="AI397" s="2">
        <v>18.18</v>
      </c>
      <c r="AJ397" s="2">
        <v>17.623000000000001</v>
      </c>
      <c r="AK397" s="2">
        <v>16.773</v>
      </c>
      <c r="AL397" s="2">
        <v>13.4285</v>
      </c>
      <c r="AM397" s="2">
        <v>12.581</v>
      </c>
      <c r="AN397" s="2">
        <v>12.0215</v>
      </c>
      <c r="AO397" s="2">
        <v>11.2005</v>
      </c>
      <c r="AP397" s="2">
        <v>9.5504999999999995</v>
      </c>
      <c r="AQ397" s="2">
        <v>10.765000000000001</v>
      </c>
      <c r="AR397" s="2">
        <v>11.586</v>
      </c>
      <c r="AS397" s="2">
        <v>12.635999999999999</v>
      </c>
      <c r="AT397" s="2">
        <v>13.2545</v>
      </c>
      <c r="AU397" s="2">
        <v>13.4535</v>
      </c>
      <c r="AV397" s="2">
        <v>13.9855</v>
      </c>
      <c r="AW397" s="2">
        <v>14.545</v>
      </c>
      <c r="AX397" s="2">
        <v>15.9495</v>
      </c>
      <c r="AY397" s="2">
        <v>16.773</v>
      </c>
      <c r="AZ397" s="2">
        <v>16.773</v>
      </c>
      <c r="BA397" s="2">
        <v>16.773</v>
      </c>
      <c r="BB397" s="2">
        <v>15.9495</v>
      </c>
      <c r="BC397" s="2">
        <v>15.9495</v>
      </c>
      <c r="BD397" s="2">
        <v>15.419</v>
      </c>
      <c r="BE397" s="2">
        <v>15.102</v>
      </c>
      <c r="BF397" s="2">
        <v>15.419</v>
      </c>
      <c r="BG397" s="2">
        <v>15.659000000000001</v>
      </c>
      <c r="BH397" s="2">
        <v>15.9495</v>
      </c>
      <c r="BI397" s="2">
        <v>16.506499999999999</v>
      </c>
      <c r="BJ397" s="2">
        <v>16.652999999999999</v>
      </c>
      <c r="BK397" s="2">
        <v>15.3675</v>
      </c>
      <c r="BL397" s="2">
        <v>15.3035</v>
      </c>
      <c r="BM397" s="2">
        <v>15.326000000000001</v>
      </c>
      <c r="BN397" s="2">
        <v>15.548999999999999</v>
      </c>
      <c r="BO397" s="2">
        <v>15.486499999999999</v>
      </c>
      <c r="BQ397" s="32" t="s">
        <v>6</v>
      </c>
      <c r="BR397" s="32" t="s">
        <v>29</v>
      </c>
    </row>
    <row r="398" spans="2:70" x14ac:dyDescent="0.45">
      <c r="B398" t="s">
        <v>432</v>
      </c>
      <c r="C398" t="s">
        <v>25</v>
      </c>
      <c r="D398" t="s">
        <v>26</v>
      </c>
      <c r="E398" t="s">
        <v>9</v>
      </c>
      <c r="F398" s="2">
        <v>117.526</v>
      </c>
      <c r="G398" s="2">
        <v>138.74449999999999</v>
      </c>
      <c r="H398" s="2">
        <v>106.74299999999999</v>
      </c>
      <c r="I398" s="2">
        <v>123.11150000000001</v>
      </c>
      <c r="J398" s="2">
        <v>133.71</v>
      </c>
      <c r="K398" s="2">
        <v>136.108</v>
      </c>
      <c r="L398" s="2">
        <v>132.27950000000001</v>
      </c>
      <c r="M398" s="2">
        <v>137.69550000000001</v>
      </c>
      <c r="N398" s="2">
        <v>154.16900000000001</v>
      </c>
      <c r="O398" s="2">
        <v>170.3655</v>
      </c>
      <c r="P398" s="2">
        <v>204.08600000000001</v>
      </c>
      <c r="Q398" s="2">
        <v>239.06399999999999</v>
      </c>
      <c r="R398" s="2">
        <v>375.38150000000002</v>
      </c>
      <c r="S398" s="2">
        <v>393.0625</v>
      </c>
      <c r="T398" s="2">
        <v>447.12150000000003</v>
      </c>
      <c r="U398" s="2">
        <v>448.25099999999998</v>
      </c>
      <c r="V398" s="2">
        <v>463.726</v>
      </c>
      <c r="W398" s="2">
        <v>505.66699999999997</v>
      </c>
      <c r="X398" s="2">
        <v>492.42200000000003</v>
      </c>
      <c r="Y398" s="2">
        <v>653.58050000000003</v>
      </c>
      <c r="Z398" s="2">
        <v>655.81050000000005</v>
      </c>
      <c r="AA398" s="2">
        <v>688.94</v>
      </c>
      <c r="AB398" s="2">
        <v>737.51800000000003</v>
      </c>
      <c r="AC398" s="2">
        <v>722.06949999999995</v>
      </c>
      <c r="AD398" s="2">
        <v>852.30200000000002</v>
      </c>
      <c r="AE398" s="2">
        <v>887.65899999999999</v>
      </c>
      <c r="AF398" s="2">
        <v>993.65800000000002</v>
      </c>
      <c r="AG398" s="2">
        <v>1053.2774999999999</v>
      </c>
      <c r="AH398" s="2">
        <v>1126.1735000000001</v>
      </c>
      <c r="AI398" s="2">
        <v>1057.6845000000001</v>
      </c>
      <c r="AJ398" s="2">
        <v>1117.3064999999999</v>
      </c>
      <c r="AK398" s="2">
        <v>1151.5364999999999</v>
      </c>
      <c r="AL398" s="2">
        <v>1265.2465</v>
      </c>
      <c r="AM398" s="2">
        <v>1323.7655</v>
      </c>
      <c r="AN398" s="2">
        <v>1365.2874999999999</v>
      </c>
      <c r="AO398" s="2">
        <v>1375.65</v>
      </c>
      <c r="AP398" s="2">
        <v>1391.0985000000001</v>
      </c>
      <c r="AQ398" s="2">
        <v>1324.8924999999999</v>
      </c>
      <c r="AR398" s="2">
        <v>1352.4880000000001</v>
      </c>
      <c r="AS398" s="2">
        <v>1378.9804999999999</v>
      </c>
      <c r="AT398" s="2">
        <v>1368.3554999999999</v>
      </c>
      <c r="AU398" s="2">
        <v>1380.0809999999999</v>
      </c>
      <c r="AV398" s="2">
        <v>1369.0129999999999</v>
      </c>
      <c r="AW398" s="2">
        <v>1405.473</v>
      </c>
      <c r="AX398" s="2">
        <v>1479.443</v>
      </c>
      <c r="AY398" s="2">
        <v>927.399</v>
      </c>
      <c r="AZ398" s="2">
        <v>893.40499999999997</v>
      </c>
      <c r="BA398" s="2">
        <v>921.65549999999996</v>
      </c>
      <c r="BB398" s="2">
        <v>932.27800000000002</v>
      </c>
      <c r="BC398" s="2">
        <v>922.48</v>
      </c>
      <c r="BD398" s="2">
        <v>857.08950000000004</v>
      </c>
      <c r="BE398" s="2">
        <v>820.35599999999999</v>
      </c>
      <c r="BF398" s="2">
        <v>815.68799999999999</v>
      </c>
      <c r="BG398" s="2">
        <v>816.05449999999996</v>
      </c>
      <c r="BH398" s="2">
        <v>811.30100000000004</v>
      </c>
      <c r="BI398" s="2">
        <v>808.84649999999999</v>
      </c>
      <c r="BJ398" s="2">
        <v>819.29700000000003</v>
      </c>
      <c r="BK398" s="2">
        <v>822.50450000000001</v>
      </c>
      <c r="BL398" s="2">
        <v>829.33450000000005</v>
      </c>
      <c r="BM398" s="2">
        <v>842.07899999999995</v>
      </c>
      <c r="BN398" s="2">
        <v>854.18200000000002</v>
      </c>
      <c r="BO398" s="2">
        <v>862.94200000000001</v>
      </c>
      <c r="BQ398" s="32" t="s">
        <v>8</v>
      </c>
      <c r="BR398" s="32" t="s">
        <v>29</v>
      </c>
    </row>
    <row r="399" spans="2:70" x14ac:dyDescent="0.45">
      <c r="B399" t="s">
        <v>432</v>
      </c>
      <c r="C399" t="s">
        <v>25</v>
      </c>
      <c r="D399" t="s">
        <v>26</v>
      </c>
      <c r="E399" t="s">
        <v>10</v>
      </c>
      <c r="F399" s="2">
        <v>0</v>
      </c>
      <c r="G399" s="2">
        <v>0</v>
      </c>
      <c r="H399" s="2">
        <v>0</v>
      </c>
      <c r="I399" s="2">
        <v>0</v>
      </c>
      <c r="J399" s="2">
        <v>0</v>
      </c>
      <c r="K399" s="2">
        <v>0</v>
      </c>
      <c r="L399" s="2">
        <v>0</v>
      </c>
      <c r="M399" s="2">
        <v>0</v>
      </c>
      <c r="N399" s="2">
        <v>0</v>
      </c>
      <c r="O399" s="2">
        <v>0</v>
      </c>
      <c r="P399" s="2">
        <v>0</v>
      </c>
      <c r="Q399" s="2">
        <v>0</v>
      </c>
      <c r="R399" s="2">
        <v>0</v>
      </c>
      <c r="S399" s="2">
        <v>0</v>
      </c>
      <c r="T399" s="2">
        <v>0</v>
      </c>
      <c r="U399" s="2">
        <v>0</v>
      </c>
      <c r="V399" s="2">
        <v>0</v>
      </c>
      <c r="W399" s="2">
        <v>0</v>
      </c>
      <c r="X399" s="2">
        <v>0</v>
      </c>
      <c r="Y399" s="2">
        <v>0</v>
      </c>
      <c r="Z399" s="2">
        <v>0</v>
      </c>
      <c r="AA399" s="2">
        <v>0</v>
      </c>
      <c r="AB399" s="2">
        <v>0</v>
      </c>
      <c r="AC399" s="2">
        <v>0</v>
      </c>
      <c r="AD399" s="2">
        <v>0</v>
      </c>
      <c r="AE399" s="2">
        <v>0</v>
      </c>
      <c r="AF399" s="2">
        <v>0</v>
      </c>
      <c r="AG399" s="2">
        <v>0</v>
      </c>
      <c r="AH399" s="2">
        <v>0</v>
      </c>
      <c r="AI399" s="2">
        <v>0</v>
      </c>
      <c r="AJ399" s="2">
        <v>0</v>
      </c>
      <c r="AK399" s="2">
        <v>0</v>
      </c>
      <c r="AL399" s="2">
        <v>0</v>
      </c>
      <c r="AM399" s="2">
        <v>0</v>
      </c>
      <c r="AN399" s="2">
        <v>0</v>
      </c>
      <c r="AO399" s="2">
        <v>0</v>
      </c>
      <c r="AP399" s="2">
        <v>0</v>
      </c>
      <c r="AQ399" s="2">
        <v>0</v>
      </c>
      <c r="AR399" s="2">
        <v>0</v>
      </c>
      <c r="AS399" s="2">
        <v>0</v>
      </c>
      <c r="AT399" s="2">
        <v>0</v>
      </c>
      <c r="AU399" s="2">
        <v>0</v>
      </c>
      <c r="AV399" s="2">
        <v>0</v>
      </c>
      <c r="AW399" s="2">
        <v>0</v>
      </c>
      <c r="AX399" s="2">
        <v>0</v>
      </c>
      <c r="AY399" s="2">
        <v>0</v>
      </c>
      <c r="AZ399" s="2">
        <v>0</v>
      </c>
      <c r="BA399" s="2">
        <v>0</v>
      </c>
      <c r="BB399" s="2">
        <v>0</v>
      </c>
      <c r="BC399" s="2">
        <v>0</v>
      </c>
      <c r="BD399" s="2">
        <v>0</v>
      </c>
      <c r="BE399" s="2">
        <v>0</v>
      </c>
      <c r="BF399" s="2">
        <v>0</v>
      </c>
      <c r="BG399" s="2">
        <v>0</v>
      </c>
      <c r="BH399" s="2">
        <v>0</v>
      </c>
      <c r="BI399" s="2">
        <v>0</v>
      </c>
      <c r="BJ399" s="2">
        <v>0</v>
      </c>
      <c r="BK399" s="2">
        <v>0</v>
      </c>
      <c r="BL399" s="2">
        <v>0</v>
      </c>
      <c r="BM399" s="2">
        <v>0</v>
      </c>
      <c r="BN399" s="2">
        <v>0</v>
      </c>
      <c r="BO399" s="2">
        <v>0</v>
      </c>
      <c r="BQ399" s="32" t="s">
        <v>6</v>
      </c>
      <c r="BR399" s="32" t="s">
        <v>29</v>
      </c>
    </row>
    <row r="400" spans="2:70" x14ac:dyDescent="0.45">
      <c r="B400" t="s">
        <v>432</v>
      </c>
      <c r="C400" t="s">
        <v>25</v>
      </c>
      <c r="D400" t="s">
        <v>26</v>
      </c>
      <c r="E400" t="s">
        <v>11</v>
      </c>
      <c r="F400" s="2">
        <v>4.1180000000000003</v>
      </c>
      <c r="G400" s="2">
        <v>4.6159999999999997</v>
      </c>
      <c r="H400" s="2">
        <v>4.6284999999999998</v>
      </c>
      <c r="I400" s="2">
        <v>4.68</v>
      </c>
      <c r="J400" s="2">
        <v>4.7074999999999996</v>
      </c>
      <c r="K400" s="2">
        <v>4.8105000000000002</v>
      </c>
      <c r="L400" s="2">
        <v>4.8795000000000002</v>
      </c>
      <c r="M400" s="2">
        <v>5.1879999999999997</v>
      </c>
      <c r="N400" s="2">
        <v>5.5065</v>
      </c>
      <c r="O400" s="2">
        <v>5.7110000000000003</v>
      </c>
      <c r="P400" s="2">
        <v>5.8440000000000003</v>
      </c>
      <c r="Q400" s="2">
        <v>5.9355000000000002</v>
      </c>
      <c r="R400" s="2">
        <v>6.1715</v>
      </c>
      <c r="S400" s="2">
        <v>6.1715</v>
      </c>
      <c r="T400" s="2">
        <v>6.1715</v>
      </c>
      <c r="U400" s="2">
        <v>6.1715</v>
      </c>
      <c r="V400" s="2">
        <v>6.1715</v>
      </c>
      <c r="W400" s="2">
        <v>6.1715</v>
      </c>
      <c r="X400" s="2">
        <v>6.1715</v>
      </c>
      <c r="Y400" s="2">
        <v>6.1715</v>
      </c>
      <c r="Z400" s="2">
        <v>6.1715</v>
      </c>
      <c r="AA400" s="2">
        <v>6.1715</v>
      </c>
      <c r="AB400" s="2">
        <v>6.1715</v>
      </c>
      <c r="AC400" s="2">
        <v>6.1715</v>
      </c>
      <c r="AD400" s="2">
        <v>6.1715</v>
      </c>
      <c r="AE400" s="2">
        <v>6.1715</v>
      </c>
      <c r="AF400" s="2">
        <v>6.1715</v>
      </c>
      <c r="AG400" s="2">
        <v>6.1715</v>
      </c>
      <c r="AH400" s="2">
        <v>6.1715</v>
      </c>
      <c r="AI400" s="2">
        <v>6.1715</v>
      </c>
      <c r="AJ400" s="2">
        <v>6.1715</v>
      </c>
      <c r="AK400" s="2">
        <v>6.1715</v>
      </c>
      <c r="AL400" s="2">
        <v>6.1715</v>
      </c>
      <c r="AM400" s="2">
        <v>6.1715</v>
      </c>
      <c r="AN400" s="2">
        <v>6.1715</v>
      </c>
      <c r="AO400" s="2">
        <v>6.1715</v>
      </c>
      <c r="AP400" s="2">
        <v>6.1715</v>
      </c>
      <c r="AQ400" s="2">
        <v>6.1715</v>
      </c>
      <c r="AR400" s="2">
        <v>6.1715</v>
      </c>
      <c r="AS400" s="2">
        <v>6.1715</v>
      </c>
      <c r="AT400" s="2">
        <v>6.1715</v>
      </c>
      <c r="AU400" s="2">
        <v>6.1715</v>
      </c>
      <c r="AV400" s="2">
        <v>6.1715</v>
      </c>
      <c r="AW400" s="2">
        <v>6.1715</v>
      </c>
      <c r="AX400" s="2">
        <v>6.1715</v>
      </c>
      <c r="AY400" s="2">
        <v>6.1715</v>
      </c>
      <c r="AZ400" s="2">
        <v>6.1715</v>
      </c>
      <c r="BA400" s="2">
        <v>6.1715</v>
      </c>
      <c r="BB400" s="2">
        <v>6.1715</v>
      </c>
      <c r="BC400" s="2">
        <v>6.1715</v>
      </c>
      <c r="BD400" s="2">
        <v>6.1715</v>
      </c>
      <c r="BE400" s="2">
        <v>6.1715</v>
      </c>
      <c r="BF400" s="2">
        <v>6.1715</v>
      </c>
      <c r="BG400" s="2">
        <v>6.1715</v>
      </c>
      <c r="BH400" s="2">
        <v>6.1715</v>
      </c>
      <c r="BI400" s="2">
        <v>6.1715</v>
      </c>
      <c r="BJ400" s="2">
        <v>6.1715</v>
      </c>
      <c r="BK400" s="2">
        <v>6.1715</v>
      </c>
      <c r="BL400" s="2">
        <v>6.1715</v>
      </c>
      <c r="BM400" s="2">
        <v>6.1715</v>
      </c>
      <c r="BN400" s="2">
        <v>6.1715</v>
      </c>
      <c r="BO400" s="2">
        <v>6.1715</v>
      </c>
      <c r="BQ400" s="32" t="s">
        <v>8</v>
      </c>
      <c r="BR400" s="32" t="s">
        <v>29</v>
      </c>
    </row>
    <row r="401" spans="2:70" x14ac:dyDescent="0.45">
      <c r="B401" t="s">
        <v>432</v>
      </c>
      <c r="C401" t="s">
        <v>25</v>
      </c>
      <c r="D401" t="s">
        <v>26</v>
      </c>
      <c r="E401" t="s">
        <v>12</v>
      </c>
      <c r="F401" s="2">
        <v>0</v>
      </c>
      <c r="G401" s="2">
        <v>0</v>
      </c>
      <c r="H401" s="2">
        <v>0</v>
      </c>
      <c r="I401" s="2">
        <v>0</v>
      </c>
      <c r="J401" s="2">
        <v>0</v>
      </c>
      <c r="K401" s="2">
        <v>0</v>
      </c>
      <c r="L401" s="2">
        <v>0</v>
      </c>
      <c r="M401" s="2">
        <v>0</v>
      </c>
      <c r="N401" s="2">
        <v>0</v>
      </c>
      <c r="O401" s="2">
        <v>0</v>
      </c>
      <c r="P401" s="2">
        <v>0</v>
      </c>
      <c r="Q401" s="2">
        <v>0</v>
      </c>
      <c r="R401" s="2">
        <v>0</v>
      </c>
      <c r="S401" s="2">
        <v>0</v>
      </c>
      <c r="T401" s="2">
        <v>0</v>
      </c>
      <c r="U401" s="2">
        <v>0</v>
      </c>
      <c r="V401" s="2">
        <v>0</v>
      </c>
      <c r="W401" s="2">
        <v>0</v>
      </c>
      <c r="X401" s="2">
        <v>0</v>
      </c>
      <c r="Y401" s="2">
        <v>0</v>
      </c>
      <c r="Z401" s="2">
        <v>0</v>
      </c>
      <c r="AA401" s="2">
        <v>0</v>
      </c>
      <c r="AB401" s="2">
        <v>0</v>
      </c>
      <c r="AC401" s="2">
        <v>0</v>
      </c>
      <c r="AD401" s="2">
        <v>0</v>
      </c>
      <c r="AE401" s="2">
        <v>0</v>
      </c>
      <c r="AF401" s="2">
        <v>0</v>
      </c>
      <c r="AG401" s="2">
        <v>0</v>
      </c>
      <c r="AH401" s="2">
        <v>0</v>
      </c>
      <c r="AI401" s="2">
        <v>0</v>
      </c>
      <c r="AJ401" s="2">
        <v>0</v>
      </c>
      <c r="AK401" s="2">
        <v>0</v>
      </c>
      <c r="AL401" s="2">
        <v>0</v>
      </c>
      <c r="AM401" s="2">
        <v>0</v>
      </c>
      <c r="AN401" s="2">
        <v>0</v>
      </c>
      <c r="AO401" s="2">
        <v>0</v>
      </c>
      <c r="AP401" s="2">
        <v>0</v>
      </c>
      <c r="AQ401" s="2">
        <v>0</v>
      </c>
      <c r="AR401" s="2">
        <v>0</v>
      </c>
      <c r="AS401" s="2">
        <v>0</v>
      </c>
      <c r="AT401" s="2">
        <v>0</v>
      </c>
      <c r="AU401" s="2">
        <v>0</v>
      </c>
      <c r="AV401" s="2">
        <v>0</v>
      </c>
      <c r="AW401" s="2">
        <v>0</v>
      </c>
      <c r="AX401" s="2">
        <v>0</v>
      </c>
      <c r="AY401" s="2">
        <v>0</v>
      </c>
      <c r="AZ401" s="2">
        <v>0</v>
      </c>
      <c r="BA401" s="2">
        <v>0</v>
      </c>
      <c r="BB401" s="2">
        <v>0</v>
      </c>
      <c r="BC401" s="2">
        <v>0</v>
      </c>
      <c r="BD401" s="2">
        <v>0</v>
      </c>
      <c r="BE401" s="2">
        <v>0</v>
      </c>
      <c r="BF401" s="2">
        <v>0</v>
      </c>
      <c r="BG401" s="2">
        <v>0</v>
      </c>
      <c r="BH401" s="2">
        <v>0</v>
      </c>
      <c r="BI401" s="2">
        <v>0</v>
      </c>
      <c r="BJ401" s="2">
        <v>0</v>
      </c>
      <c r="BK401" s="2">
        <v>0</v>
      </c>
      <c r="BL401" s="2">
        <v>0</v>
      </c>
      <c r="BM401" s="2">
        <v>0</v>
      </c>
      <c r="BN401" s="2">
        <v>0</v>
      </c>
      <c r="BO401" s="2">
        <v>0</v>
      </c>
      <c r="BQ401" s="32" t="s">
        <v>6</v>
      </c>
      <c r="BR401" s="32" t="s">
        <v>29</v>
      </c>
    </row>
    <row r="402" spans="2:70" x14ac:dyDescent="0.45">
      <c r="B402" t="s">
        <v>432</v>
      </c>
      <c r="C402" t="s">
        <v>25</v>
      </c>
      <c r="D402" t="s">
        <v>26</v>
      </c>
      <c r="E402" t="s">
        <v>13</v>
      </c>
      <c r="F402" s="2">
        <v>0</v>
      </c>
      <c r="G402" s="2">
        <v>0</v>
      </c>
      <c r="H402" s="2">
        <v>0</v>
      </c>
      <c r="I402" s="2">
        <v>0</v>
      </c>
      <c r="J402" s="2">
        <v>0</v>
      </c>
      <c r="K402" s="2">
        <v>0</v>
      </c>
      <c r="L402" s="2">
        <v>0</v>
      </c>
      <c r="M402" s="2">
        <v>0</v>
      </c>
      <c r="N402" s="2">
        <v>0</v>
      </c>
      <c r="O402" s="2">
        <v>0</v>
      </c>
      <c r="P402" s="2">
        <v>0</v>
      </c>
      <c r="Q402" s="2">
        <v>0</v>
      </c>
      <c r="R402" s="2">
        <v>0</v>
      </c>
      <c r="S402" s="2">
        <v>0</v>
      </c>
      <c r="T402" s="2">
        <v>0</v>
      </c>
      <c r="U402" s="2">
        <v>0</v>
      </c>
      <c r="V402" s="2">
        <v>0</v>
      </c>
      <c r="W402" s="2">
        <v>0</v>
      </c>
      <c r="X402" s="2">
        <v>0</v>
      </c>
      <c r="Y402" s="2">
        <v>0</v>
      </c>
      <c r="Z402" s="2">
        <v>0</v>
      </c>
      <c r="AA402" s="2">
        <v>0</v>
      </c>
      <c r="AB402" s="2">
        <v>0</v>
      </c>
      <c r="AC402" s="2">
        <v>0</v>
      </c>
      <c r="AD402" s="2">
        <v>0</v>
      </c>
      <c r="AE402" s="2">
        <v>0</v>
      </c>
      <c r="AF402" s="2">
        <v>0</v>
      </c>
      <c r="AG402" s="2">
        <v>0</v>
      </c>
      <c r="AH402" s="2">
        <v>0</v>
      </c>
      <c r="AI402" s="2">
        <v>0</v>
      </c>
      <c r="AJ402" s="2">
        <v>0</v>
      </c>
      <c r="AK402" s="2">
        <v>0</v>
      </c>
      <c r="AL402" s="2">
        <v>0</v>
      </c>
      <c r="AM402" s="2">
        <v>0</v>
      </c>
      <c r="AN402" s="2">
        <v>0</v>
      </c>
      <c r="AO402" s="2">
        <v>0</v>
      </c>
      <c r="AP402" s="2">
        <v>0</v>
      </c>
      <c r="AQ402" s="2">
        <v>0</v>
      </c>
      <c r="AR402" s="2">
        <v>0</v>
      </c>
      <c r="AS402" s="2">
        <v>0</v>
      </c>
      <c r="AT402" s="2">
        <v>0</v>
      </c>
      <c r="AU402" s="2">
        <v>0</v>
      </c>
      <c r="AV402" s="2">
        <v>0</v>
      </c>
      <c r="AW402" s="2">
        <v>0</v>
      </c>
      <c r="AX402" s="2">
        <v>0</v>
      </c>
      <c r="AY402" s="2">
        <v>0</v>
      </c>
      <c r="AZ402" s="2">
        <v>0</v>
      </c>
      <c r="BA402" s="2">
        <v>0</v>
      </c>
      <c r="BB402" s="2">
        <v>0</v>
      </c>
      <c r="BC402" s="2">
        <v>0</v>
      </c>
      <c r="BD402" s="2">
        <v>0</v>
      </c>
      <c r="BE402" s="2">
        <v>0</v>
      </c>
      <c r="BF402" s="2">
        <v>0</v>
      </c>
      <c r="BG402" s="2">
        <v>0</v>
      </c>
      <c r="BH402" s="2">
        <v>0</v>
      </c>
      <c r="BI402" s="2">
        <v>0</v>
      </c>
      <c r="BJ402" s="2">
        <v>0</v>
      </c>
      <c r="BK402" s="2">
        <v>0</v>
      </c>
      <c r="BL402" s="2">
        <v>0</v>
      </c>
      <c r="BM402" s="2">
        <v>0</v>
      </c>
      <c r="BN402" s="2">
        <v>0</v>
      </c>
      <c r="BO402" s="2">
        <v>0</v>
      </c>
      <c r="BQ402" s="32" t="s">
        <v>6</v>
      </c>
      <c r="BR402" s="32" t="s">
        <v>29</v>
      </c>
    </row>
    <row r="403" spans="2:70" x14ac:dyDescent="0.45">
      <c r="B403" t="s">
        <v>432</v>
      </c>
      <c r="C403" t="s">
        <v>25</v>
      </c>
      <c r="D403" t="s">
        <v>26</v>
      </c>
      <c r="E403" t="s">
        <v>15</v>
      </c>
      <c r="F403" s="2">
        <v>129.40199999999999</v>
      </c>
      <c r="G403" s="2">
        <v>133.7235</v>
      </c>
      <c r="H403" s="2">
        <v>121.03749999999999</v>
      </c>
      <c r="I403" s="2">
        <v>130.75049999999999</v>
      </c>
      <c r="J403" s="2">
        <v>148.79900000000001</v>
      </c>
      <c r="K403" s="2">
        <v>188.35550000000001</v>
      </c>
      <c r="L403" s="2">
        <v>183.792</v>
      </c>
      <c r="M403" s="2">
        <v>173.49549999999999</v>
      </c>
      <c r="N403" s="2">
        <v>133.29</v>
      </c>
      <c r="O403" s="2">
        <v>126.5185</v>
      </c>
      <c r="P403" s="2">
        <v>125.4435</v>
      </c>
      <c r="Q403" s="2">
        <v>92.479500000000002</v>
      </c>
      <c r="R403" s="2">
        <v>83.126999999999995</v>
      </c>
      <c r="S403" s="2">
        <v>69.896500000000003</v>
      </c>
      <c r="T403" s="2">
        <v>67.688500000000005</v>
      </c>
      <c r="U403" s="2">
        <v>54.266500000000001</v>
      </c>
      <c r="V403" s="2">
        <v>15.135999999999999</v>
      </c>
      <c r="W403" s="2">
        <v>64.712999999999994</v>
      </c>
      <c r="X403" s="2">
        <v>54.082500000000003</v>
      </c>
      <c r="Y403" s="2">
        <v>61.28</v>
      </c>
      <c r="Z403" s="2">
        <v>69.620500000000007</v>
      </c>
      <c r="AA403" s="2">
        <v>72.194000000000003</v>
      </c>
      <c r="AB403" s="2">
        <v>75.287999999999997</v>
      </c>
      <c r="AC403" s="2">
        <v>70.874499999999998</v>
      </c>
      <c r="AD403" s="2">
        <v>64.349999999999994</v>
      </c>
      <c r="AE403" s="2">
        <v>62.906999999999996</v>
      </c>
      <c r="AF403" s="2">
        <v>60.118000000000002</v>
      </c>
      <c r="AG403" s="2">
        <v>67.778000000000006</v>
      </c>
      <c r="AH403" s="2">
        <v>77.740499999999997</v>
      </c>
      <c r="AI403" s="2">
        <v>156.459</v>
      </c>
      <c r="AJ403" s="2">
        <v>137.39599999999999</v>
      </c>
      <c r="AK403" s="2">
        <v>136.9675</v>
      </c>
      <c r="AL403" s="2">
        <v>152.6</v>
      </c>
      <c r="AM403" s="2">
        <v>164.6395</v>
      </c>
      <c r="AN403" s="2">
        <v>207.96299999999999</v>
      </c>
      <c r="AO403" s="2">
        <v>276.23750000000001</v>
      </c>
      <c r="AP403" s="2">
        <v>334.61250000000001</v>
      </c>
      <c r="AQ403" s="2">
        <v>341.32100000000003</v>
      </c>
      <c r="AR403" s="2">
        <v>251.90649999999999</v>
      </c>
      <c r="AS403" s="2">
        <v>246.29949999999999</v>
      </c>
      <c r="AT403" s="2">
        <v>245.285</v>
      </c>
      <c r="AU403" s="2">
        <v>276.42149999999998</v>
      </c>
      <c r="AV403" s="2">
        <v>271.209</v>
      </c>
      <c r="AW403" s="2">
        <v>231.98650000000001</v>
      </c>
      <c r="AX403" s="2">
        <v>266.31150000000002</v>
      </c>
      <c r="AY403" s="2">
        <v>252.73699999999999</v>
      </c>
      <c r="AZ403" s="2">
        <v>253.899</v>
      </c>
      <c r="BA403" s="2">
        <v>311.71949999999998</v>
      </c>
      <c r="BB403" s="2">
        <v>314.26650000000001</v>
      </c>
      <c r="BC403" s="2">
        <v>301.423</v>
      </c>
      <c r="BD403" s="2">
        <v>303.75200000000001</v>
      </c>
      <c r="BE403" s="2">
        <v>296.64150000000001</v>
      </c>
      <c r="BF403" s="2">
        <v>293.66849999999999</v>
      </c>
      <c r="BG403" s="2">
        <v>305.80500000000001</v>
      </c>
      <c r="BH403" s="2">
        <v>374.81299999999999</v>
      </c>
      <c r="BI403" s="2">
        <v>380.63549999999998</v>
      </c>
      <c r="BJ403" s="2">
        <v>284.142</v>
      </c>
      <c r="BK403" s="2">
        <v>301.64100000000002</v>
      </c>
      <c r="BL403" s="2">
        <v>302.96050000000002</v>
      </c>
      <c r="BM403" s="2">
        <v>245.68700000000001</v>
      </c>
      <c r="BN403" s="2">
        <v>213.6935</v>
      </c>
      <c r="BO403" s="2">
        <v>209.7475</v>
      </c>
      <c r="BQ403" s="32" t="s">
        <v>14</v>
      </c>
      <c r="BR403" s="32" t="s">
        <v>29</v>
      </c>
    </row>
    <row r="404" spans="2:70" x14ac:dyDescent="0.45">
      <c r="B404" t="s">
        <v>432</v>
      </c>
      <c r="C404" t="s">
        <v>25</v>
      </c>
      <c r="D404" t="s">
        <v>26</v>
      </c>
      <c r="E404" t="s">
        <v>17</v>
      </c>
      <c r="F404" s="2">
        <v>79.023499999999999</v>
      </c>
      <c r="G404" s="2">
        <v>80.103999999999999</v>
      </c>
      <c r="H404" s="2">
        <v>83.793000000000006</v>
      </c>
      <c r="I404" s="2">
        <v>85.874499999999998</v>
      </c>
      <c r="J404" s="2">
        <v>88.009</v>
      </c>
      <c r="K404" s="2">
        <v>90.617500000000007</v>
      </c>
      <c r="L404" s="2">
        <v>88.536000000000001</v>
      </c>
      <c r="M404" s="2">
        <v>113.30500000000001</v>
      </c>
      <c r="N404" s="2">
        <v>139.655</v>
      </c>
      <c r="O404" s="2">
        <v>120.15600000000001</v>
      </c>
      <c r="P404" s="2">
        <v>119.1045</v>
      </c>
      <c r="Q404" s="2">
        <v>132.25049999999999</v>
      </c>
      <c r="R404" s="2">
        <v>144.89850000000001</v>
      </c>
      <c r="S404" s="2">
        <v>153.357</v>
      </c>
      <c r="T404" s="2">
        <v>148.58750000000001</v>
      </c>
      <c r="U404" s="2">
        <v>163.34350000000001</v>
      </c>
      <c r="V404" s="2">
        <v>217.0975</v>
      </c>
      <c r="W404" s="2">
        <v>218.125</v>
      </c>
      <c r="X404" s="2">
        <v>182.8425</v>
      </c>
      <c r="Y404" s="2">
        <v>190.7475</v>
      </c>
      <c r="Z404" s="2">
        <v>204.97649999999999</v>
      </c>
      <c r="AA404" s="2">
        <v>211.85400000000001</v>
      </c>
      <c r="AB404" s="2">
        <v>220.78649999999999</v>
      </c>
      <c r="AC404" s="2">
        <v>210.77350000000001</v>
      </c>
      <c r="AD404" s="2">
        <v>184.45</v>
      </c>
      <c r="AE404" s="2">
        <v>189.6935</v>
      </c>
      <c r="AF404" s="2">
        <v>194.96350000000001</v>
      </c>
      <c r="AG404" s="2">
        <v>221.3135</v>
      </c>
      <c r="AH404" s="2">
        <v>258.23</v>
      </c>
      <c r="AI404" s="2">
        <v>210.77350000000001</v>
      </c>
      <c r="AJ404" s="2">
        <v>216.57050000000001</v>
      </c>
      <c r="AK404" s="2">
        <v>234.46199999999999</v>
      </c>
      <c r="AL404" s="2">
        <v>241.8665</v>
      </c>
      <c r="AM404" s="2">
        <v>256.09550000000002</v>
      </c>
      <c r="AN404" s="2">
        <v>210.77350000000001</v>
      </c>
      <c r="AO404" s="2">
        <v>216.57050000000001</v>
      </c>
      <c r="AP404" s="2">
        <v>234.46199999999999</v>
      </c>
      <c r="AQ404" s="2">
        <v>239.23150000000001</v>
      </c>
      <c r="AR404" s="2">
        <v>241.8665</v>
      </c>
      <c r="AS404" s="2">
        <v>256.09550000000002</v>
      </c>
      <c r="AT404" s="2">
        <v>259.78449999999998</v>
      </c>
      <c r="AU404" s="2">
        <v>274.56700000000001</v>
      </c>
      <c r="AV404" s="2">
        <v>289.29649999999998</v>
      </c>
      <c r="AW404" s="2">
        <v>312.51100000000002</v>
      </c>
      <c r="AX404" s="2">
        <v>337.25349999999997</v>
      </c>
      <c r="AY404" s="2">
        <v>347.79349999999999</v>
      </c>
      <c r="AZ404" s="2">
        <v>353.03699999999998</v>
      </c>
      <c r="BA404" s="2">
        <v>368.87349999999998</v>
      </c>
      <c r="BB404" s="2">
        <v>388.3725</v>
      </c>
      <c r="BC404" s="2">
        <v>408.37200000000001</v>
      </c>
      <c r="BD404" s="2">
        <v>425.26249999999999</v>
      </c>
      <c r="BE404" s="2">
        <v>442.65350000000001</v>
      </c>
      <c r="BF404" s="2">
        <v>442.65350000000001</v>
      </c>
      <c r="BG404" s="2">
        <v>447.89699999999999</v>
      </c>
      <c r="BH404" s="2">
        <v>395.95600000000002</v>
      </c>
      <c r="BI404" s="2">
        <v>399.88200000000001</v>
      </c>
      <c r="BJ404" s="2">
        <v>519.04200000000003</v>
      </c>
      <c r="BK404" s="2">
        <v>496.49700000000001</v>
      </c>
      <c r="BL404" s="2">
        <v>550.4325</v>
      </c>
      <c r="BM404" s="2">
        <v>589.34100000000001</v>
      </c>
      <c r="BN404" s="2">
        <v>627.36950000000002</v>
      </c>
      <c r="BO404" s="2">
        <v>676.55700000000002</v>
      </c>
      <c r="BQ404" s="32" t="s">
        <v>16</v>
      </c>
      <c r="BR404" s="32" t="s">
        <v>29</v>
      </c>
    </row>
    <row r="405" spans="2:70" x14ac:dyDescent="0.45">
      <c r="B405" t="s">
        <v>432</v>
      </c>
      <c r="C405" t="s">
        <v>32</v>
      </c>
      <c r="D405" t="s">
        <v>31</v>
      </c>
      <c r="E405" t="s">
        <v>1</v>
      </c>
      <c r="F405" s="2">
        <f t="shared" ref="F405:BO405" si="121">IF(F383=0,0,F394/F383)</f>
        <v>1266.0516561514196</v>
      </c>
      <c r="G405" s="2">
        <f t="shared" si="121"/>
        <v>1273.023682200153</v>
      </c>
      <c r="H405" s="2">
        <f t="shared" si="121"/>
        <v>1292.8052550231839</v>
      </c>
      <c r="I405" s="2">
        <f t="shared" si="121"/>
        <v>1312.9020139426802</v>
      </c>
      <c r="J405" s="2">
        <f t="shared" si="121"/>
        <v>1380.0294886151548</v>
      </c>
      <c r="K405" s="2">
        <f t="shared" si="121"/>
        <v>1489.8776130748765</v>
      </c>
      <c r="L405" s="2">
        <f t="shared" si="121"/>
        <v>1619.1743486973946</v>
      </c>
      <c r="M405" s="2">
        <f t="shared" si="121"/>
        <v>1732.9451763705906</v>
      </c>
      <c r="N405" s="2">
        <f t="shared" si="121"/>
        <v>2008.089213300892</v>
      </c>
      <c r="O405" s="2">
        <f t="shared" si="121"/>
        <v>2017.6362586605085</v>
      </c>
      <c r="P405" s="2">
        <f t="shared" si="121"/>
        <v>2049.7893118031529</v>
      </c>
      <c r="Q405" s="2">
        <f t="shared" si="121"/>
        <v>1849.7205449189985</v>
      </c>
      <c r="R405" s="2">
        <f t="shared" si="121"/>
        <v>2262.1400806747338</v>
      </c>
      <c r="S405" s="2">
        <f t="shared" si="121"/>
        <v>2531.6106676342524</v>
      </c>
      <c r="T405" s="2">
        <f t="shared" si="121"/>
        <v>2727.5665044606649</v>
      </c>
      <c r="U405" s="2">
        <f t="shared" si="121"/>
        <v>2785.1952054794524</v>
      </c>
      <c r="V405" s="2">
        <f t="shared" si="121"/>
        <v>2828.3859442481353</v>
      </c>
      <c r="W405" s="2">
        <f t="shared" si="121"/>
        <v>3101.4293008641007</v>
      </c>
      <c r="X405" s="2">
        <f t="shared" si="121"/>
        <v>3150.1219230769229</v>
      </c>
      <c r="Y405" s="2">
        <f t="shared" si="121"/>
        <v>3128.7689075630256</v>
      </c>
      <c r="Z405" s="2">
        <f t="shared" si="121"/>
        <v>3305.690004046945</v>
      </c>
      <c r="AA405" s="2">
        <f t="shared" si="121"/>
        <v>3136.4085365853657</v>
      </c>
      <c r="AB405" s="2">
        <f t="shared" si="121"/>
        <v>3352.0502336448603</v>
      </c>
      <c r="AC405" s="2">
        <f t="shared" si="121"/>
        <v>3440.4864253393662</v>
      </c>
      <c r="AD405" s="2">
        <f t="shared" si="121"/>
        <v>3923.017105871475</v>
      </c>
      <c r="AE405" s="2">
        <f t="shared" si="121"/>
        <v>4090.6459096459093</v>
      </c>
      <c r="AF405" s="2">
        <f t="shared" si="121"/>
        <v>4277.6964352720452</v>
      </c>
      <c r="AG405" s="2">
        <f t="shared" si="121"/>
        <v>4427.9761813292362</v>
      </c>
      <c r="AH405" s="2">
        <f t="shared" si="121"/>
        <v>4522.4506269592484</v>
      </c>
      <c r="AI405" s="2">
        <f t="shared" si="121"/>
        <v>5103.0613598673308</v>
      </c>
      <c r="AJ405" s="2">
        <f t="shared" si="121"/>
        <v>4658.0417977528086</v>
      </c>
      <c r="AK405" s="2">
        <f t="shared" si="121"/>
        <v>4621.0226700251887</v>
      </c>
      <c r="AL405" s="2">
        <f t="shared" si="121"/>
        <v>4802.115014638227</v>
      </c>
      <c r="AM405" s="2">
        <f t="shared" si="121"/>
        <v>4524.9154248892464</v>
      </c>
      <c r="AN405" s="2">
        <f t="shared" si="121"/>
        <v>4131.8258513931887</v>
      </c>
      <c r="AO405" s="2">
        <f t="shared" si="121"/>
        <v>4156.9100620261888</v>
      </c>
      <c r="AP405" s="2">
        <f t="shared" si="121"/>
        <v>4335.9432717678092</v>
      </c>
      <c r="AQ405" s="2">
        <f t="shared" si="121"/>
        <v>3830.8340095905569</v>
      </c>
      <c r="AR405" s="2">
        <f t="shared" si="121"/>
        <v>4585.1528251801292</v>
      </c>
      <c r="AS405" s="2">
        <f t="shared" si="121"/>
        <v>4511.9074559760211</v>
      </c>
      <c r="AT405" s="2">
        <f t="shared" si="121"/>
        <v>4524.9753947851632</v>
      </c>
      <c r="AU405" s="2">
        <f t="shared" si="121"/>
        <v>4319.5144955546966</v>
      </c>
      <c r="AV405" s="2">
        <f t="shared" si="121"/>
        <v>4615.1656250000005</v>
      </c>
      <c r="AW405" s="2">
        <f t="shared" si="121"/>
        <v>5413.0862962962965</v>
      </c>
      <c r="AX405" s="2">
        <f t="shared" si="121"/>
        <v>5253.7910328262606</v>
      </c>
      <c r="AY405" s="2">
        <f t="shared" si="121"/>
        <v>6082.522649780808</v>
      </c>
      <c r="AZ405" s="2">
        <f t="shared" si="121"/>
        <v>6736.0223992035844</v>
      </c>
      <c r="BA405" s="2">
        <f t="shared" si="121"/>
        <v>6929.0677267373367</v>
      </c>
      <c r="BB405" s="2">
        <f t="shared" si="121"/>
        <v>7035.9431361286615</v>
      </c>
      <c r="BC405" s="2">
        <f t="shared" si="121"/>
        <v>6376.7077605321501</v>
      </c>
      <c r="BD405" s="2">
        <f t="shared" si="121"/>
        <v>6969.8894056847548</v>
      </c>
      <c r="BE405" s="2">
        <f t="shared" si="121"/>
        <v>7407.9050343249428</v>
      </c>
      <c r="BF405" s="2">
        <f t="shared" si="121"/>
        <v>7376.9882415820421</v>
      </c>
      <c r="BG405" s="2">
        <f t="shared" si="121"/>
        <v>7770.2748839608057</v>
      </c>
      <c r="BH405" s="2">
        <f t="shared" si="121"/>
        <v>7520.6094513851167</v>
      </c>
      <c r="BI405" s="2">
        <f t="shared" si="121"/>
        <v>7217.7962085308054</v>
      </c>
      <c r="BJ405" s="2">
        <f t="shared" si="121"/>
        <v>7917.1067743382682</v>
      </c>
      <c r="BK405" s="2">
        <f t="shared" si="121"/>
        <v>7774.3423512051149</v>
      </c>
      <c r="BL405" s="2">
        <f t="shared" si="121"/>
        <v>7977.7984826932197</v>
      </c>
      <c r="BM405" s="2">
        <f t="shared" si="121"/>
        <v>8120.5772432932463</v>
      </c>
      <c r="BN405" s="2">
        <f t="shared" si="121"/>
        <v>8299.7703883495142</v>
      </c>
      <c r="BO405" s="2">
        <f t="shared" si="121"/>
        <v>8256.239081494823</v>
      </c>
      <c r="BQ405" s="32" t="s">
        <v>0</v>
      </c>
      <c r="BR405" s="32" t="s">
        <v>30</v>
      </c>
    </row>
    <row r="406" spans="2:70" x14ac:dyDescent="0.45">
      <c r="B406" t="s">
        <v>432</v>
      </c>
      <c r="C406" t="s">
        <v>32</v>
      </c>
      <c r="D406" t="s">
        <v>31</v>
      </c>
      <c r="E406" t="s">
        <v>3</v>
      </c>
      <c r="F406" s="2">
        <f t="shared" ref="F406:BO406" si="122">IF(F384=0,0,F395/F384)</f>
        <v>3910.0841333065878</v>
      </c>
      <c r="G406" s="2">
        <f t="shared" si="122"/>
        <v>3966.9730025697936</v>
      </c>
      <c r="H406" s="2">
        <f t="shared" si="122"/>
        <v>3842.8465603103828</v>
      </c>
      <c r="I406" s="2">
        <f t="shared" si="122"/>
        <v>3992.4254114778364</v>
      </c>
      <c r="J406" s="2">
        <f t="shared" si="122"/>
        <v>4072.6604606555129</v>
      </c>
      <c r="K406" s="2">
        <f t="shared" si="122"/>
        <v>4094.0113631128788</v>
      </c>
      <c r="L406" s="2">
        <f t="shared" si="122"/>
        <v>4560.7215443569721</v>
      </c>
      <c r="M406" s="2">
        <f t="shared" si="122"/>
        <v>4444.62465515638</v>
      </c>
      <c r="N406" s="2">
        <f t="shared" si="122"/>
        <v>5464.102711569627</v>
      </c>
      <c r="O406" s="2">
        <f t="shared" si="122"/>
        <v>5578.439584130886</v>
      </c>
      <c r="P406" s="2">
        <f t="shared" si="122"/>
        <v>5324.8727252593117</v>
      </c>
      <c r="Q406" s="2">
        <f t="shared" si="122"/>
        <v>4609.5223302914528</v>
      </c>
      <c r="R406" s="2">
        <f t="shared" si="122"/>
        <v>5158.8559546505157</v>
      </c>
      <c r="S406" s="2">
        <f t="shared" si="122"/>
        <v>5615.2890122995314</v>
      </c>
      <c r="T406" s="2">
        <f t="shared" si="122"/>
        <v>6112.0976447780104</v>
      </c>
      <c r="U406" s="2">
        <f t="shared" si="122"/>
        <v>6542.6237367996864</v>
      </c>
      <c r="V406" s="2">
        <f t="shared" si="122"/>
        <v>7254.403263511168</v>
      </c>
      <c r="W406" s="2">
        <f t="shared" si="122"/>
        <v>7211.573577547184</v>
      </c>
      <c r="X406" s="2">
        <f t="shared" si="122"/>
        <v>7684.7158643035036</v>
      </c>
      <c r="Y406" s="2">
        <f t="shared" si="122"/>
        <v>7646.4392228201823</v>
      </c>
      <c r="Z406" s="2">
        <f t="shared" si="122"/>
        <v>7910.6628912306523</v>
      </c>
      <c r="AA406" s="2">
        <f t="shared" si="122"/>
        <v>8533.8013378127052</v>
      </c>
      <c r="AB406" s="2">
        <f t="shared" si="122"/>
        <v>7294.8584953060954</v>
      </c>
      <c r="AC406" s="2">
        <f t="shared" si="122"/>
        <v>7828.8044445680589</v>
      </c>
      <c r="AD406" s="2">
        <f t="shared" si="122"/>
        <v>8805.6422067171243</v>
      </c>
      <c r="AE406" s="2">
        <f t="shared" si="122"/>
        <v>9246.8280715803739</v>
      </c>
      <c r="AF406" s="2">
        <f t="shared" si="122"/>
        <v>8539.806763142351</v>
      </c>
      <c r="AG406" s="2">
        <f t="shared" si="122"/>
        <v>8971.0087334942928</v>
      </c>
      <c r="AH406" s="2">
        <f t="shared" si="122"/>
        <v>9458.7000030499876</v>
      </c>
      <c r="AI406" s="2">
        <f t="shared" si="122"/>
        <v>9884.9609894701662</v>
      </c>
      <c r="AJ406" s="2">
        <f t="shared" si="122"/>
        <v>9673.1290549619298</v>
      </c>
      <c r="AK406" s="2">
        <f t="shared" si="122"/>
        <v>9128.9985547740635</v>
      </c>
      <c r="AL406" s="2">
        <f t="shared" si="122"/>
        <v>9434.0945836962492</v>
      </c>
      <c r="AM406" s="2">
        <f t="shared" si="122"/>
        <v>10537.950090979984</v>
      </c>
      <c r="AN406" s="2">
        <f t="shared" si="122"/>
        <v>10540.630616956012</v>
      </c>
      <c r="AO406" s="2">
        <f t="shared" si="122"/>
        <v>11283.396300807795</v>
      </c>
      <c r="AP406" s="2">
        <f t="shared" si="122"/>
        <v>11269.139050736496</v>
      </c>
      <c r="AQ406" s="2">
        <f t="shared" si="122"/>
        <v>8554.825113464447</v>
      </c>
      <c r="AR406" s="2">
        <f t="shared" si="122"/>
        <v>11786.759560672223</v>
      </c>
      <c r="AS406" s="2">
        <f t="shared" si="122"/>
        <v>12389.537481930198</v>
      </c>
      <c r="AT406" s="2">
        <f t="shared" si="122"/>
        <v>12954.781604682703</v>
      </c>
      <c r="AU406" s="2">
        <f t="shared" si="122"/>
        <v>13270.610881745797</v>
      </c>
      <c r="AV406" s="2">
        <f t="shared" si="122"/>
        <v>13499.981459240353</v>
      </c>
      <c r="AW406" s="2">
        <f t="shared" si="122"/>
        <v>14496.553826351508</v>
      </c>
      <c r="AX406" s="2">
        <f t="shared" si="122"/>
        <v>14603.279053945893</v>
      </c>
      <c r="AY406" s="2">
        <f t="shared" si="122"/>
        <v>15326.769789817072</v>
      </c>
      <c r="AZ406" s="2">
        <f t="shared" si="122"/>
        <v>16240.199022732102</v>
      </c>
      <c r="BA406" s="2">
        <f t="shared" si="122"/>
        <v>16815.600195544976</v>
      </c>
      <c r="BB406" s="2">
        <f t="shared" si="122"/>
        <v>16266.448224253701</v>
      </c>
      <c r="BC406" s="2">
        <f t="shared" si="122"/>
        <v>15772.359320117888</v>
      </c>
      <c r="BD406" s="2">
        <f t="shared" si="122"/>
        <v>16684.334308795649</v>
      </c>
      <c r="BE406" s="2">
        <f t="shared" si="122"/>
        <v>18032.823623476532</v>
      </c>
      <c r="BF406" s="2">
        <f t="shared" si="122"/>
        <v>18439.67010623476</v>
      </c>
      <c r="BG406" s="2">
        <f t="shared" si="122"/>
        <v>18967.85804867158</v>
      </c>
      <c r="BH406" s="2">
        <f t="shared" si="122"/>
        <v>18150.204400593731</v>
      </c>
      <c r="BI406" s="2">
        <f t="shared" si="122"/>
        <v>17627.429580193759</v>
      </c>
      <c r="BJ406" s="2">
        <f t="shared" si="122"/>
        <v>19276.746000088642</v>
      </c>
      <c r="BK406" s="2">
        <f t="shared" si="122"/>
        <v>19066.459215703613</v>
      </c>
      <c r="BL406" s="2">
        <f t="shared" si="122"/>
        <v>18814.485527377008</v>
      </c>
      <c r="BM406" s="2">
        <f t="shared" si="122"/>
        <v>19295.07667616077</v>
      </c>
      <c r="BN406" s="2">
        <f t="shared" si="122"/>
        <v>19960.021130650952</v>
      </c>
      <c r="BO406" s="2">
        <f t="shared" si="122"/>
        <v>19756.594654687357</v>
      </c>
      <c r="BQ406" s="32" t="s">
        <v>2</v>
      </c>
      <c r="BR406" s="32" t="s">
        <v>30</v>
      </c>
    </row>
    <row r="407" spans="2:70" x14ac:dyDescent="0.45">
      <c r="B407" t="s">
        <v>432</v>
      </c>
      <c r="C407" t="s">
        <v>32</v>
      </c>
      <c r="D407" t="s">
        <v>31</v>
      </c>
      <c r="E407" t="s">
        <v>5</v>
      </c>
      <c r="F407" s="2">
        <f t="shared" ref="F407:BO407" si="123">IF(F385=0,0,F396/F385)</f>
        <v>43.999961898472137</v>
      </c>
      <c r="G407" s="2">
        <f t="shared" si="123"/>
        <v>53.000002949695883</v>
      </c>
      <c r="H407" s="2">
        <f t="shared" si="123"/>
        <v>55.999943013448835</v>
      </c>
      <c r="I407" s="2">
        <f t="shared" si="123"/>
        <v>58.499961353154873</v>
      </c>
      <c r="J407" s="2">
        <f t="shared" si="123"/>
        <v>61.499989193939953</v>
      </c>
      <c r="K407" s="2">
        <f t="shared" si="123"/>
        <v>71.000030063762509</v>
      </c>
      <c r="L407" s="2">
        <f t="shared" si="123"/>
        <v>62.000055143841514</v>
      </c>
      <c r="M407" s="2">
        <f t="shared" si="123"/>
        <v>57.000008448032979</v>
      </c>
      <c r="N407" s="2">
        <f t="shared" si="123"/>
        <v>58.000054187031964</v>
      </c>
      <c r="O407" s="2">
        <f t="shared" si="123"/>
        <v>57.000026875551725</v>
      </c>
      <c r="P407" s="2">
        <f t="shared" si="123"/>
        <v>52.99998202667242</v>
      </c>
      <c r="Q407" s="2">
        <f t="shared" si="123"/>
        <v>66.000006235489494</v>
      </c>
      <c r="R407" s="2">
        <f t="shared" si="123"/>
        <v>81.000002348553537</v>
      </c>
      <c r="S407" s="2">
        <f t="shared" si="123"/>
        <v>161.99961568822968</v>
      </c>
      <c r="T407" s="2">
        <f t="shared" si="123"/>
        <v>91.000030782490924</v>
      </c>
      <c r="U407" s="2">
        <f t="shared" si="123"/>
        <v>75.000078897953387</v>
      </c>
      <c r="V407" s="2">
        <f t="shared" si="123"/>
        <v>80.999962786224032</v>
      </c>
      <c r="W407" s="2">
        <f t="shared" si="123"/>
        <v>100.0000334833387</v>
      </c>
      <c r="X407" s="2">
        <f t="shared" si="123"/>
        <v>99.999850463562964</v>
      </c>
      <c r="Y407" s="2">
        <f t="shared" si="123"/>
        <v>96.000133473221553</v>
      </c>
      <c r="Z407" s="2">
        <f t="shared" si="123"/>
        <v>71.999970621734491</v>
      </c>
      <c r="AA407" s="2">
        <f t="shared" si="123"/>
        <v>58.999964846127796</v>
      </c>
      <c r="AB407" s="2">
        <f t="shared" si="123"/>
        <v>59.99994341736484</v>
      </c>
      <c r="AC407" s="2">
        <f t="shared" si="123"/>
        <v>58.99994557262459</v>
      </c>
      <c r="AD407" s="2">
        <f t="shared" si="123"/>
        <v>60.650010135400677</v>
      </c>
      <c r="AE407" s="2">
        <f t="shared" si="123"/>
        <v>67.849934391572958</v>
      </c>
      <c r="AF407" s="2">
        <f t="shared" si="123"/>
        <v>72.149910786862392</v>
      </c>
      <c r="AG407" s="2">
        <f t="shared" si="123"/>
        <v>67.799920286966923</v>
      </c>
      <c r="AH407" s="2">
        <f t="shared" si="123"/>
        <v>82.000059423002654</v>
      </c>
      <c r="AI407" s="2">
        <f t="shared" si="123"/>
        <v>81.99991720229626</v>
      </c>
      <c r="AJ407" s="2">
        <f t="shared" si="123"/>
        <v>83.999981724255576</v>
      </c>
      <c r="AK407" s="2">
        <f t="shared" si="123"/>
        <v>84.999895217110151</v>
      </c>
      <c r="AL407" s="2">
        <f t="shared" si="123"/>
        <v>92.000125754527161</v>
      </c>
      <c r="AM407" s="2">
        <f t="shared" si="123"/>
        <v>90.000070690961735</v>
      </c>
      <c r="AN407" s="2">
        <f t="shared" si="123"/>
        <v>97.35986942928055</v>
      </c>
      <c r="AO407" s="2">
        <f t="shared" si="123"/>
        <v>112.90097557042651</v>
      </c>
      <c r="AP407" s="2">
        <f t="shared" si="123"/>
        <v>136.63579500483687</v>
      </c>
      <c r="AQ407" s="2">
        <f t="shared" si="123"/>
        <v>155.79984579189812</v>
      </c>
      <c r="AR407" s="2">
        <f t="shared" si="123"/>
        <v>189.93391619707586</v>
      </c>
      <c r="AS407" s="2">
        <f t="shared" si="123"/>
        <v>190.15880418813981</v>
      </c>
      <c r="AT407" s="2">
        <f t="shared" si="123"/>
        <v>182.88587583711697</v>
      </c>
      <c r="AU407" s="2">
        <f t="shared" si="123"/>
        <v>186.00035953021384</v>
      </c>
      <c r="AV407" s="2">
        <f t="shared" si="123"/>
        <v>182.81269353839801</v>
      </c>
      <c r="AW407" s="2">
        <f t="shared" si="123"/>
        <v>179.22886837095345</v>
      </c>
      <c r="AX407" s="2">
        <f t="shared" si="123"/>
        <v>172.7591345646438</v>
      </c>
      <c r="AY407" s="2">
        <f t="shared" si="123"/>
        <v>167.47531677812191</v>
      </c>
      <c r="AZ407" s="2">
        <f t="shared" si="123"/>
        <v>178.04128258373854</v>
      </c>
      <c r="BA407" s="2">
        <f t="shared" si="123"/>
        <v>184.36303297241085</v>
      </c>
      <c r="BB407" s="2">
        <f t="shared" si="123"/>
        <v>189.70686785852917</v>
      </c>
      <c r="BC407" s="2">
        <f t="shared" si="123"/>
        <v>194.75415236471702</v>
      </c>
      <c r="BD407" s="2">
        <f t="shared" si="123"/>
        <v>196.23326556628137</v>
      </c>
      <c r="BE407" s="2">
        <f t="shared" si="123"/>
        <v>194.80986732055962</v>
      </c>
      <c r="BF407" s="2">
        <f t="shared" si="123"/>
        <v>197.75667724368387</v>
      </c>
      <c r="BG407" s="2">
        <f t="shared" si="123"/>
        <v>201.38958639082969</v>
      </c>
      <c r="BH407" s="2">
        <f t="shared" si="123"/>
        <v>205.70829424833377</v>
      </c>
      <c r="BI407" s="2">
        <f t="shared" si="123"/>
        <v>184.10468017557784</v>
      </c>
      <c r="BJ407" s="2">
        <f t="shared" si="123"/>
        <v>157.3040578098944</v>
      </c>
      <c r="BK407" s="2">
        <f t="shared" si="123"/>
        <v>131.65493101253719</v>
      </c>
      <c r="BL407" s="2">
        <f t="shared" si="123"/>
        <v>130.31179669917481</v>
      </c>
      <c r="BM407" s="2">
        <f t="shared" si="123"/>
        <v>114.56313726565068</v>
      </c>
      <c r="BN407" s="2">
        <f t="shared" si="123"/>
        <v>118.05283811266472</v>
      </c>
      <c r="BO407" s="2">
        <f t="shared" si="123"/>
        <v>118.32425980987479</v>
      </c>
      <c r="BQ407" s="32" t="s">
        <v>4</v>
      </c>
      <c r="BR407" s="32" t="s">
        <v>30</v>
      </c>
    </row>
    <row r="408" spans="2:70" x14ac:dyDescent="0.45">
      <c r="B408" t="s">
        <v>432</v>
      </c>
      <c r="C408" t="s">
        <v>32</v>
      </c>
      <c r="D408" t="s">
        <v>31</v>
      </c>
      <c r="E408" t="s">
        <v>7</v>
      </c>
      <c r="F408" s="2">
        <f t="shared" ref="F408:BO408" si="124">IF(F386=0,0,F397/F386)</f>
        <v>7.9999183140009809</v>
      </c>
      <c r="G408" s="2">
        <f t="shared" si="124"/>
        <v>9</v>
      </c>
      <c r="H408" s="2">
        <f t="shared" si="124"/>
        <v>10</v>
      </c>
      <c r="I408" s="2">
        <f t="shared" si="124"/>
        <v>11.120785623409668</v>
      </c>
      <c r="J408" s="2">
        <f t="shared" si="124"/>
        <v>12.543845851356664</v>
      </c>
      <c r="K408" s="2">
        <f t="shared" si="124"/>
        <v>13.000310029452798</v>
      </c>
      <c r="L408" s="2">
        <f t="shared" si="124"/>
        <v>12.500202675314148</v>
      </c>
      <c r="M408" s="2">
        <f t="shared" si="124"/>
        <v>13.000310029452798</v>
      </c>
      <c r="N408" s="2">
        <f t="shared" si="124"/>
        <v>11.500287805279171</v>
      </c>
      <c r="O408" s="2">
        <f t="shared" si="124"/>
        <v>12.00015565413651</v>
      </c>
      <c r="P408" s="2">
        <f t="shared" si="124"/>
        <v>12.500202675314148</v>
      </c>
      <c r="Q408" s="2">
        <f t="shared" si="124"/>
        <v>13.376664805805886</v>
      </c>
      <c r="R408" s="2">
        <f t="shared" si="124"/>
        <v>12.767755195250055</v>
      </c>
      <c r="S408" s="2">
        <f t="shared" si="124"/>
        <v>15.174310505113109</v>
      </c>
      <c r="T408" s="2">
        <f t="shared" si="124"/>
        <v>13.179068122888348</v>
      </c>
      <c r="U408" s="2">
        <f t="shared" si="124"/>
        <v>13.266629755595982</v>
      </c>
      <c r="V408" s="2">
        <f t="shared" si="124"/>
        <v>13.606029677318048</v>
      </c>
      <c r="W408" s="2">
        <f t="shared" si="124"/>
        <v>15.251379093638713</v>
      </c>
      <c r="X408" s="2">
        <f t="shared" si="124"/>
        <v>14.999999999999998</v>
      </c>
      <c r="Y408" s="2">
        <f t="shared" si="124"/>
        <v>13.000310029452798</v>
      </c>
      <c r="Z408" s="2">
        <f t="shared" si="124"/>
        <v>13.999691975974127</v>
      </c>
      <c r="AA408" s="2">
        <f t="shared" si="124"/>
        <v>14.499920242462911</v>
      </c>
      <c r="AB408" s="2">
        <f t="shared" si="124"/>
        <v>14.999999999999998</v>
      </c>
      <c r="AC408" s="2">
        <f t="shared" si="124"/>
        <v>14.999999999999998</v>
      </c>
      <c r="AD408" s="2">
        <f t="shared" si="124"/>
        <v>14.999999999999998</v>
      </c>
      <c r="AE408" s="2">
        <f t="shared" si="124"/>
        <v>14.999999999999998</v>
      </c>
      <c r="AF408" s="2">
        <f t="shared" si="124"/>
        <v>14.999999999999998</v>
      </c>
      <c r="AG408" s="2">
        <f t="shared" si="124"/>
        <v>14.999999999999998</v>
      </c>
      <c r="AH408" s="2">
        <f t="shared" si="124"/>
        <v>14.999605895798851</v>
      </c>
      <c r="AI408" s="2">
        <f t="shared" si="124"/>
        <v>19.189360354654845</v>
      </c>
      <c r="AJ408" s="2">
        <f t="shared" si="124"/>
        <v>18.890556329724518</v>
      </c>
      <c r="AK408" s="2">
        <f t="shared" si="124"/>
        <v>15.42061230118599</v>
      </c>
      <c r="AL408" s="2">
        <f t="shared" si="124"/>
        <v>12.499767290328585</v>
      </c>
      <c r="AM408" s="2">
        <f t="shared" si="124"/>
        <v>12.099442200423157</v>
      </c>
      <c r="AN408" s="2">
        <f t="shared" si="124"/>
        <v>12.109902286692858</v>
      </c>
      <c r="AO408" s="2">
        <f t="shared" si="124"/>
        <v>11.499486652977414</v>
      </c>
      <c r="AP408" s="2">
        <f t="shared" si="124"/>
        <v>10.219903691813803</v>
      </c>
      <c r="AQ408" s="2">
        <f t="shared" si="124"/>
        <v>9.2403433476394845</v>
      </c>
      <c r="AR408" s="2">
        <f t="shared" si="124"/>
        <v>9.85036558408434</v>
      </c>
      <c r="AS408" s="2">
        <f t="shared" si="124"/>
        <v>10.515978695073235</v>
      </c>
      <c r="AT408" s="2">
        <f t="shared" si="124"/>
        <v>11.124213176668066</v>
      </c>
      <c r="AU408" s="2">
        <f t="shared" si="124"/>
        <v>11.33021728145528</v>
      </c>
      <c r="AV408" s="2">
        <f t="shared" si="124"/>
        <v>11.587952605849697</v>
      </c>
      <c r="AW408" s="2">
        <f t="shared" si="124"/>
        <v>11.896777359725176</v>
      </c>
      <c r="AX408" s="2">
        <f t="shared" si="124"/>
        <v>12.709777671527613</v>
      </c>
      <c r="AY408" s="2">
        <f t="shared" si="124"/>
        <v>13.173892554194156</v>
      </c>
      <c r="AZ408" s="2">
        <f t="shared" si="124"/>
        <v>13.801530486299677</v>
      </c>
      <c r="BA408" s="2">
        <f t="shared" si="124"/>
        <v>14.224050203527815</v>
      </c>
      <c r="BB408" s="2">
        <f t="shared" si="124"/>
        <v>14.875489647453833</v>
      </c>
      <c r="BC408" s="2">
        <f t="shared" si="124"/>
        <v>16.341700819672131</v>
      </c>
      <c r="BD408" s="2">
        <f t="shared" si="124"/>
        <v>16.949543805650215</v>
      </c>
      <c r="BE408" s="2">
        <f t="shared" si="124"/>
        <v>19.001006542526422</v>
      </c>
      <c r="BF408" s="2">
        <f t="shared" si="124"/>
        <v>20.116112198303981</v>
      </c>
      <c r="BG408" s="2">
        <f t="shared" si="124"/>
        <v>20.323166774821548</v>
      </c>
      <c r="BH408" s="2">
        <f t="shared" si="124"/>
        <v>21.002765341058733</v>
      </c>
      <c r="BI408" s="2">
        <f t="shared" si="124"/>
        <v>21.793636123580672</v>
      </c>
      <c r="BJ408" s="2">
        <f t="shared" si="124"/>
        <v>23.441722972972968</v>
      </c>
      <c r="BK408" s="2">
        <f t="shared" si="124"/>
        <v>24.400603366147983</v>
      </c>
      <c r="BL408" s="2">
        <f t="shared" si="124"/>
        <v>25.112405644896619</v>
      </c>
      <c r="BM408" s="2">
        <f t="shared" si="124"/>
        <v>27.510321306767185</v>
      </c>
      <c r="BN408" s="2">
        <f t="shared" si="124"/>
        <v>27.088850174216031</v>
      </c>
      <c r="BO408" s="2">
        <f t="shared" si="124"/>
        <v>31.185058397100281</v>
      </c>
      <c r="BQ408" s="32" t="s">
        <v>6</v>
      </c>
      <c r="BR408" s="32" t="s">
        <v>30</v>
      </c>
    </row>
    <row r="409" spans="2:70" x14ac:dyDescent="0.45">
      <c r="B409" t="s">
        <v>432</v>
      </c>
      <c r="C409" t="s">
        <v>32</v>
      </c>
      <c r="D409" t="s">
        <v>31</v>
      </c>
      <c r="E409" t="s">
        <v>9</v>
      </c>
      <c r="F409" s="2">
        <f t="shared" ref="F409:BO409" si="125">IF(F387=0,0,F398/F387)</f>
        <v>2.6630019781160992</v>
      </c>
      <c r="G409" s="2">
        <f t="shared" si="125"/>
        <v>2.8779971250002592</v>
      </c>
      <c r="H409" s="2">
        <f t="shared" si="125"/>
        <v>3.7149966936971426</v>
      </c>
      <c r="I409" s="2">
        <f t="shared" si="125"/>
        <v>3.6409947770949289</v>
      </c>
      <c r="J409" s="2">
        <f t="shared" si="125"/>
        <v>2.3060008450679939</v>
      </c>
      <c r="K409" s="2">
        <f t="shared" si="125"/>
        <v>3.0960022746659086</v>
      </c>
      <c r="L409" s="2">
        <f t="shared" si="125"/>
        <v>3.2099974277213983</v>
      </c>
      <c r="M409" s="2">
        <f t="shared" si="125"/>
        <v>2.019999677258931</v>
      </c>
      <c r="N409" s="2">
        <f t="shared" si="125"/>
        <v>2.7139992711921992</v>
      </c>
      <c r="O409" s="2">
        <f t="shared" si="125"/>
        <v>4.5760028149190708</v>
      </c>
      <c r="P409" s="2">
        <f t="shared" si="125"/>
        <v>3.1789987881280162</v>
      </c>
      <c r="Q409" s="2">
        <f t="shared" si="125"/>
        <v>5.9420026893413098</v>
      </c>
      <c r="R409" s="2">
        <f t="shared" si="125"/>
        <v>7.9999978688353401</v>
      </c>
      <c r="S409" s="2">
        <f t="shared" si="125"/>
        <v>8.5000086500326528</v>
      </c>
      <c r="T409" s="2">
        <f t="shared" si="125"/>
        <v>9.5000042494061461</v>
      </c>
      <c r="U409" s="2">
        <f t="shared" si="125"/>
        <v>9.5000031790235298</v>
      </c>
      <c r="V409" s="2">
        <f t="shared" si="125"/>
        <v>9.799995773367991</v>
      </c>
      <c r="W409" s="2">
        <f t="shared" si="125"/>
        <v>11.000006526037803</v>
      </c>
      <c r="X409" s="2">
        <f t="shared" si="125"/>
        <v>10.500007463116214</v>
      </c>
      <c r="Y409" s="2">
        <f t="shared" si="125"/>
        <v>14.000006426143266</v>
      </c>
      <c r="Z409" s="2">
        <f t="shared" si="125"/>
        <v>14.500003316507586</v>
      </c>
      <c r="AA409" s="2">
        <f t="shared" si="125"/>
        <v>15.500014623928799</v>
      </c>
      <c r="AB409" s="2">
        <f t="shared" si="125"/>
        <v>17.000004610058227</v>
      </c>
      <c r="AC409" s="2">
        <f t="shared" si="125"/>
        <v>16.499995429804073</v>
      </c>
      <c r="AD409" s="2">
        <f t="shared" si="125"/>
        <v>18.55201866733999</v>
      </c>
      <c r="AE409" s="2">
        <f t="shared" si="125"/>
        <v>19.290015537904882</v>
      </c>
      <c r="AF409" s="2">
        <f t="shared" si="125"/>
        <v>20.003986068890544</v>
      </c>
      <c r="AG409" s="2">
        <f t="shared" si="125"/>
        <v>25.172011222851022</v>
      </c>
      <c r="AH409" s="2">
        <f t="shared" si="125"/>
        <v>26.914970400483728</v>
      </c>
      <c r="AI409" s="2">
        <f t="shared" si="125"/>
        <v>26.704012098657586</v>
      </c>
      <c r="AJ409" s="2">
        <f t="shared" si="125"/>
        <v>24.799989789735129</v>
      </c>
      <c r="AK409" s="2">
        <f t="shared" si="125"/>
        <v>25.6999814760673</v>
      </c>
      <c r="AL409" s="2">
        <f t="shared" si="125"/>
        <v>28.199998216948352</v>
      </c>
      <c r="AM409" s="2">
        <f t="shared" si="125"/>
        <v>29.500004456983426</v>
      </c>
      <c r="AN409" s="2">
        <f t="shared" si="125"/>
        <v>30.500016754722036</v>
      </c>
      <c r="AO409" s="2">
        <f t="shared" si="125"/>
        <v>30.200016245420002</v>
      </c>
      <c r="AP409" s="2">
        <f t="shared" si="125"/>
        <v>30.499991229954968</v>
      </c>
      <c r="AQ409" s="2">
        <f t="shared" si="125"/>
        <v>30.999976601892904</v>
      </c>
      <c r="AR409" s="2">
        <f t="shared" si="125"/>
        <v>33.142960764757632</v>
      </c>
      <c r="AS409" s="2">
        <f t="shared" si="125"/>
        <v>33.721016388792428</v>
      </c>
      <c r="AT409" s="2">
        <f t="shared" si="125"/>
        <v>33.467007608831231</v>
      </c>
      <c r="AU409" s="2">
        <f t="shared" si="125"/>
        <v>33.551021301216998</v>
      </c>
      <c r="AV409" s="2">
        <f t="shared" si="125"/>
        <v>33.007035326113161</v>
      </c>
      <c r="AW409" s="2">
        <f t="shared" si="125"/>
        <v>33.633974915823707</v>
      </c>
      <c r="AX409" s="2">
        <f t="shared" si="125"/>
        <v>36.088024510066987</v>
      </c>
      <c r="AY409" s="2">
        <f t="shared" si="125"/>
        <v>44.786089929638337</v>
      </c>
      <c r="AZ409" s="2">
        <f t="shared" si="125"/>
        <v>49.532070366859053</v>
      </c>
      <c r="BA409" s="2">
        <f t="shared" si="125"/>
        <v>53.318957288394458</v>
      </c>
      <c r="BB409" s="2">
        <f t="shared" si="125"/>
        <v>54.426878393367971</v>
      </c>
      <c r="BC409" s="2">
        <f t="shared" si="125"/>
        <v>55.427840099982575</v>
      </c>
      <c r="BD409" s="2">
        <f t="shared" si="125"/>
        <v>55.619046073977941</v>
      </c>
      <c r="BE409" s="2">
        <f t="shared" si="125"/>
        <v>54.257066892419211</v>
      </c>
      <c r="BF409" s="2">
        <f t="shared" si="125"/>
        <v>54.569100469634321</v>
      </c>
      <c r="BG409" s="2">
        <f t="shared" si="125"/>
        <v>55.323103310351371</v>
      </c>
      <c r="BH409" s="2">
        <f t="shared" si="125"/>
        <v>56.704991822413582</v>
      </c>
      <c r="BI409" s="2">
        <f t="shared" si="125"/>
        <v>49.046861072201708</v>
      </c>
      <c r="BJ409" s="2">
        <f t="shared" si="125"/>
        <v>41.323746740440733</v>
      </c>
      <c r="BK409" s="2">
        <f t="shared" si="125"/>
        <v>33.859347598778193</v>
      </c>
      <c r="BL409" s="2">
        <f t="shared" si="125"/>
        <v>33.597651138577966</v>
      </c>
      <c r="BM409" s="2">
        <f t="shared" si="125"/>
        <v>31.556031058414401</v>
      </c>
      <c r="BN409" s="2">
        <f t="shared" si="125"/>
        <v>32.136267870579388</v>
      </c>
      <c r="BO409" s="2">
        <f t="shared" si="125"/>
        <v>30.96867037502243</v>
      </c>
      <c r="BQ409" s="32" t="s">
        <v>8</v>
      </c>
      <c r="BR409" s="32" t="s">
        <v>30</v>
      </c>
    </row>
    <row r="410" spans="2:70" x14ac:dyDescent="0.45">
      <c r="B410" t="s">
        <v>432</v>
      </c>
      <c r="C410" t="s">
        <v>32</v>
      </c>
      <c r="D410" t="s">
        <v>31</v>
      </c>
      <c r="E410" t="s">
        <v>10</v>
      </c>
      <c r="F410" s="2">
        <f t="shared" ref="F410:BO410" si="126">IF(F388=0,0,F399/F388)</f>
        <v>0</v>
      </c>
      <c r="G410" s="2">
        <f t="shared" si="126"/>
        <v>0</v>
      </c>
      <c r="H410" s="2">
        <f t="shared" si="126"/>
        <v>0</v>
      </c>
      <c r="I410" s="2">
        <f t="shared" si="126"/>
        <v>0</v>
      </c>
      <c r="J410" s="2">
        <f t="shared" si="126"/>
        <v>0</v>
      </c>
      <c r="K410" s="2">
        <f t="shared" si="126"/>
        <v>0</v>
      </c>
      <c r="L410" s="2">
        <f t="shared" si="126"/>
        <v>0</v>
      </c>
      <c r="M410" s="2">
        <f t="shared" si="126"/>
        <v>0</v>
      </c>
      <c r="N410" s="2">
        <f t="shared" si="126"/>
        <v>0</v>
      </c>
      <c r="O410" s="2">
        <f t="shared" si="126"/>
        <v>0</v>
      </c>
      <c r="P410" s="2">
        <f t="shared" si="126"/>
        <v>0</v>
      </c>
      <c r="Q410" s="2">
        <f t="shared" si="126"/>
        <v>0</v>
      </c>
      <c r="R410" s="2">
        <f t="shared" si="126"/>
        <v>0</v>
      </c>
      <c r="S410" s="2">
        <f t="shared" si="126"/>
        <v>0</v>
      </c>
      <c r="T410" s="2">
        <f t="shared" si="126"/>
        <v>0</v>
      </c>
      <c r="U410" s="2">
        <f t="shared" si="126"/>
        <v>0</v>
      </c>
      <c r="V410" s="2">
        <f t="shared" si="126"/>
        <v>0</v>
      </c>
      <c r="W410" s="2">
        <f t="shared" si="126"/>
        <v>0</v>
      </c>
      <c r="X410" s="2">
        <f t="shared" si="126"/>
        <v>0</v>
      </c>
      <c r="Y410" s="2">
        <f t="shared" si="126"/>
        <v>0</v>
      </c>
      <c r="Z410" s="2">
        <f t="shared" si="126"/>
        <v>0</v>
      </c>
      <c r="AA410" s="2">
        <f t="shared" si="126"/>
        <v>0</v>
      </c>
      <c r="AB410" s="2">
        <f t="shared" si="126"/>
        <v>0</v>
      </c>
      <c r="AC410" s="2">
        <f t="shared" si="126"/>
        <v>0</v>
      </c>
      <c r="AD410" s="2">
        <f t="shared" si="126"/>
        <v>0</v>
      </c>
      <c r="AE410" s="2">
        <f t="shared" si="126"/>
        <v>0</v>
      </c>
      <c r="AF410" s="2">
        <f t="shared" si="126"/>
        <v>0</v>
      </c>
      <c r="AG410" s="2">
        <f t="shared" si="126"/>
        <v>0</v>
      </c>
      <c r="AH410" s="2">
        <f t="shared" si="126"/>
        <v>0</v>
      </c>
      <c r="AI410" s="2">
        <f t="shared" si="126"/>
        <v>0</v>
      </c>
      <c r="AJ410" s="2">
        <f t="shared" si="126"/>
        <v>0</v>
      </c>
      <c r="AK410" s="2">
        <f t="shared" si="126"/>
        <v>0</v>
      </c>
      <c r="AL410" s="2">
        <f t="shared" si="126"/>
        <v>0</v>
      </c>
      <c r="AM410" s="2">
        <f t="shared" si="126"/>
        <v>0</v>
      </c>
      <c r="AN410" s="2">
        <f t="shared" si="126"/>
        <v>0</v>
      </c>
      <c r="AO410" s="2">
        <f t="shared" si="126"/>
        <v>0</v>
      </c>
      <c r="AP410" s="2">
        <f t="shared" si="126"/>
        <v>0</v>
      </c>
      <c r="AQ410" s="2">
        <f t="shared" si="126"/>
        <v>0</v>
      </c>
      <c r="AR410" s="2">
        <f t="shared" si="126"/>
        <v>0</v>
      </c>
      <c r="AS410" s="2">
        <f t="shared" si="126"/>
        <v>0</v>
      </c>
      <c r="AT410" s="2">
        <f t="shared" si="126"/>
        <v>0</v>
      </c>
      <c r="AU410" s="2">
        <f t="shared" si="126"/>
        <v>0</v>
      </c>
      <c r="AV410" s="2">
        <f t="shared" si="126"/>
        <v>0</v>
      </c>
      <c r="AW410" s="2">
        <f t="shared" si="126"/>
        <v>0</v>
      </c>
      <c r="AX410" s="2">
        <f t="shared" si="126"/>
        <v>0</v>
      </c>
      <c r="AY410" s="2">
        <f t="shared" si="126"/>
        <v>0</v>
      </c>
      <c r="AZ410" s="2">
        <f t="shared" si="126"/>
        <v>0</v>
      </c>
      <c r="BA410" s="2">
        <f t="shared" si="126"/>
        <v>0</v>
      </c>
      <c r="BB410" s="2">
        <f t="shared" si="126"/>
        <v>0</v>
      </c>
      <c r="BC410" s="2">
        <f t="shared" si="126"/>
        <v>0</v>
      </c>
      <c r="BD410" s="2">
        <f t="shared" si="126"/>
        <v>0</v>
      </c>
      <c r="BE410" s="2">
        <f t="shared" si="126"/>
        <v>0</v>
      </c>
      <c r="BF410" s="2">
        <f t="shared" si="126"/>
        <v>0</v>
      </c>
      <c r="BG410" s="2">
        <f t="shared" si="126"/>
        <v>0</v>
      </c>
      <c r="BH410" s="2">
        <f t="shared" si="126"/>
        <v>0</v>
      </c>
      <c r="BI410" s="2">
        <f t="shared" si="126"/>
        <v>0</v>
      </c>
      <c r="BJ410" s="2">
        <f t="shared" si="126"/>
        <v>0</v>
      </c>
      <c r="BK410" s="2">
        <f t="shared" si="126"/>
        <v>0</v>
      </c>
      <c r="BL410" s="2">
        <f t="shared" si="126"/>
        <v>0</v>
      </c>
      <c r="BM410" s="2">
        <f t="shared" si="126"/>
        <v>0</v>
      </c>
      <c r="BN410" s="2">
        <f t="shared" si="126"/>
        <v>0</v>
      </c>
      <c r="BO410" s="2">
        <f t="shared" si="126"/>
        <v>0</v>
      </c>
      <c r="BQ410" s="32" t="s">
        <v>6</v>
      </c>
      <c r="BR410" s="32" t="s">
        <v>30</v>
      </c>
    </row>
    <row r="411" spans="2:70" x14ac:dyDescent="0.45">
      <c r="B411" t="s">
        <v>432</v>
      </c>
      <c r="C411" t="s">
        <v>32</v>
      </c>
      <c r="D411" t="s">
        <v>31</v>
      </c>
      <c r="E411" t="s">
        <v>11</v>
      </c>
      <c r="F411" s="2">
        <f t="shared" ref="F411:BO411" si="127">IF(F389=0,0,F400/F389)</f>
        <v>7.7999958329308339E-2</v>
      </c>
      <c r="G411" s="2">
        <f t="shared" si="127"/>
        <v>8.7099927165138882E-2</v>
      </c>
      <c r="H411" s="2">
        <f t="shared" si="127"/>
        <v>8.8399995416225785E-2</v>
      </c>
      <c r="I411" s="2">
        <f t="shared" si="127"/>
        <v>8.8399960711128558E-2</v>
      </c>
      <c r="J411" s="2">
        <f t="shared" si="127"/>
        <v>8.9699983803507966E-2</v>
      </c>
      <c r="K411" s="2">
        <f t="shared" si="127"/>
        <v>9.1000064317683968E-2</v>
      </c>
      <c r="L411" s="2">
        <f t="shared" si="127"/>
        <v>9.2299922255829406E-2</v>
      </c>
      <c r="M411" s="2">
        <f t="shared" si="127"/>
        <v>9.8800040373185335E-2</v>
      </c>
      <c r="N411" s="2">
        <f t="shared" si="127"/>
        <v>0.10530009523190308</v>
      </c>
      <c r="O411" s="2">
        <f t="shared" si="127"/>
        <v>0.10920007265982773</v>
      </c>
      <c r="P411" s="2">
        <f t="shared" si="127"/>
        <v>0.11180003022656533</v>
      </c>
      <c r="Q411" s="2">
        <f t="shared" si="127"/>
        <v>0.11310001314784081</v>
      </c>
      <c r="R411" s="2">
        <f t="shared" si="127"/>
        <v>0.11699991848016698</v>
      </c>
      <c r="S411" s="2">
        <f t="shared" si="127"/>
        <v>0.11699991848016698</v>
      </c>
      <c r="T411" s="2">
        <f t="shared" si="127"/>
        <v>0.11699991848016698</v>
      </c>
      <c r="U411" s="2">
        <f t="shared" si="127"/>
        <v>0.11699991848016698</v>
      </c>
      <c r="V411" s="2">
        <f t="shared" si="127"/>
        <v>0.11699991848016698</v>
      </c>
      <c r="W411" s="2">
        <f t="shared" si="127"/>
        <v>0.11699991848016698</v>
      </c>
      <c r="X411" s="2">
        <f t="shared" si="127"/>
        <v>0.11699991848016698</v>
      </c>
      <c r="Y411" s="2">
        <f t="shared" si="127"/>
        <v>0.11699991848016698</v>
      </c>
      <c r="Z411" s="2">
        <f t="shared" si="127"/>
        <v>0.11699991848016698</v>
      </c>
      <c r="AA411" s="2">
        <f t="shared" si="127"/>
        <v>0.11699991848016698</v>
      </c>
      <c r="AB411" s="2">
        <f t="shared" si="127"/>
        <v>0.11699991848016698</v>
      </c>
      <c r="AC411" s="2">
        <f t="shared" si="127"/>
        <v>0.11699991848016698</v>
      </c>
      <c r="AD411" s="2">
        <f t="shared" si="127"/>
        <v>0.11699991848016698</v>
      </c>
      <c r="AE411" s="2">
        <f t="shared" si="127"/>
        <v>0.11699991848016698</v>
      </c>
      <c r="AF411" s="2">
        <f t="shared" si="127"/>
        <v>0.11699991848016698</v>
      </c>
      <c r="AG411" s="2">
        <f t="shared" si="127"/>
        <v>0.11699991848016698</v>
      </c>
      <c r="AH411" s="2">
        <f t="shared" si="127"/>
        <v>0.11699991848016698</v>
      </c>
      <c r="AI411" s="2">
        <f t="shared" si="127"/>
        <v>0.11699991848016698</v>
      </c>
      <c r="AJ411" s="2">
        <f t="shared" si="127"/>
        <v>0.11699991848016698</v>
      </c>
      <c r="AK411" s="2">
        <f t="shared" si="127"/>
        <v>0.11699991848016698</v>
      </c>
      <c r="AL411" s="2">
        <f t="shared" si="127"/>
        <v>0.11699991848016698</v>
      </c>
      <c r="AM411" s="2">
        <f t="shared" si="127"/>
        <v>0.11699991848016698</v>
      </c>
      <c r="AN411" s="2">
        <f t="shared" si="127"/>
        <v>0.11699991848016698</v>
      </c>
      <c r="AO411" s="2">
        <f t="shared" si="127"/>
        <v>0.11699991848016698</v>
      </c>
      <c r="AP411" s="2">
        <f t="shared" si="127"/>
        <v>0.11699991848016698</v>
      </c>
      <c r="AQ411" s="2">
        <f t="shared" si="127"/>
        <v>0.11699991848016698</v>
      </c>
      <c r="AR411" s="2">
        <f t="shared" si="127"/>
        <v>0.11699991848016698</v>
      </c>
      <c r="AS411" s="2">
        <f t="shared" si="127"/>
        <v>0.11699991848016698</v>
      </c>
      <c r="AT411" s="2">
        <f t="shared" si="127"/>
        <v>0.11699991848016698</v>
      </c>
      <c r="AU411" s="2">
        <f t="shared" si="127"/>
        <v>0.11699991848016698</v>
      </c>
      <c r="AV411" s="2">
        <f t="shared" si="127"/>
        <v>0.11699991848016698</v>
      </c>
      <c r="AW411" s="2">
        <f t="shared" si="127"/>
        <v>0.11699991848016698</v>
      </c>
      <c r="AX411" s="2">
        <f t="shared" si="127"/>
        <v>0.11699991848016698</v>
      </c>
      <c r="AY411" s="2">
        <f t="shared" si="127"/>
        <v>0.11699991848016698</v>
      </c>
      <c r="AZ411" s="2">
        <f t="shared" si="127"/>
        <v>0.11699991848016698</v>
      </c>
      <c r="BA411" s="2">
        <f t="shared" si="127"/>
        <v>0.11699991848016698</v>
      </c>
      <c r="BB411" s="2">
        <f t="shared" si="127"/>
        <v>0.11699991848016698</v>
      </c>
      <c r="BC411" s="2">
        <f t="shared" si="127"/>
        <v>0.11699991848016698</v>
      </c>
      <c r="BD411" s="2">
        <f t="shared" si="127"/>
        <v>0.11699991848016698</v>
      </c>
      <c r="BE411" s="2">
        <f t="shared" si="127"/>
        <v>0.11699991848016698</v>
      </c>
      <c r="BF411" s="2">
        <f t="shared" si="127"/>
        <v>0.11699991848016698</v>
      </c>
      <c r="BG411" s="2">
        <f t="shared" si="127"/>
        <v>0.1168999677987612</v>
      </c>
      <c r="BH411" s="2">
        <f t="shared" si="127"/>
        <v>0.11680991488387146</v>
      </c>
      <c r="BI411" s="2">
        <f t="shared" si="127"/>
        <v>0.11668998638632583</v>
      </c>
      <c r="BJ411" s="2">
        <f t="shared" si="127"/>
        <v>0.11668005860944369</v>
      </c>
      <c r="BK411" s="2">
        <f t="shared" si="127"/>
        <v>0.11665998759961892</v>
      </c>
      <c r="BL411" s="2">
        <f t="shared" si="127"/>
        <v>0.11665006492635065</v>
      </c>
      <c r="BM411" s="2">
        <f t="shared" si="127"/>
        <v>0.11663992349373567</v>
      </c>
      <c r="BN411" s="2">
        <f t="shared" si="127"/>
        <v>0.1166300042331882</v>
      </c>
      <c r="BO411" s="2">
        <f t="shared" si="127"/>
        <v>0.11662008665959936</v>
      </c>
      <c r="BQ411" s="32" t="s">
        <v>8</v>
      </c>
      <c r="BR411" s="32" t="s">
        <v>30</v>
      </c>
    </row>
    <row r="412" spans="2:70" x14ac:dyDescent="0.45">
      <c r="B412" t="s">
        <v>432</v>
      </c>
      <c r="C412" t="s">
        <v>32</v>
      </c>
      <c r="D412" t="s">
        <v>31</v>
      </c>
      <c r="E412" t="s">
        <v>12</v>
      </c>
      <c r="F412" s="2">
        <f t="shared" ref="F412:BO412" si="128">IF(F390=0,0,F401/F390)</f>
        <v>0</v>
      </c>
      <c r="G412" s="2">
        <f t="shared" si="128"/>
        <v>0</v>
      </c>
      <c r="H412" s="2">
        <f t="shared" si="128"/>
        <v>0</v>
      </c>
      <c r="I412" s="2">
        <f t="shared" si="128"/>
        <v>0</v>
      </c>
      <c r="J412" s="2">
        <f t="shared" si="128"/>
        <v>0</v>
      </c>
      <c r="K412" s="2">
        <f t="shared" si="128"/>
        <v>0</v>
      </c>
      <c r="L412" s="2">
        <f t="shared" si="128"/>
        <v>0</v>
      </c>
      <c r="M412" s="2">
        <f t="shared" si="128"/>
        <v>0</v>
      </c>
      <c r="N412" s="2">
        <f t="shared" si="128"/>
        <v>0</v>
      </c>
      <c r="O412" s="2">
        <f t="shared" si="128"/>
        <v>0</v>
      </c>
      <c r="P412" s="2">
        <f t="shared" si="128"/>
        <v>0</v>
      </c>
      <c r="Q412" s="2">
        <f t="shared" si="128"/>
        <v>0</v>
      </c>
      <c r="R412" s="2">
        <f t="shared" si="128"/>
        <v>0</v>
      </c>
      <c r="S412" s="2">
        <f t="shared" si="128"/>
        <v>0</v>
      </c>
      <c r="T412" s="2">
        <f t="shared" si="128"/>
        <v>0</v>
      </c>
      <c r="U412" s="2">
        <f t="shared" si="128"/>
        <v>0</v>
      </c>
      <c r="V412" s="2">
        <f t="shared" si="128"/>
        <v>0</v>
      </c>
      <c r="W412" s="2">
        <f t="shared" si="128"/>
        <v>0</v>
      </c>
      <c r="X412" s="2">
        <f t="shared" si="128"/>
        <v>0</v>
      </c>
      <c r="Y412" s="2">
        <f t="shared" si="128"/>
        <v>0</v>
      </c>
      <c r="Z412" s="2">
        <f t="shared" si="128"/>
        <v>0</v>
      </c>
      <c r="AA412" s="2">
        <f t="shared" si="128"/>
        <v>0</v>
      </c>
      <c r="AB412" s="2">
        <f t="shared" si="128"/>
        <v>0</v>
      </c>
      <c r="AC412" s="2">
        <f t="shared" si="128"/>
        <v>0</v>
      </c>
      <c r="AD412" s="2">
        <f t="shared" si="128"/>
        <v>0</v>
      </c>
      <c r="AE412" s="2">
        <f t="shared" si="128"/>
        <v>0</v>
      </c>
      <c r="AF412" s="2">
        <f t="shared" si="128"/>
        <v>0</v>
      </c>
      <c r="AG412" s="2">
        <f t="shared" si="128"/>
        <v>0</v>
      </c>
      <c r="AH412" s="2">
        <f t="shared" si="128"/>
        <v>0</v>
      </c>
      <c r="AI412" s="2">
        <f t="shared" si="128"/>
        <v>0</v>
      </c>
      <c r="AJ412" s="2">
        <f t="shared" si="128"/>
        <v>0</v>
      </c>
      <c r="AK412" s="2">
        <f t="shared" si="128"/>
        <v>0</v>
      </c>
      <c r="AL412" s="2">
        <f t="shared" si="128"/>
        <v>0</v>
      </c>
      <c r="AM412" s="2">
        <f t="shared" si="128"/>
        <v>0</v>
      </c>
      <c r="AN412" s="2">
        <f t="shared" si="128"/>
        <v>0</v>
      </c>
      <c r="AO412" s="2">
        <f t="shared" si="128"/>
        <v>0</v>
      </c>
      <c r="AP412" s="2">
        <f t="shared" si="128"/>
        <v>0</v>
      </c>
      <c r="AQ412" s="2">
        <f t="shared" si="128"/>
        <v>0</v>
      </c>
      <c r="AR412" s="2">
        <f t="shared" si="128"/>
        <v>0</v>
      </c>
      <c r="AS412" s="2">
        <f t="shared" si="128"/>
        <v>0</v>
      </c>
      <c r="AT412" s="2">
        <f t="shared" si="128"/>
        <v>0</v>
      </c>
      <c r="AU412" s="2">
        <f t="shared" si="128"/>
        <v>0</v>
      </c>
      <c r="AV412" s="2">
        <f t="shared" si="128"/>
        <v>0</v>
      </c>
      <c r="AW412" s="2">
        <f t="shared" si="128"/>
        <v>0</v>
      </c>
      <c r="AX412" s="2">
        <f t="shared" si="128"/>
        <v>0</v>
      </c>
      <c r="AY412" s="2">
        <f t="shared" si="128"/>
        <v>0</v>
      </c>
      <c r="AZ412" s="2">
        <f t="shared" si="128"/>
        <v>0</v>
      </c>
      <c r="BA412" s="2">
        <f t="shared" si="128"/>
        <v>0</v>
      </c>
      <c r="BB412" s="2">
        <f t="shared" si="128"/>
        <v>0</v>
      </c>
      <c r="BC412" s="2">
        <f t="shared" si="128"/>
        <v>0</v>
      </c>
      <c r="BD412" s="2">
        <f t="shared" si="128"/>
        <v>0</v>
      </c>
      <c r="BE412" s="2">
        <f t="shared" si="128"/>
        <v>0</v>
      </c>
      <c r="BF412" s="2">
        <f t="shared" si="128"/>
        <v>0</v>
      </c>
      <c r="BG412" s="2">
        <f t="shared" si="128"/>
        <v>0</v>
      </c>
      <c r="BH412" s="2">
        <f t="shared" si="128"/>
        <v>0</v>
      </c>
      <c r="BI412" s="2">
        <f t="shared" si="128"/>
        <v>0</v>
      </c>
      <c r="BJ412" s="2">
        <f t="shared" si="128"/>
        <v>0</v>
      </c>
      <c r="BK412" s="2">
        <f t="shared" si="128"/>
        <v>0</v>
      </c>
      <c r="BL412" s="2">
        <f t="shared" si="128"/>
        <v>0</v>
      </c>
      <c r="BM412" s="2">
        <f t="shared" si="128"/>
        <v>0</v>
      </c>
      <c r="BN412" s="2">
        <f t="shared" si="128"/>
        <v>0</v>
      </c>
      <c r="BO412" s="2">
        <f t="shared" si="128"/>
        <v>0</v>
      </c>
      <c r="BQ412" s="32" t="s">
        <v>6</v>
      </c>
      <c r="BR412" s="32" t="s">
        <v>30</v>
      </c>
    </row>
    <row r="413" spans="2:70" x14ac:dyDescent="0.45">
      <c r="B413" t="s">
        <v>432</v>
      </c>
      <c r="C413" t="s">
        <v>32</v>
      </c>
      <c r="D413" t="s">
        <v>31</v>
      </c>
      <c r="E413" t="s">
        <v>13</v>
      </c>
      <c r="F413" s="2">
        <f t="shared" ref="F413:BO413" si="129">IF(F391=0,0,F402/F391)</f>
        <v>0</v>
      </c>
      <c r="G413" s="2">
        <f t="shared" si="129"/>
        <v>0</v>
      </c>
      <c r="H413" s="2">
        <f t="shared" si="129"/>
        <v>0</v>
      </c>
      <c r="I413" s="2">
        <f t="shared" si="129"/>
        <v>0</v>
      </c>
      <c r="J413" s="2">
        <f t="shared" si="129"/>
        <v>0</v>
      </c>
      <c r="K413" s="2">
        <f t="shared" si="129"/>
        <v>0</v>
      </c>
      <c r="L413" s="2">
        <f t="shared" si="129"/>
        <v>0</v>
      </c>
      <c r="M413" s="2">
        <f t="shared" si="129"/>
        <v>0</v>
      </c>
      <c r="N413" s="2">
        <f t="shared" si="129"/>
        <v>0</v>
      </c>
      <c r="O413" s="2">
        <f t="shared" si="129"/>
        <v>0</v>
      </c>
      <c r="P413" s="2">
        <f t="shared" si="129"/>
        <v>0</v>
      </c>
      <c r="Q413" s="2">
        <f t="shared" si="129"/>
        <v>0</v>
      </c>
      <c r="R413" s="2">
        <f t="shared" si="129"/>
        <v>0</v>
      </c>
      <c r="S413" s="2">
        <f t="shared" si="129"/>
        <v>0</v>
      </c>
      <c r="T413" s="2">
        <f t="shared" si="129"/>
        <v>0</v>
      </c>
      <c r="U413" s="2">
        <f t="shared" si="129"/>
        <v>0</v>
      </c>
      <c r="V413" s="2">
        <f t="shared" si="129"/>
        <v>0</v>
      </c>
      <c r="W413" s="2">
        <f t="shared" si="129"/>
        <v>0</v>
      </c>
      <c r="X413" s="2">
        <f t="shared" si="129"/>
        <v>0</v>
      </c>
      <c r="Y413" s="2">
        <f t="shared" si="129"/>
        <v>0</v>
      </c>
      <c r="Z413" s="2">
        <f t="shared" si="129"/>
        <v>0</v>
      </c>
      <c r="AA413" s="2">
        <f t="shared" si="129"/>
        <v>0</v>
      </c>
      <c r="AB413" s="2">
        <f t="shared" si="129"/>
        <v>0</v>
      </c>
      <c r="AC413" s="2">
        <f t="shared" si="129"/>
        <v>0</v>
      </c>
      <c r="AD413" s="2">
        <f t="shared" si="129"/>
        <v>0</v>
      </c>
      <c r="AE413" s="2">
        <f t="shared" si="129"/>
        <v>0</v>
      </c>
      <c r="AF413" s="2">
        <f t="shared" si="129"/>
        <v>0</v>
      </c>
      <c r="AG413" s="2">
        <f t="shared" si="129"/>
        <v>0</v>
      </c>
      <c r="AH413" s="2">
        <f t="shared" si="129"/>
        <v>0</v>
      </c>
      <c r="AI413" s="2">
        <f t="shared" si="129"/>
        <v>0</v>
      </c>
      <c r="AJ413" s="2">
        <f t="shared" si="129"/>
        <v>0</v>
      </c>
      <c r="AK413" s="2">
        <f t="shared" si="129"/>
        <v>0</v>
      </c>
      <c r="AL413" s="2">
        <f t="shared" si="129"/>
        <v>0</v>
      </c>
      <c r="AM413" s="2">
        <f t="shared" si="129"/>
        <v>0</v>
      </c>
      <c r="AN413" s="2">
        <f t="shared" si="129"/>
        <v>0</v>
      </c>
      <c r="AO413" s="2">
        <f t="shared" si="129"/>
        <v>0</v>
      </c>
      <c r="AP413" s="2">
        <f t="shared" si="129"/>
        <v>0</v>
      </c>
      <c r="AQ413" s="2">
        <f t="shared" si="129"/>
        <v>0</v>
      </c>
      <c r="AR413" s="2">
        <f t="shared" si="129"/>
        <v>0</v>
      </c>
      <c r="AS413" s="2">
        <f t="shared" si="129"/>
        <v>0</v>
      </c>
      <c r="AT413" s="2">
        <f t="shared" si="129"/>
        <v>0</v>
      </c>
      <c r="AU413" s="2">
        <f t="shared" si="129"/>
        <v>0</v>
      </c>
      <c r="AV413" s="2">
        <f t="shared" si="129"/>
        <v>0</v>
      </c>
      <c r="AW413" s="2">
        <f t="shared" si="129"/>
        <v>0</v>
      </c>
      <c r="AX413" s="2">
        <f t="shared" si="129"/>
        <v>0</v>
      </c>
      <c r="AY413" s="2">
        <f t="shared" si="129"/>
        <v>0</v>
      </c>
      <c r="AZ413" s="2">
        <f t="shared" si="129"/>
        <v>0</v>
      </c>
      <c r="BA413" s="2">
        <f t="shared" si="129"/>
        <v>0</v>
      </c>
      <c r="BB413" s="2">
        <f t="shared" si="129"/>
        <v>0</v>
      </c>
      <c r="BC413" s="2">
        <f t="shared" si="129"/>
        <v>0</v>
      </c>
      <c r="BD413" s="2">
        <f t="shared" si="129"/>
        <v>0</v>
      </c>
      <c r="BE413" s="2">
        <f t="shared" si="129"/>
        <v>0</v>
      </c>
      <c r="BF413" s="2">
        <f t="shared" si="129"/>
        <v>0</v>
      </c>
      <c r="BG413" s="2">
        <f t="shared" si="129"/>
        <v>0</v>
      </c>
      <c r="BH413" s="2">
        <f t="shared" si="129"/>
        <v>0</v>
      </c>
      <c r="BI413" s="2">
        <f t="shared" si="129"/>
        <v>0</v>
      </c>
      <c r="BJ413" s="2">
        <f t="shared" si="129"/>
        <v>0</v>
      </c>
      <c r="BK413" s="2">
        <f t="shared" si="129"/>
        <v>0</v>
      </c>
      <c r="BL413" s="2">
        <f t="shared" si="129"/>
        <v>0</v>
      </c>
      <c r="BM413" s="2">
        <f t="shared" si="129"/>
        <v>0</v>
      </c>
      <c r="BN413" s="2">
        <f t="shared" si="129"/>
        <v>0</v>
      </c>
      <c r="BO413" s="2">
        <f t="shared" si="129"/>
        <v>0</v>
      </c>
      <c r="BQ413" s="32" t="s">
        <v>6</v>
      </c>
      <c r="BR413" s="32" t="s">
        <v>30</v>
      </c>
    </row>
    <row r="414" spans="2:70" x14ac:dyDescent="0.45">
      <c r="B414" t="s">
        <v>432</v>
      </c>
      <c r="C414" t="s">
        <v>32</v>
      </c>
      <c r="D414" t="s">
        <v>31</v>
      </c>
      <c r="E414" t="s">
        <v>15</v>
      </c>
      <c r="F414" s="2">
        <f t="shared" ref="F414:BO414" si="130">IF(F392=0,0,F403/F392)</f>
        <v>60</v>
      </c>
      <c r="G414" s="2">
        <f t="shared" si="130"/>
        <v>60.000673038093957</v>
      </c>
      <c r="H414" s="2">
        <f t="shared" si="130"/>
        <v>67.998595505617971</v>
      </c>
      <c r="I414" s="2">
        <f t="shared" si="130"/>
        <v>73.00011166322372</v>
      </c>
      <c r="J414" s="2">
        <f t="shared" si="130"/>
        <v>79.999462365591398</v>
      </c>
      <c r="K414" s="2">
        <f t="shared" si="130"/>
        <v>87.926197367192614</v>
      </c>
      <c r="L414" s="2">
        <f t="shared" si="130"/>
        <v>86.837703756201279</v>
      </c>
      <c r="M414" s="2">
        <f t="shared" si="130"/>
        <v>120.28251525235719</v>
      </c>
      <c r="N414" s="2">
        <f t="shared" si="130"/>
        <v>108.34823605917737</v>
      </c>
      <c r="O414" s="2">
        <f t="shared" si="130"/>
        <v>93.165316642120757</v>
      </c>
      <c r="P414" s="2">
        <f t="shared" si="130"/>
        <v>101.89545934530095</v>
      </c>
      <c r="Q414" s="2">
        <f t="shared" si="130"/>
        <v>109.2234557694579</v>
      </c>
      <c r="R414" s="2">
        <f t="shared" si="130"/>
        <v>117.09677419354838</v>
      </c>
      <c r="S414" s="2">
        <f t="shared" si="130"/>
        <v>121.85582287308229</v>
      </c>
      <c r="T414" s="2">
        <f t="shared" si="130"/>
        <v>131.63846752236486</v>
      </c>
      <c r="U414" s="2">
        <f t="shared" si="130"/>
        <v>130.66819166867324</v>
      </c>
      <c r="V414" s="2">
        <f t="shared" si="130"/>
        <v>129.58904109589039</v>
      </c>
      <c r="W414" s="2">
        <f t="shared" si="130"/>
        <v>127.58872239747633</v>
      </c>
      <c r="X414" s="2">
        <f t="shared" si="130"/>
        <v>198.75964718853362</v>
      </c>
      <c r="Y414" s="2">
        <f t="shared" si="130"/>
        <v>220.27318475916607</v>
      </c>
      <c r="Z414" s="2">
        <f t="shared" si="130"/>
        <v>249.98384201077201</v>
      </c>
      <c r="AA414" s="2">
        <f t="shared" si="130"/>
        <v>291.3397901533495</v>
      </c>
      <c r="AB414" s="2">
        <f t="shared" si="130"/>
        <v>276.1848862802641</v>
      </c>
      <c r="AC414" s="2">
        <f t="shared" si="130"/>
        <v>176.17325379070346</v>
      </c>
      <c r="AD414" s="2">
        <f t="shared" si="130"/>
        <v>178.40310507346823</v>
      </c>
      <c r="AE414" s="2">
        <f t="shared" si="130"/>
        <v>188.17529165420282</v>
      </c>
      <c r="AF414" s="2">
        <f t="shared" si="130"/>
        <v>198.40924092409242</v>
      </c>
      <c r="AG414" s="2">
        <f t="shared" si="130"/>
        <v>194.03950758660179</v>
      </c>
      <c r="AH414" s="2">
        <f t="shared" si="130"/>
        <v>208.47546259050682</v>
      </c>
      <c r="AI414" s="2">
        <f t="shared" si="130"/>
        <v>229.27754982415007</v>
      </c>
      <c r="AJ414" s="2">
        <f t="shared" si="130"/>
        <v>272.99026425591097</v>
      </c>
      <c r="AK414" s="2">
        <f t="shared" si="130"/>
        <v>290.98682812831953</v>
      </c>
      <c r="AL414" s="2">
        <f t="shared" si="130"/>
        <v>346.58187599364067</v>
      </c>
      <c r="AM414" s="2">
        <f t="shared" si="130"/>
        <v>362.24312431243123</v>
      </c>
      <c r="AN414" s="2">
        <f t="shared" si="130"/>
        <v>399.5446685878963</v>
      </c>
      <c r="AO414" s="2">
        <f t="shared" si="130"/>
        <v>455.0864909390445</v>
      </c>
      <c r="AP414" s="2">
        <f t="shared" si="130"/>
        <v>496.67878877838803</v>
      </c>
      <c r="AQ414" s="2">
        <f t="shared" si="130"/>
        <v>491.25071963154869</v>
      </c>
      <c r="AR414" s="2">
        <f t="shared" si="130"/>
        <v>496.46531336223887</v>
      </c>
      <c r="AS414" s="2">
        <f t="shared" si="130"/>
        <v>533.11580086580079</v>
      </c>
      <c r="AT414" s="2">
        <f t="shared" si="130"/>
        <v>587.08712302537094</v>
      </c>
      <c r="AU414" s="2">
        <f t="shared" si="130"/>
        <v>627.09051724137919</v>
      </c>
      <c r="AV414" s="2">
        <f t="shared" si="130"/>
        <v>635.14988290398128</v>
      </c>
      <c r="AW414" s="2">
        <f t="shared" si="130"/>
        <v>658.11773049645399</v>
      </c>
      <c r="AX414" s="2">
        <f t="shared" si="130"/>
        <v>649.5402439024391</v>
      </c>
      <c r="AY414" s="2">
        <f t="shared" si="130"/>
        <v>657.99791720906012</v>
      </c>
      <c r="AZ414" s="2">
        <f t="shared" si="130"/>
        <v>745.44627128596596</v>
      </c>
      <c r="BA414" s="2">
        <f t="shared" si="130"/>
        <v>812.40422204847539</v>
      </c>
      <c r="BB414" s="2">
        <f t="shared" si="130"/>
        <v>826.58206207259343</v>
      </c>
      <c r="BC414" s="2">
        <f t="shared" si="130"/>
        <v>868.65417867435167</v>
      </c>
      <c r="BD414" s="2">
        <f t="shared" si="130"/>
        <v>920.18176310209026</v>
      </c>
      <c r="BE414" s="2">
        <f t="shared" si="130"/>
        <v>1026.0861293670009</v>
      </c>
      <c r="BF414" s="2">
        <f t="shared" si="130"/>
        <v>1087.2584228063679</v>
      </c>
      <c r="BG414" s="2">
        <f t="shared" si="130"/>
        <v>1114.8559970834854</v>
      </c>
      <c r="BH414" s="2">
        <f t="shared" si="130"/>
        <v>1185.7418538437203</v>
      </c>
      <c r="BI414" s="2">
        <f t="shared" si="130"/>
        <v>1243.5004900359361</v>
      </c>
      <c r="BJ414" s="2">
        <f t="shared" si="130"/>
        <v>1278.191632928475</v>
      </c>
      <c r="BK414" s="2">
        <f t="shared" si="130"/>
        <v>1414.1631504922645</v>
      </c>
      <c r="BL414" s="2">
        <f t="shared" si="130"/>
        <v>1484.3728564429202</v>
      </c>
      <c r="BM414" s="2">
        <f t="shared" si="130"/>
        <v>1393.5734543391945</v>
      </c>
      <c r="BN414" s="2">
        <f t="shared" si="130"/>
        <v>1343.1395348837209</v>
      </c>
      <c r="BO414" s="2">
        <f t="shared" si="130"/>
        <v>1437.6113776559287</v>
      </c>
      <c r="BQ414" s="32" t="s">
        <v>14</v>
      </c>
      <c r="BR414" s="32" t="s">
        <v>30</v>
      </c>
    </row>
    <row r="415" spans="2:70" x14ac:dyDescent="0.45">
      <c r="B415" t="s">
        <v>432</v>
      </c>
      <c r="C415" t="s">
        <v>32</v>
      </c>
      <c r="D415" t="s">
        <v>31</v>
      </c>
      <c r="E415" t="s">
        <v>17</v>
      </c>
      <c r="F415" s="2">
        <f t="shared" ref="F415:BO415" si="131">IF(F393=0,0,F404/F393)</f>
        <v>75.003321943811684</v>
      </c>
      <c r="G415" s="2">
        <f t="shared" si="131"/>
        <v>76</v>
      </c>
      <c r="H415" s="2">
        <f t="shared" si="131"/>
        <v>79.651140684410649</v>
      </c>
      <c r="I415" s="2">
        <f t="shared" si="131"/>
        <v>81.544487702972177</v>
      </c>
      <c r="J415" s="2">
        <f t="shared" si="131"/>
        <v>83.492078550422164</v>
      </c>
      <c r="K415" s="2">
        <f t="shared" si="131"/>
        <v>85.893364928909961</v>
      </c>
      <c r="L415" s="2">
        <f t="shared" si="131"/>
        <v>83.832970362655047</v>
      </c>
      <c r="M415" s="2">
        <f t="shared" si="131"/>
        <v>107.51020020874846</v>
      </c>
      <c r="N415" s="2">
        <f t="shared" si="131"/>
        <v>132.29916635089049</v>
      </c>
      <c r="O415" s="2">
        <f t="shared" si="131"/>
        <v>112.31632080762759</v>
      </c>
      <c r="P415" s="2">
        <f t="shared" si="131"/>
        <v>125.20182907600126</v>
      </c>
      <c r="Q415" s="2">
        <f t="shared" si="131"/>
        <v>137.84709193245777</v>
      </c>
      <c r="R415" s="2">
        <f t="shared" si="131"/>
        <v>151.14060707207679</v>
      </c>
      <c r="S415" s="2">
        <f t="shared" si="131"/>
        <v>160.21416631842874</v>
      </c>
      <c r="T415" s="2">
        <f t="shared" si="131"/>
        <v>155.06940096013358</v>
      </c>
      <c r="U415" s="2">
        <f t="shared" si="131"/>
        <v>169.16269676884838</v>
      </c>
      <c r="V415" s="2">
        <f t="shared" si="131"/>
        <v>226.8758490960393</v>
      </c>
      <c r="W415" s="2">
        <f t="shared" si="131"/>
        <v>227.64036735545812</v>
      </c>
      <c r="X415" s="2">
        <f t="shared" si="131"/>
        <v>190.87848418415285</v>
      </c>
      <c r="Y415" s="2">
        <f t="shared" si="131"/>
        <v>199.17249660645297</v>
      </c>
      <c r="Z415" s="2">
        <f t="shared" si="131"/>
        <v>213.80671742985291</v>
      </c>
      <c r="AA415" s="2">
        <f t="shared" si="131"/>
        <v>221.16504854368935</v>
      </c>
      <c r="AB415" s="2">
        <f t="shared" si="131"/>
        <v>230.5864229765013</v>
      </c>
      <c r="AC415" s="2">
        <f t="shared" si="131"/>
        <v>219.30444282592865</v>
      </c>
      <c r="AD415" s="2">
        <f t="shared" si="131"/>
        <v>192.97970286670852</v>
      </c>
      <c r="AE415" s="2">
        <f t="shared" si="131"/>
        <v>196.32943489960672</v>
      </c>
      <c r="AF415" s="2">
        <f t="shared" si="131"/>
        <v>204.00073244742075</v>
      </c>
      <c r="AG415" s="2">
        <f t="shared" si="131"/>
        <v>230.99206763385868</v>
      </c>
      <c r="AH415" s="2">
        <f t="shared" si="131"/>
        <v>270.00209117524048</v>
      </c>
      <c r="AI415" s="2">
        <f t="shared" si="131"/>
        <v>165.70243710691824</v>
      </c>
      <c r="AJ415" s="2">
        <f t="shared" si="131"/>
        <v>170.81039514157268</v>
      </c>
      <c r="AK415" s="2">
        <f t="shared" si="131"/>
        <v>180.52202032645519</v>
      </c>
      <c r="AL415" s="2">
        <f t="shared" si="131"/>
        <v>202.09433489304811</v>
      </c>
      <c r="AM415" s="2">
        <f t="shared" si="131"/>
        <v>196.04646712087577</v>
      </c>
      <c r="AN415" s="2">
        <f t="shared" si="131"/>
        <v>199.9179550412596</v>
      </c>
      <c r="AO415" s="2">
        <f t="shared" si="131"/>
        <v>205.59189291816978</v>
      </c>
      <c r="AP415" s="2">
        <f t="shared" si="131"/>
        <v>222.87262357414446</v>
      </c>
      <c r="AQ415" s="2">
        <f t="shared" si="131"/>
        <v>226.99639434481449</v>
      </c>
      <c r="AR415" s="2">
        <f t="shared" si="131"/>
        <v>229.88926908088584</v>
      </c>
      <c r="AS415" s="2">
        <f t="shared" si="131"/>
        <v>243.39051511119561</v>
      </c>
      <c r="AT415" s="2">
        <f t="shared" si="131"/>
        <v>246.70892687559353</v>
      </c>
      <c r="AU415" s="2">
        <f t="shared" si="131"/>
        <v>260.82169658972168</v>
      </c>
      <c r="AV415" s="2">
        <f t="shared" si="131"/>
        <v>274.81381210221332</v>
      </c>
      <c r="AW415" s="2">
        <f t="shared" si="131"/>
        <v>296.5844168169308</v>
      </c>
      <c r="AX415" s="2">
        <f t="shared" si="131"/>
        <v>320.30914616772725</v>
      </c>
      <c r="AY415" s="2">
        <f t="shared" si="131"/>
        <v>330.28822412155745</v>
      </c>
      <c r="AZ415" s="2">
        <f t="shared" si="131"/>
        <v>335.10868533459887</v>
      </c>
      <c r="BA415" s="2">
        <f t="shared" si="131"/>
        <v>350.77358311144917</v>
      </c>
      <c r="BB415" s="2">
        <f t="shared" si="131"/>
        <v>368.47485768500945</v>
      </c>
      <c r="BC415" s="2">
        <f t="shared" si="131"/>
        <v>387.33946694489237</v>
      </c>
      <c r="BD415" s="2">
        <f t="shared" si="131"/>
        <v>403.43658096954744</v>
      </c>
      <c r="BE415" s="2">
        <f t="shared" si="131"/>
        <v>421.05345762389425</v>
      </c>
      <c r="BF415" s="2">
        <f t="shared" si="131"/>
        <v>427.684541062802</v>
      </c>
      <c r="BG415" s="2">
        <f t="shared" si="131"/>
        <v>415.64309576837422</v>
      </c>
      <c r="BH415" s="2">
        <f t="shared" si="131"/>
        <v>444.5447400920624</v>
      </c>
      <c r="BI415" s="2">
        <f t="shared" si="131"/>
        <v>461.70419120193975</v>
      </c>
      <c r="BJ415" s="2">
        <f t="shared" si="131"/>
        <v>492.40299781804384</v>
      </c>
      <c r="BK415" s="2">
        <f t="shared" si="131"/>
        <v>533.92515324228418</v>
      </c>
      <c r="BL415" s="2">
        <f t="shared" si="131"/>
        <v>583.20883661792755</v>
      </c>
      <c r="BM415" s="2">
        <f t="shared" si="131"/>
        <v>605.75701510946658</v>
      </c>
      <c r="BN415" s="2">
        <f t="shared" si="131"/>
        <v>661.36358844613119</v>
      </c>
      <c r="BO415" s="2">
        <f t="shared" si="131"/>
        <v>708.51083883129127</v>
      </c>
      <c r="BQ415" s="32" t="s">
        <v>16</v>
      </c>
      <c r="BR415" s="32" t="s">
        <v>30</v>
      </c>
    </row>
    <row r="416" spans="2:70" x14ac:dyDescent="0.45">
      <c r="B416" t="s">
        <v>432</v>
      </c>
      <c r="C416" t="s">
        <v>25</v>
      </c>
      <c r="D416" t="s">
        <v>26</v>
      </c>
      <c r="E416" t="s">
        <v>33</v>
      </c>
      <c r="AH416" s="2"/>
      <c r="AI416" s="2">
        <v>87252.530599999998</v>
      </c>
      <c r="AJ416" s="2">
        <v>88693.270799999998</v>
      </c>
      <c r="AK416" s="2">
        <v>88410.597399999999</v>
      </c>
      <c r="AL416" s="2">
        <v>88910.524900000004</v>
      </c>
      <c r="AM416" s="2">
        <v>93099.593399999998</v>
      </c>
      <c r="AN416" s="2">
        <v>96311.7114</v>
      </c>
      <c r="AO416" s="2">
        <v>99982.488500000007</v>
      </c>
      <c r="AP416" s="2">
        <v>101079.79300000001</v>
      </c>
      <c r="AQ416" s="2">
        <v>89954.958400000003</v>
      </c>
      <c r="AR416" s="2">
        <v>98399.888600000006</v>
      </c>
      <c r="AS416" s="2">
        <v>99467.518200000006</v>
      </c>
      <c r="AT416" s="2">
        <v>102128.94650000001</v>
      </c>
      <c r="AU416" s="2">
        <v>103251.1467</v>
      </c>
      <c r="AV416" s="2">
        <v>104400.46309999999</v>
      </c>
      <c r="AW416" s="2">
        <v>107243.6168</v>
      </c>
      <c r="AX416" s="2">
        <v>106027.1755</v>
      </c>
      <c r="AY416" s="2">
        <v>106872.5561</v>
      </c>
      <c r="AZ416" s="2">
        <v>109339.9795</v>
      </c>
      <c r="BA416" s="2">
        <v>110768.9437</v>
      </c>
      <c r="BB416" s="2">
        <v>112557</v>
      </c>
      <c r="BC416" s="2">
        <v>111735.7896</v>
      </c>
      <c r="BD416" s="2">
        <v>89253.654500000004</v>
      </c>
      <c r="BE416" s="2">
        <v>90551.216100000005</v>
      </c>
      <c r="BF416" s="2">
        <v>92624.297600000005</v>
      </c>
      <c r="BG416" s="2">
        <v>93512.594200000007</v>
      </c>
      <c r="BH416" s="2">
        <v>93912.073199999999</v>
      </c>
      <c r="BI416" s="2">
        <v>95857.366599999994</v>
      </c>
      <c r="BJ416" s="2">
        <v>101676.7804</v>
      </c>
      <c r="BK416" s="2">
        <v>103026.5944</v>
      </c>
      <c r="BL416" s="2">
        <v>103434.24830000001</v>
      </c>
      <c r="BM416" s="2">
        <v>103441.3031</v>
      </c>
      <c r="BN416" s="2">
        <v>107205.7645</v>
      </c>
      <c r="BO416" s="2">
        <v>107350.247</v>
      </c>
      <c r="BQ416" s="32" t="s">
        <v>421</v>
      </c>
      <c r="BR416" s="32" t="s">
        <v>29</v>
      </c>
    </row>
    <row r="417" spans="2:70" x14ac:dyDescent="0.45">
      <c r="B417" t="s">
        <v>432</v>
      </c>
      <c r="C417" t="s">
        <v>25</v>
      </c>
      <c r="D417" t="s">
        <v>26</v>
      </c>
      <c r="E417" t="s">
        <v>34</v>
      </c>
      <c r="AH417" s="2"/>
      <c r="AI417" s="2">
        <v>48830.552100000001</v>
      </c>
      <c r="AJ417" s="2">
        <v>49077.724499999997</v>
      </c>
      <c r="AK417" s="2">
        <v>47228.140200000002</v>
      </c>
      <c r="AL417" s="2">
        <v>48686.307399999998</v>
      </c>
      <c r="AM417" s="2">
        <v>52349.850700000003</v>
      </c>
      <c r="AN417" s="2">
        <v>54083.8485</v>
      </c>
      <c r="AO417" s="2">
        <v>57007.416599999997</v>
      </c>
      <c r="AP417" s="2">
        <v>57174.8488</v>
      </c>
      <c r="AQ417" s="2">
        <v>50307.925900000002</v>
      </c>
      <c r="AR417" s="2">
        <v>58963.045100000003</v>
      </c>
      <c r="AS417" s="2">
        <v>59044.201300000001</v>
      </c>
      <c r="AT417" s="2">
        <v>59566.971700000002</v>
      </c>
      <c r="AU417" s="2">
        <v>60178.3027</v>
      </c>
      <c r="AV417" s="2">
        <v>60253.398800000003</v>
      </c>
      <c r="AW417" s="2">
        <v>62027.528100000003</v>
      </c>
      <c r="AX417" s="2">
        <v>60355.167600000001</v>
      </c>
      <c r="AY417" s="2">
        <v>61097.020499999999</v>
      </c>
      <c r="AZ417" s="2">
        <v>63018.617100000003</v>
      </c>
      <c r="BA417" s="2">
        <v>64159.725299999998</v>
      </c>
      <c r="BB417" s="2">
        <v>65555.246400000004</v>
      </c>
      <c r="BC417" s="2">
        <v>64099.050900000002</v>
      </c>
      <c r="BD417" s="2">
        <v>64475.675300000003</v>
      </c>
      <c r="BE417" s="2">
        <v>65424.752200000003</v>
      </c>
      <c r="BF417" s="2">
        <v>66465.927500000005</v>
      </c>
      <c r="BG417" s="2">
        <v>66843.292199999996</v>
      </c>
      <c r="BH417" s="2">
        <v>66015.348100000003</v>
      </c>
      <c r="BI417" s="2">
        <v>66007.633900000001</v>
      </c>
      <c r="BJ417" s="2">
        <v>69661.342799999999</v>
      </c>
      <c r="BK417" s="2">
        <v>68793.894</v>
      </c>
      <c r="BL417" s="2">
        <v>67962.322799999994</v>
      </c>
      <c r="BM417" s="2">
        <v>68660.051099999997</v>
      </c>
      <c r="BN417" s="2">
        <v>70336.667400000006</v>
      </c>
      <c r="BO417" s="2">
        <v>70489.364700000006</v>
      </c>
      <c r="BQ417" s="32" t="s">
        <v>421</v>
      </c>
      <c r="BR417" s="32" t="s">
        <v>29</v>
      </c>
    </row>
    <row r="418" spans="2:70" x14ac:dyDescent="0.45">
      <c r="B418" t="s">
        <v>432</v>
      </c>
      <c r="C418" t="s">
        <v>25</v>
      </c>
      <c r="D418" t="s">
        <v>26</v>
      </c>
      <c r="E418" t="s">
        <v>35</v>
      </c>
      <c r="AH418" s="2"/>
      <c r="AI418" s="2">
        <v>2466.9373000000001</v>
      </c>
      <c r="AJ418" s="2">
        <v>2466.9373000000001</v>
      </c>
      <c r="AK418" s="2">
        <v>2466.9373000000001</v>
      </c>
      <c r="AL418" s="2">
        <v>2466.9373000000001</v>
      </c>
      <c r="AM418" s="2">
        <v>2466.9373000000001</v>
      </c>
      <c r="AN418" s="2">
        <v>2466.9373000000001</v>
      </c>
      <c r="AO418" s="2">
        <v>2459.6269000000002</v>
      </c>
      <c r="AP418" s="2">
        <v>2477.9448000000002</v>
      </c>
      <c r="AQ418" s="2">
        <v>2631.2671999999998</v>
      </c>
      <c r="AR418" s="2">
        <v>2468.0297999999998</v>
      </c>
      <c r="AS418" s="2">
        <v>2476.02</v>
      </c>
      <c r="AT418" s="2">
        <v>2387.326</v>
      </c>
      <c r="AU418" s="2">
        <v>2449.2251000000001</v>
      </c>
      <c r="AV418" s="2">
        <v>2449.0504000000001</v>
      </c>
      <c r="AW418" s="2">
        <v>2449.3285000000001</v>
      </c>
      <c r="AX418" s="2">
        <v>2492.8903</v>
      </c>
      <c r="AY418" s="2">
        <v>2417.7968999999998</v>
      </c>
      <c r="AZ418" s="2">
        <v>2434.5898999999999</v>
      </c>
      <c r="BA418" s="2">
        <v>2409.1417999999999</v>
      </c>
      <c r="BB418" s="2">
        <v>2404.5718000000002</v>
      </c>
      <c r="BC418" s="2">
        <v>2596.8433</v>
      </c>
      <c r="BD418" s="2">
        <v>2449.3818999999999</v>
      </c>
      <c r="BE418" s="2">
        <v>2442.13</v>
      </c>
      <c r="BF418" s="2">
        <v>2466.5410999999999</v>
      </c>
      <c r="BG418" s="2">
        <v>2486.8951000000002</v>
      </c>
      <c r="BH418" s="2">
        <v>2513.7701000000002</v>
      </c>
      <c r="BI418" s="2">
        <v>2562.1649000000002</v>
      </c>
      <c r="BJ418" s="2">
        <v>2485.7143999999998</v>
      </c>
      <c r="BK418" s="2">
        <v>2489.7085999999999</v>
      </c>
      <c r="BL418" s="2">
        <v>2527.2763</v>
      </c>
      <c r="BM418" s="2">
        <v>2544.3838000000001</v>
      </c>
      <c r="BN418" s="2">
        <v>2490.3416999999999</v>
      </c>
      <c r="BO418" s="2">
        <v>2480.1842999999999</v>
      </c>
      <c r="BQ418" s="32" t="s">
        <v>421</v>
      </c>
      <c r="BR418" s="32" t="s">
        <v>29</v>
      </c>
    </row>
    <row r="419" spans="2:70" x14ac:dyDescent="0.45">
      <c r="B419" t="s">
        <v>432</v>
      </c>
      <c r="C419" t="s">
        <v>25</v>
      </c>
      <c r="D419" t="s">
        <v>26</v>
      </c>
      <c r="E419" t="s">
        <v>36</v>
      </c>
      <c r="AH419" s="2"/>
      <c r="AI419" s="2">
        <v>113123.1599</v>
      </c>
      <c r="AJ419" s="2">
        <v>115613.52159999999</v>
      </c>
      <c r="AK419" s="2">
        <v>118901.7837</v>
      </c>
      <c r="AL419" s="2">
        <v>121026.6535</v>
      </c>
      <c r="AM419" s="2">
        <v>129895.0989</v>
      </c>
      <c r="AN419" s="2">
        <v>137582.72380000001</v>
      </c>
      <c r="AO419" s="2">
        <v>141902.02710000001</v>
      </c>
      <c r="AP419" s="2">
        <v>151210.17739999999</v>
      </c>
      <c r="AQ419" s="2">
        <v>142949.26949999999</v>
      </c>
      <c r="AR419" s="2">
        <v>151604.45189999999</v>
      </c>
      <c r="AS419" s="2">
        <v>156965.413</v>
      </c>
      <c r="AT419" s="2">
        <v>156020.68410000001</v>
      </c>
      <c r="AU419" s="2">
        <v>157566.50700000001</v>
      </c>
      <c r="AV419" s="2">
        <v>159262.5839</v>
      </c>
      <c r="AW419" s="2">
        <v>164300.5526</v>
      </c>
      <c r="AX419" s="2">
        <v>165109.93470000001</v>
      </c>
      <c r="AY419" s="2">
        <v>158787.1868</v>
      </c>
      <c r="AZ419" s="2">
        <v>166110.0098</v>
      </c>
      <c r="BA419" s="2">
        <v>174388.96950000001</v>
      </c>
      <c r="BB419" s="2">
        <v>176114.13</v>
      </c>
      <c r="BC419" s="2">
        <v>183114.6201</v>
      </c>
      <c r="BD419" s="2">
        <v>185446.8536</v>
      </c>
      <c r="BE419" s="2">
        <v>190494.4363</v>
      </c>
      <c r="BF419" s="2">
        <v>200247.20509999999</v>
      </c>
      <c r="BG419" s="2">
        <v>206513.54560000001</v>
      </c>
      <c r="BH419" s="2">
        <v>217359.07759999999</v>
      </c>
      <c r="BI419" s="2">
        <v>229245.68290000001</v>
      </c>
      <c r="BJ419" s="2">
        <v>247268.62450000001</v>
      </c>
      <c r="BK419" s="2">
        <v>254139.83799999999</v>
      </c>
      <c r="BL419" s="2">
        <v>257778.4817</v>
      </c>
      <c r="BM419" s="2">
        <v>247639.76519999999</v>
      </c>
      <c r="BN419" s="2">
        <v>258245.17720000001</v>
      </c>
      <c r="BO419" s="2">
        <v>265931.95439999999</v>
      </c>
      <c r="BQ419" s="32" t="s">
        <v>421</v>
      </c>
      <c r="BR419" s="32" t="s">
        <v>29</v>
      </c>
    </row>
    <row r="420" spans="2:70" x14ac:dyDescent="0.45">
      <c r="B420" t="s">
        <v>432</v>
      </c>
      <c r="C420" t="s">
        <v>25</v>
      </c>
      <c r="D420" t="s">
        <v>26</v>
      </c>
      <c r="E420" t="s">
        <v>37</v>
      </c>
      <c r="AH420" s="2"/>
      <c r="AI420" s="2">
        <v>110656.22259999999</v>
      </c>
      <c r="AJ420" s="2">
        <v>113146.5843</v>
      </c>
      <c r="AK420" s="2">
        <v>116434.84639999999</v>
      </c>
      <c r="AL420" s="2">
        <v>118559.7162</v>
      </c>
      <c r="AM420" s="2">
        <v>127428.16160000001</v>
      </c>
      <c r="AN420" s="2">
        <v>135115.78649999999</v>
      </c>
      <c r="AO420" s="2">
        <v>139442.4002</v>
      </c>
      <c r="AP420" s="2">
        <v>148732.23259999999</v>
      </c>
      <c r="AQ420" s="2">
        <v>140318.00229999999</v>
      </c>
      <c r="AR420" s="2">
        <v>149136.4221</v>
      </c>
      <c r="AS420" s="2">
        <v>154489.39300000001</v>
      </c>
      <c r="AT420" s="2">
        <v>153633.35810000001</v>
      </c>
      <c r="AU420" s="2">
        <v>155117.2819</v>
      </c>
      <c r="AV420" s="2">
        <v>156813.53349999999</v>
      </c>
      <c r="AW420" s="2">
        <v>161851.22409999999</v>
      </c>
      <c r="AX420" s="2">
        <v>162617.04440000001</v>
      </c>
      <c r="AY420" s="2">
        <v>156369.38990000001</v>
      </c>
      <c r="AZ420" s="2">
        <v>163675.41990000001</v>
      </c>
      <c r="BA420" s="2">
        <v>171979.82769999999</v>
      </c>
      <c r="BB420" s="2">
        <v>173709.5582</v>
      </c>
      <c r="BC420" s="2">
        <v>180517.77679999999</v>
      </c>
      <c r="BD420" s="2">
        <v>182997.47169999999</v>
      </c>
      <c r="BE420" s="2">
        <v>188052.3063</v>
      </c>
      <c r="BF420" s="2">
        <v>197780.66399999999</v>
      </c>
      <c r="BG420" s="2">
        <v>204026.65049999999</v>
      </c>
      <c r="BH420" s="2">
        <v>214845.3075</v>
      </c>
      <c r="BI420" s="2">
        <v>226683.51800000001</v>
      </c>
      <c r="BJ420" s="2">
        <v>244782.91010000001</v>
      </c>
      <c r="BK420" s="2">
        <v>251650.12940000001</v>
      </c>
      <c r="BL420" s="2">
        <v>255251.20540000001</v>
      </c>
      <c r="BM420" s="2">
        <v>245095.38140000001</v>
      </c>
      <c r="BN420" s="2">
        <v>255754.83549999999</v>
      </c>
      <c r="BO420" s="2">
        <v>263451.77010000002</v>
      </c>
      <c r="BQ420" s="32" t="s">
        <v>421</v>
      </c>
      <c r="BR420" s="32" t="s">
        <v>29</v>
      </c>
    </row>
    <row r="421" spans="2:70" x14ac:dyDescent="0.45">
      <c r="B421" t="s">
        <v>414</v>
      </c>
      <c r="C421" t="s">
        <v>19</v>
      </c>
      <c r="D421" t="s">
        <v>21</v>
      </c>
      <c r="E421" t="s">
        <v>1</v>
      </c>
      <c r="F421">
        <v>0.11260000000000001</v>
      </c>
      <c r="G421">
        <v>8.77E-2</v>
      </c>
      <c r="H421">
        <v>7.3400000000000007E-2</v>
      </c>
      <c r="I421">
        <v>8.1900000000000001E-2</v>
      </c>
      <c r="J421">
        <v>7.8799999999999995E-2</v>
      </c>
      <c r="K421">
        <v>9.8500000000000004E-2</v>
      </c>
      <c r="L421">
        <v>0.1004</v>
      </c>
      <c r="M421">
        <v>0.1062</v>
      </c>
      <c r="N421">
        <v>0.1038</v>
      </c>
      <c r="O421">
        <v>9.7199999999999995E-2</v>
      </c>
      <c r="P421">
        <v>0.10150000000000001</v>
      </c>
      <c r="Q421">
        <v>0.1009</v>
      </c>
      <c r="R421">
        <v>0.1031</v>
      </c>
      <c r="S421">
        <v>0.1137</v>
      </c>
      <c r="T421">
        <v>0.10340000000000001</v>
      </c>
      <c r="U421">
        <v>0.1022</v>
      </c>
      <c r="V421">
        <v>0.1009</v>
      </c>
      <c r="W421">
        <v>9.8799999999999999E-2</v>
      </c>
      <c r="X421">
        <v>0.10340000000000001</v>
      </c>
      <c r="Y421">
        <v>9.5899999999999999E-2</v>
      </c>
      <c r="Z421">
        <v>9.8900000000000002E-2</v>
      </c>
      <c r="AA421">
        <v>9.9400000000000002E-2</v>
      </c>
      <c r="AB421">
        <v>0.1043</v>
      </c>
      <c r="AC421">
        <v>0.1158</v>
      </c>
      <c r="AD421">
        <v>0.1042</v>
      </c>
      <c r="AE421">
        <v>0.1004</v>
      </c>
      <c r="AF421">
        <v>0.1076</v>
      </c>
      <c r="AG421">
        <v>9.8799999999999999E-2</v>
      </c>
      <c r="AH421">
        <v>0.10580000000000001</v>
      </c>
      <c r="AI421">
        <v>0.12659999999999999</v>
      </c>
      <c r="AJ421">
        <v>0.1038</v>
      </c>
      <c r="AK421">
        <v>0.1226</v>
      </c>
      <c r="AL421">
        <v>9.35E-2</v>
      </c>
      <c r="AM421">
        <v>0.1067</v>
      </c>
      <c r="AN421">
        <v>0.1037</v>
      </c>
      <c r="AO421">
        <v>0.1004</v>
      </c>
      <c r="AP421">
        <v>0.1062</v>
      </c>
      <c r="AQ421">
        <v>0.11459999999999999</v>
      </c>
      <c r="AR421">
        <v>0.12709999999999999</v>
      </c>
      <c r="AS421">
        <v>0.1234</v>
      </c>
      <c r="AT421">
        <v>0.11940000000000001</v>
      </c>
      <c r="AU421">
        <v>0.1216</v>
      </c>
      <c r="AV421">
        <v>0.13039999999999999</v>
      </c>
      <c r="AW421">
        <v>0.13189999999999999</v>
      </c>
      <c r="AX421">
        <v>0.1177</v>
      </c>
      <c r="AY421">
        <v>0.1181</v>
      </c>
      <c r="AZ421">
        <v>0.15709999999999999</v>
      </c>
      <c r="BA421">
        <v>0.14299999999999999</v>
      </c>
      <c r="BB421">
        <v>9.2299999999999993E-2</v>
      </c>
      <c r="BC421">
        <v>8.3299999999999999E-2</v>
      </c>
      <c r="BD421">
        <v>8.2699999999999996E-2</v>
      </c>
      <c r="BE421">
        <v>9.5299999999999996E-2</v>
      </c>
      <c r="BF421">
        <v>0.113</v>
      </c>
      <c r="BG421">
        <v>0.15310000000000001</v>
      </c>
      <c r="BH421">
        <v>0.17130000000000001</v>
      </c>
      <c r="BI421">
        <v>0.1245</v>
      </c>
      <c r="BJ421">
        <v>0.16320000000000001</v>
      </c>
      <c r="BK421">
        <v>0.15260000000000001</v>
      </c>
      <c r="BL421">
        <v>0.1714</v>
      </c>
      <c r="BM421">
        <v>0.17660000000000001</v>
      </c>
      <c r="BN421">
        <v>0.16059999999999999</v>
      </c>
      <c r="BO421">
        <v>0.18490000000000001</v>
      </c>
      <c r="BQ421" s="32" t="s">
        <v>0</v>
      </c>
      <c r="BR421" s="32" t="s">
        <v>29</v>
      </c>
    </row>
    <row r="422" spans="2:70" x14ac:dyDescent="0.45">
      <c r="B422" t="s">
        <v>414</v>
      </c>
      <c r="C422" t="s">
        <v>19</v>
      </c>
      <c r="D422" t="s">
        <v>21</v>
      </c>
      <c r="E422" t="s">
        <v>3</v>
      </c>
      <c r="F422">
        <v>0</v>
      </c>
      <c r="G422">
        <v>0</v>
      </c>
      <c r="H422">
        <v>0</v>
      </c>
      <c r="I422">
        <v>0</v>
      </c>
      <c r="J422">
        <v>0</v>
      </c>
      <c r="K422">
        <v>0</v>
      </c>
      <c r="L422">
        <v>1.1124000000000001</v>
      </c>
      <c r="M422">
        <v>0.94489999999999996</v>
      </c>
      <c r="N422">
        <v>0.76659999999999995</v>
      </c>
      <c r="O422">
        <v>1.0464</v>
      </c>
      <c r="P422">
        <v>0.92120000000000002</v>
      </c>
      <c r="Q422">
        <v>0.77539999999999998</v>
      </c>
      <c r="R422">
        <v>0.59</v>
      </c>
      <c r="S422">
        <v>0.87260000000000004</v>
      </c>
      <c r="T422">
        <v>0.80920000000000003</v>
      </c>
      <c r="U422">
        <v>0.80379999999999996</v>
      </c>
      <c r="V422">
        <v>0.75319999999999998</v>
      </c>
      <c r="W422">
        <v>0.80510000000000004</v>
      </c>
      <c r="X422">
        <v>0.73360000000000003</v>
      </c>
      <c r="Y422">
        <v>0.62019999999999997</v>
      </c>
      <c r="Z422">
        <v>0.59530000000000005</v>
      </c>
      <c r="AA422">
        <v>0.59199999999999997</v>
      </c>
      <c r="AB422">
        <v>0.71150000000000002</v>
      </c>
      <c r="AC422">
        <v>0.69830000000000003</v>
      </c>
      <c r="AD422">
        <v>1.2554000000000001</v>
      </c>
      <c r="AE422">
        <v>0.8538</v>
      </c>
      <c r="AF422">
        <v>0.96709999999999996</v>
      </c>
      <c r="AG422">
        <v>0.9425</v>
      </c>
      <c r="AH422">
        <v>0.76529999999999998</v>
      </c>
      <c r="AI422">
        <v>1.4458</v>
      </c>
      <c r="AJ422">
        <v>0.83030000000000004</v>
      </c>
      <c r="AK422">
        <v>0.83279999999999998</v>
      </c>
      <c r="AL422">
        <v>0.7611</v>
      </c>
      <c r="AM422">
        <v>0.75739999999999996</v>
      </c>
      <c r="AN422">
        <v>0.55830000000000002</v>
      </c>
      <c r="AO422">
        <v>0.61629999999999996</v>
      </c>
      <c r="AP422">
        <v>0.6663</v>
      </c>
      <c r="AQ422">
        <v>1.032</v>
      </c>
      <c r="AR422">
        <v>1.0851</v>
      </c>
      <c r="AS422">
        <v>0.73480000000000001</v>
      </c>
      <c r="AT422">
        <v>0.6583</v>
      </c>
      <c r="AU422">
        <v>0.62460000000000004</v>
      </c>
      <c r="AV422">
        <v>0.56089999999999995</v>
      </c>
      <c r="AW422">
        <v>0.54100000000000004</v>
      </c>
      <c r="AX422">
        <v>0.46610000000000001</v>
      </c>
      <c r="AY422">
        <v>0.46289999999999998</v>
      </c>
      <c r="AZ422">
        <v>0.50370000000000004</v>
      </c>
      <c r="BA422">
        <v>0.4703</v>
      </c>
      <c r="BB422">
        <v>0.37780000000000002</v>
      </c>
      <c r="BC422">
        <v>0.40529999999999999</v>
      </c>
      <c r="BD422">
        <v>0.3831</v>
      </c>
      <c r="BE422">
        <v>0.37440000000000001</v>
      </c>
      <c r="BF422">
        <v>0.40389999999999998</v>
      </c>
      <c r="BG422">
        <v>0.67130000000000001</v>
      </c>
      <c r="BH422">
        <v>0.63939999999999997</v>
      </c>
      <c r="BI422">
        <v>0.61670000000000003</v>
      </c>
      <c r="BJ422">
        <v>0.59899999999999998</v>
      </c>
      <c r="BK422">
        <v>0.59360000000000002</v>
      </c>
      <c r="BL422">
        <v>0.52380000000000004</v>
      </c>
      <c r="BM422">
        <v>0.53449999999999998</v>
      </c>
      <c r="BN422">
        <v>0.50549999999999995</v>
      </c>
      <c r="BO422">
        <v>0.50639999999999996</v>
      </c>
      <c r="BQ422" s="32" t="s">
        <v>2</v>
      </c>
      <c r="BR422" s="32" t="s">
        <v>29</v>
      </c>
    </row>
    <row r="423" spans="2:70" x14ac:dyDescent="0.45">
      <c r="B423" t="s">
        <v>414</v>
      </c>
      <c r="C423" t="s">
        <v>19</v>
      </c>
      <c r="D423" t="s">
        <v>21</v>
      </c>
      <c r="E423" t="s">
        <v>5</v>
      </c>
      <c r="F423">
        <v>106.7996</v>
      </c>
      <c r="G423">
        <v>108.84139999999999</v>
      </c>
      <c r="H423">
        <v>105.4396</v>
      </c>
      <c r="I423">
        <v>104.4238</v>
      </c>
      <c r="J423">
        <v>104.2071</v>
      </c>
      <c r="K423">
        <v>107.9393</v>
      </c>
      <c r="L423">
        <v>111.3723</v>
      </c>
      <c r="M423">
        <v>105.37739999999999</v>
      </c>
      <c r="N423">
        <v>110.20359999999999</v>
      </c>
      <c r="O423">
        <v>111.3463</v>
      </c>
      <c r="P423">
        <v>118.9225</v>
      </c>
      <c r="Q423">
        <v>115.5382</v>
      </c>
      <c r="R423">
        <v>117.4404</v>
      </c>
      <c r="S423">
        <v>89.363500000000002</v>
      </c>
      <c r="T423">
        <v>67.582899999999995</v>
      </c>
      <c r="U423">
        <v>62.938899999999997</v>
      </c>
      <c r="V423">
        <v>60.1113</v>
      </c>
      <c r="W423">
        <v>59.330399999999997</v>
      </c>
      <c r="X423">
        <v>55.515300000000003</v>
      </c>
      <c r="Y423">
        <v>49.121299999999998</v>
      </c>
      <c r="Z423">
        <v>42.996899999999997</v>
      </c>
      <c r="AA423">
        <v>44.936399999999999</v>
      </c>
      <c r="AB423">
        <v>46.339399999999998</v>
      </c>
      <c r="AC423">
        <v>44.222900000000003</v>
      </c>
      <c r="AD423">
        <v>41.313800000000001</v>
      </c>
      <c r="AE423">
        <v>39.730400000000003</v>
      </c>
      <c r="AF423">
        <v>42.397799999999997</v>
      </c>
      <c r="AG423">
        <v>39.165599999999998</v>
      </c>
      <c r="AH423">
        <v>38.515000000000001</v>
      </c>
      <c r="AI423">
        <v>36.828299999999999</v>
      </c>
      <c r="AJ423">
        <v>37.727200000000003</v>
      </c>
      <c r="AK423">
        <v>35.3904</v>
      </c>
      <c r="AL423">
        <v>32.979300000000002</v>
      </c>
      <c r="AM423">
        <v>33.767600000000002</v>
      </c>
      <c r="AN423">
        <v>37.607100000000003</v>
      </c>
      <c r="AO423">
        <v>33.433999999999997</v>
      </c>
      <c r="AP423">
        <v>35.3643</v>
      </c>
      <c r="AQ423">
        <v>35.792299999999997</v>
      </c>
      <c r="AR423">
        <v>36.234400000000001</v>
      </c>
      <c r="AS423">
        <v>36.951999999999998</v>
      </c>
      <c r="AT423">
        <v>36.58</v>
      </c>
      <c r="AU423">
        <v>36.078299999999999</v>
      </c>
      <c r="AV423">
        <v>38.160600000000002</v>
      </c>
      <c r="AW423">
        <v>39.180100000000003</v>
      </c>
      <c r="AX423">
        <v>37.805599999999998</v>
      </c>
      <c r="AY423">
        <v>34.846899999999998</v>
      </c>
      <c r="AZ423">
        <v>32.690199999999997</v>
      </c>
      <c r="BA423">
        <v>28.837900000000001</v>
      </c>
      <c r="BB423">
        <v>30.734999999999999</v>
      </c>
      <c r="BC423">
        <v>43.449300000000001</v>
      </c>
      <c r="BD423">
        <v>36.318300000000001</v>
      </c>
      <c r="BE423">
        <v>35.054000000000002</v>
      </c>
      <c r="BF423">
        <v>34.014299999999999</v>
      </c>
      <c r="BG423">
        <v>32.670299999999997</v>
      </c>
      <c r="BH423">
        <v>33.068300000000001</v>
      </c>
      <c r="BI423">
        <v>33.789700000000003</v>
      </c>
      <c r="BJ423">
        <v>34.889000000000003</v>
      </c>
      <c r="BK423">
        <v>34.9709</v>
      </c>
      <c r="BL423">
        <v>34.573300000000003</v>
      </c>
      <c r="BM423">
        <v>34.861899999999999</v>
      </c>
      <c r="BN423">
        <v>34.677999999999997</v>
      </c>
      <c r="BO423">
        <v>34.549900000000001</v>
      </c>
      <c r="BQ423" s="32" t="s">
        <v>4</v>
      </c>
      <c r="BR423" s="32" t="s">
        <v>29</v>
      </c>
    </row>
    <row r="424" spans="2:70" x14ac:dyDescent="0.45">
      <c r="B424" t="s">
        <v>414</v>
      </c>
      <c r="C424" t="s">
        <v>19</v>
      </c>
      <c r="D424" t="s">
        <v>21</v>
      </c>
      <c r="E424" t="s">
        <v>7</v>
      </c>
      <c r="F424">
        <v>5.7824999999999998</v>
      </c>
      <c r="G424">
        <v>5.7751000000000001</v>
      </c>
      <c r="H424">
        <v>5.7892999999999999</v>
      </c>
      <c r="I424">
        <v>5.8837000000000002</v>
      </c>
      <c r="J424">
        <v>5.7843999999999998</v>
      </c>
      <c r="K424">
        <v>5.7892999999999999</v>
      </c>
      <c r="L424">
        <v>5.7827999999999999</v>
      </c>
      <c r="M424">
        <v>5.7371999999999996</v>
      </c>
      <c r="N424">
        <v>5.7891000000000004</v>
      </c>
      <c r="O424">
        <v>5.7915000000000001</v>
      </c>
      <c r="P424">
        <v>5.7869999999999999</v>
      </c>
      <c r="Q424">
        <v>5.7870999999999997</v>
      </c>
      <c r="R424">
        <v>5.7869999999999999</v>
      </c>
      <c r="S424">
        <v>5.7870999999999997</v>
      </c>
      <c r="T424">
        <v>7.1947999999999999</v>
      </c>
      <c r="U424">
        <v>5.2103999999999999</v>
      </c>
      <c r="V424">
        <v>3.9077999999999999</v>
      </c>
      <c r="W424">
        <v>3.4735999999999998</v>
      </c>
      <c r="X424">
        <v>3.4735999999999998</v>
      </c>
      <c r="Y424">
        <v>3.3203999999999998</v>
      </c>
      <c r="Z424">
        <v>3.4199000000000002</v>
      </c>
      <c r="AA424">
        <v>3.2746</v>
      </c>
      <c r="AB424">
        <v>3.3957999999999999</v>
      </c>
      <c r="AC424">
        <v>3.4714999999999998</v>
      </c>
      <c r="AD424">
        <v>3.3982999999999999</v>
      </c>
      <c r="AE424">
        <v>3.2902999999999998</v>
      </c>
      <c r="AF424">
        <v>2.8948</v>
      </c>
      <c r="AG424">
        <v>2.8948</v>
      </c>
      <c r="AH424">
        <v>3.0028000000000001</v>
      </c>
      <c r="AI424">
        <v>3.0916000000000001</v>
      </c>
      <c r="AJ424">
        <v>2.9127000000000001</v>
      </c>
      <c r="AK424">
        <v>3.1680999999999999</v>
      </c>
      <c r="AL424">
        <v>3.4735999999999998</v>
      </c>
      <c r="AM424">
        <v>3.4735999999999998</v>
      </c>
      <c r="AN424">
        <v>3.1574</v>
      </c>
      <c r="AO424">
        <v>3.5933999999999999</v>
      </c>
      <c r="AP424">
        <v>3.4735999999999998</v>
      </c>
      <c r="AQ424">
        <v>3.3673000000000002</v>
      </c>
      <c r="AR424">
        <v>3.3628999999999998</v>
      </c>
      <c r="AS424">
        <v>3.2448999999999999</v>
      </c>
      <c r="AT424">
        <v>3.0446</v>
      </c>
      <c r="AU424">
        <v>3.3956</v>
      </c>
      <c r="AV424">
        <v>3.6600999999999999</v>
      </c>
      <c r="AW424">
        <v>3.5895000000000001</v>
      </c>
      <c r="AX424">
        <v>3.6181000000000001</v>
      </c>
      <c r="AY424">
        <v>3.3292000000000002</v>
      </c>
      <c r="AZ424">
        <v>3.3334000000000001</v>
      </c>
      <c r="BA424">
        <v>3.6427</v>
      </c>
      <c r="BB424">
        <v>3.7040999999999999</v>
      </c>
      <c r="BC424">
        <v>3.3635999999999999</v>
      </c>
      <c r="BD424">
        <v>2.6711999999999998</v>
      </c>
      <c r="BE424">
        <v>2.6518000000000002</v>
      </c>
      <c r="BF424">
        <v>2.6236000000000002</v>
      </c>
      <c r="BG424">
        <v>3.3226</v>
      </c>
      <c r="BH424">
        <v>3.3641000000000001</v>
      </c>
      <c r="BI424">
        <v>3.3418999999999999</v>
      </c>
      <c r="BJ424">
        <v>3.3359999999999999</v>
      </c>
      <c r="BK424">
        <v>3.3618000000000001</v>
      </c>
      <c r="BL424">
        <v>3.3801999999999999</v>
      </c>
      <c r="BM424">
        <v>3.4110999999999998</v>
      </c>
      <c r="BN424">
        <v>3.3936000000000002</v>
      </c>
      <c r="BO424">
        <v>3.3818999999999999</v>
      </c>
      <c r="BQ424" s="32" t="s">
        <v>6</v>
      </c>
      <c r="BR424" s="32" t="s">
        <v>29</v>
      </c>
    </row>
    <row r="425" spans="2:70" x14ac:dyDescent="0.45">
      <c r="B425" t="s">
        <v>414</v>
      </c>
      <c r="C425" t="s">
        <v>19</v>
      </c>
      <c r="D425" t="s">
        <v>21</v>
      </c>
      <c r="E425" t="s">
        <v>9</v>
      </c>
      <c r="F425">
        <v>48.185000000000002</v>
      </c>
      <c r="G425">
        <v>48.185000000000002</v>
      </c>
      <c r="H425">
        <v>47.138100000000001</v>
      </c>
      <c r="I425">
        <v>47.421399999999998</v>
      </c>
      <c r="J425">
        <v>47.278300000000002</v>
      </c>
      <c r="K425">
        <v>47.235999999999997</v>
      </c>
      <c r="L425">
        <v>49.888399999999997</v>
      </c>
      <c r="M425">
        <v>47.2819</v>
      </c>
      <c r="N425">
        <v>49.879600000000003</v>
      </c>
      <c r="O425">
        <v>50.041200000000003</v>
      </c>
      <c r="P425">
        <v>49.697200000000002</v>
      </c>
      <c r="Q425">
        <v>49.794699999999999</v>
      </c>
      <c r="R425">
        <v>50.0062</v>
      </c>
      <c r="S425">
        <v>51.523299999999999</v>
      </c>
      <c r="T425">
        <v>49.847299999999997</v>
      </c>
      <c r="U425">
        <v>48.8645</v>
      </c>
      <c r="V425">
        <v>46.360799999999998</v>
      </c>
      <c r="W425">
        <v>47.456699999999998</v>
      </c>
      <c r="X425">
        <v>47.422699999999999</v>
      </c>
      <c r="Y425">
        <v>48.427799999999998</v>
      </c>
      <c r="Z425">
        <v>48.6693</v>
      </c>
      <c r="AA425">
        <v>45.562800000000003</v>
      </c>
      <c r="AB425">
        <v>45.957500000000003</v>
      </c>
      <c r="AC425">
        <v>45.92</v>
      </c>
      <c r="AD425">
        <v>44.4026</v>
      </c>
      <c r="AE425">
        <v>44.101399999999998</v>
      </c>
      <c r="AF425">
        <v>44.3628</v>
      </c>
      <c r="AG425">
        <v>44.452800000000003</v>
      </c>
      <c r="AH425">
        <v>44.262099999999997</v>
      </c>
      <c r="AI425">
        <v>43.378599999999999</v>
      </c>
      <c r="AJ425">
        <v>43.786799999999999</v>
      </c>
      <c r="AK425">
        <v>43.948700000000002</v>
      </c>
      <c r="AL425">
        <v>44.257599999999996</v>
      </c>
      <c r="AM425">
        <v>45.009900000000002</v>
      </c>
      <c r="AN425">
        <v>23.203600000000002</v>
      </c>
      <c r="AO425">
        <v>28.031300000000002</v>
      </c>
      <c r="AP425">
        <v>20.683</v>
      </c>
      <c r="AQ425">
        <v>36.455800000000004</v>
      </c>
      <c r="AR425">
        <v>36.671100000000003</v>
      </c>
      <c r="AS425">
        <v>32.6922</v>
      </c>
      <c r="AT425">
        <v>36.8703</v>
      </c>
      <c r="AU425">
        <v>35.157400000000003</v>
      </c>
      <c r="AV425">
        <v>32.808</v>
      </c>
      <c r="AW425">
        <v>32.711799999999997</v>
      </c>
      <c r="AX425">
        <v>38.682400000000001</v>
      </c>
      <c r="AY425">
        <v>42.326700000000002</v>
      </c>
      <c r="AZ425">
        <v>53.953099999999999</v>
      </c>
      <c r="BA425">
        <v>59.152900000000002</v>
      </c>
      <c r="BB425">
        <v>52.665799999999997</v>
      </c>
      <c r="BC425">
        <v>25.785900000000002</v>
      </c>
      <c r="BD425">
        <v>30.8203</v>
      </c>
      <c r="BE425">
        <v>25.1981</v>
      </c>
      <c r="BF425">
        <v>22.936599999999999</v>
      </c>
      <c r="BG425">
        <v>20.720300000000002</v>
      </c>
      <c r="BH425">
        <v>20.107900000000001</v>
      </c>
      <c r="BI425">
        <v>19.311900000000001</v>
      </c>
      <c r="BJ425">
        <v>18.722999999999999</v>
      </c>
      <c r="BK425">
        <v>18.133800000000001</v>
      </c>
      <c r="BL425">
        <v>18.111599999999999</v>
      </c>
      <c r="BM425">
        <v>17.950700000000001</v>
      </c>
      <c r="BN425">
        <v>18.154399999999999</v>
      </c>
      <c r="BO425">
        <v>18.211099999999998</v>
      </c>
      <c r="BQ425" s="32" t="s">
        <v>8</v>
      </c>
      <c r="BR425" s="32" t="s">
        <v>29</v>
      </c>
    </row>
    <row r="426" spans="2:70" x14ac:dyDescent="0.45">
      <c r="B426" t="s">
        <v>414</v>
      </c>
      <c r="C426" t="s">
        <v>19</v>
      </c>
      <c r="D426" t="s">
        <v>21</v>
      </c>
      <c r="E426" t="s">
        <v>10</v>
      </c>
      <c r="F426">
        <v>5.4866000000000001</v>
      </c>
      <c r="G426">
        <v>5.4866000000000001</v>
      </c>
      <c r="H426">
        <v>5.4866999999999999</v>
      </c>
      <c r="I426">
        <v>5.4856999999999996</v>
      </c>
      <c r="J426">
        <v>5.4885999999999999</v>
      </c>
      <c r="K426">
        <v>5.4855999999999998</v>
      </c>
      <c r="L426">
        <v>5.4877000000000002</v>
      </c>
      <c r="M426">
        <v>5.4870999999999999</v>
      </c>
      <c r="N426">
        <v>5.4867999999999997</v>
      </c>
      <c r="O426">
        <v>5.4863999999999997</v>
      </c>
      <c r="P426">
        <v>5.4861000000000004</v>
      </c>
      <c r="Q426">
        <v>5.4863999999999997</v>
      </c>
      <c r="R426">
        <v>5.4866999999999999</v>
      </c>
      <c r="S426">
        <v>5.4873000000000003</v>
      </c>
      <c r="T426">
        <v>5.4866999999999999</v>
      </c>
      <c r="U426">
        <v>5.4866000000000001</v>
      </c>
      <c r="V426">
        <v>5.4867999999999997</v>
      </c>
      <c r="W426">
        <v>5.4866999999999999</v>
      </c>
      <c r="X426">
        <v>5.4871999999999996</v>
      </c>
      <c r="Y426">
        <v>5.4865000000000004</v>
      </c>
      <c r="Z426">
        <v>5.4862000000000002</v>
      </c>
      <c r="AA426">
        <v>5.4870000000000001</v>
      </c>
      <c r="AB426">
        <v>5.4869000000000003</v>
      </c>
      <c r="AC426">
        <v>5.4869000000000003</v>
      </c>
      <c r="AD426">
        <v>5.4867999999999997</v>
      </c>
      <c r="AE426">
        <v>5.4870000000000001</v>
      </c>
      <c r="AF426">
        <v>5.4870999999999999</v>
      </c>
      <c r="AG426">
        <v>5.4862000000000002</v>
      </c>
      <c r="AH426">
        <v>5.4866000000000001</v>
      </c>
      <c r="AI426">
        <v>5.4866000000000001</v>
      </c>
      <c r="AJ426">
        <v>2.3231999999999999</v>
      </c>
      <c r="AK426">
        <v>2.3298999999999999</v>
      </c>
      <c r="AL426">
        <v>2.3323</v>
      </c>
      <c r="AM426">
        <v>2.3224</v>
      </c>
      <c r="AN426">
        <v>2.2778999999999998</v>
      </c>
      <c r="AO426">
        <v>2.3214000000000001</v>
      </c>
      <c r="AP426">
        <v>2.3348</v>
      </c>
      <c r="AQ426">
        <v>2.2014999999999998</v>
      </c>
      <c r="AR426">
        <v>2.2463000000000002</v>
      </c>
      <c r="AS426">
        <v>2.3479999999999999</v>
      </c>
      <c r="AT426">
        <v>2.2751000000000001</v>
      </c>
      <c r="AU426">
        <v>2.3990999999999998</v>
      </c>
      <c r="AV426">
        <v>2.4552</v>
      </c>
      <c r="AW426">
        <v>2.6082999999999998</v>
      </c>
      <c r="AX426">
        <v>2.6427</v>
      </c>
      <c r="AY426">
        <v>2.6676000000000002</v>
      </c>
      <c r="AZ426">
        <v>2.7366999999999999</v>
      </c>
      <c r="BA426">
        <v>2.8178999999999998</v>
      </c>
      <c r="BB426">
        <v>2.8374999999999999</v>
      </c>
      <c r="BC426">
        <v>2.8504</v>
      </c>
      <c r="BD426">
        <v>2.7265000000000001</v>
      </c>
      <c r="BE426">
        <v>2.7284999999999999</v>
      </c>
      <c r="BF426">
        <v>2.8527999999999998</v>
      </c>
      <c r="BG426">
        <v>2.8197999999999999</v>
      </c>
      <c r="BH426">
        <v>2.8532999999999999</v>
      </c>
      <c r="BI426">
        <v>2.8340000000000001</v>
      </c>
      <c r="BJ426">
        <v>2.8925000000000001</v>
      </c>
      <c r="BK426">
        <v>2.9563999999999999</v>
      </c>
      <c r="BL426">
        <v>2.8586</v>
      </c>
      <c r="BM426">
        <v>2.7204000000000002</v>
      </c>
      <c r="BN426">
        <v>2.7082999999999999</v>
      </c>
      <c r="BO426">
        <v>2.6488</v>
      </c>
      <c r="BQ426" s="32" t="s">
        <v>6</v>
      </c>
      <c r="BR426" s="32" t="s">
        <v>29</v>
      </c>
    </row>
    <row r="427" spans="2:70" x14ac:dyDescent="0.45">
      <c r="B427" t="s">
        <v>414</v>
      </c>
      <c r="C427" t="s">
        <v>19</v>
      </c>
      <c r="D427" t="s">
        <v>21</v>
      </c>
      <c r="E427" t="s">
        <v>11</v>
      </c>
      <c r="F427">
        <v>58.088099999999997</v>
      </c>
      <c r="G427">
        <v>58.153500000000001</v>
      </c>
      <c r="H427">
        <v>54.4208</v>
      </c>
      <c r="I427">
        <v>59.265700000000002</v>
      </c>
      <c r="J427">
        <v>52.106699999999996</v>
      </c>
      <c r="K427">
        <v>53.2714</v>
      </c>
      <c r="L427">
        <v>57.884399999999999</v>
      </c>
      <c r="M427">
        <v>54.536999999999999</v>
      </c>
      <c r="N427">
        <v>55.545400000000001</v>
      </c>
      <c r="O427">
        <v>53.271999999999998</v>
      </c>
      <c r="P427">
        <v>54.141100000000002</v>
      </c>
      <c r="Q427">
        <v>53.008400000000002</v>
      </c>
      <c r="R427">
        <v>51.759900000000002</v>
      </c>
      <c r="S427">
        <v>54.892200000000003</v>
      </c>
      <c r="T427">
        <v>52.082799999999999</v>
      </c>
      <c r="U427">
        <v>52.251300000000001</v>
      </c>
      <c r="V427">
        <v>54.326900000000002</v>
      </c>
      <c r="W427">
        <v>55.771900000000002</v>
      </c>
      <c r="X427">
        <v>57.578099999999999</v>
      </c>
      <c r="Y427">
        <v>54.217500000000001</v>
      </c>
      <c r="Z427">
        <v>65.584699999999998</v>
      </c>
      <c r="AA427">
        <v>63.609099999999998</v>
      </c>
      <c r="AB427">
        <v>69.790199999999999</v>
      </c>
      <c r="AC427">
        <v>66.263599999999997</v>
      </c>
      <c r="AD427">
        <v>67.156199999999998</v>
      </c>
      <c r="AE427">
        <v>68.171899999999994</v>
      </c>
      <c r="AF427">
        <v>68.182199999999995</v>
      </c>
      <c r="AG427">
        <v>67.396799999999999</v>
      </c>
      <c r="AH427">
        <v>67.411299999999997</v>
      </c>
      <c r="AI427">
        <v>65.991699999999994</v>
      </c>
      <c r="AJ427">
        <v>66.164400000000001</v>
      </c>
      <c r="AK427">
        <v>67.355599999999995</v>
      </c>
      <c r="AL427">
        <v>69.219800000000006</v>
      </c>
      <c r="AM427">
        <v>65.989599999999996</v>
      </c>
      <c r="AN427">
        <v>53.638199999999998</v>
      </c>
      <c r="AO427">
        <v>54.711599999999997</v>
      </c>
      <c r="AP427">
        <v>55.917299999999997</v>
      </c>
      <c r="AQ427">
        <v>52.613700000000001</v>
      </c>
      <c r="AR427">
        <v>52.050199999999997</v>
      </c>
      <c r="AS427">
        <v>53.594299999999997</v>
      </c>
      <c r="AT427">
        <v>48.625700000000002</v>
      </c>
      <c r="AU427">
        <v>49.326700000000002</v>
      </c>
      <c r="AV427">
        <v>50.568899999999999</v>
      </c>
      <c r="AW427">
        <v>50.885899999999999</v>
      </c>
      <c r="AX427">
        <v>81.962100000000007</v>
      </c>
      <c r="AY427">
        <v>80.915700000000001</v>
      </c>
      <c r="AZ427">
        <v>81.945700000000002</v>
      </c>
      <c r="BA427">
        <v>83.665300000000002</v>
      </c>
      <c r="BB427">
        <v>79.911900000000003</v>
      </c>
      <c r="BC427">
        <v>24.239100000000001</v>
      </c>
      <c r="BD427">
        <v>25.867899999999999</v>
      </c>
      <c r="BE427">
        <v>24.13</v>
      </c>
      <c r="BF427">
        <v>22.799299999999999</v>
      </c>
      <c r="BG427">
        <v>17.158000000000001</v>
      </c>
      <c r="BH427">
        <v>17.807200000000002</v>
      </c>
      <c r="BI427">
        <v>18.449100000000001</v>
      </c>
      <c r="BJ427">
        <v>18.812000000000001</v>
      </c>
      <c r="BK427">
        <v>18.834499999999998</v>
      </c>
      <c r="BL427">
        <v>18.903400000000001</v>
      </c>
      <c r="BM427">
        <v>18.8215</v>
      </c>
      <c r="BN427">
        <v>18.830100000000002</v>
      </c>
      <c r="BO427">
        <v>18.688300000000002</v>
      </c>
      <c r="BQ427" s="32" t="s">
        <v>8</v>
      </c>
      <c r="BR427" s="32" t="s">
        <v>29</v>
      </c>
    </row>
    <row r="428" spans="2:70" x14ac:dyDescent="0.45">
      <c r="B428" t="s">
        <v>414</v>
      </c>
      <c r="C428" t="s">
        <v>19</v>
      </c>
      <c r="D428" t="s">
        <v>21</v>
      </c>
      <c r="E428" t="s">
        <v>12</v>
      </c>
      <c r="F428">
        <v>10.065300000000001</v>
      </c>
      <c r="G428">
        <v>10.065</v>
      </c>
      <c r="H428">
        <v>10.061500000000001</v>
      </c>
      <c r="I428">
        <v>10.062900000000001</v>
      </c>
      <c r="J428">
        <v>10.060600000000001</v>
      </c>
      <c r="K428">
        <v>10.0603</v>
      </c>
      <c r="L428">
        <v>10.066800000000001</v>
      </c>
      <c r="M428">
        <v>10.0581</v>
      </c>
      <c r="N428">
        <v>10.065300000000001</v>
      </c>
      <c r="O428">
        <v>10.065</v>
      </c>
      <c r="P428">
        <v>10.061299999999999</v>
      </c>
      <c r="Q428">
        <v>10.0594</v>
      </c>
      <c r="R428">
        <v>10.063800000000001</v>
      </c>
      <c r="S428">
        <v>10.0625</v>
      </c>
      <c r="T428">
        <v>10.0663</v>
      </c>
      <c r="U428">
        <v>10.062799999999999</v>
      </c>
      <c r="V428">
        <v>10.063000000000001</v>
      </c>
      <c r="W428">
        <v>10.0631</v>
      </c>
      <c r="X428">
        <v>10.061199999999999</v>
      </c>
      <c r="Y428">
        <v>10.0601</v>
      </c>
      <c r="Z428">
        <v>10.0619</v>
      </c>
      <c r="AA428">
        <v>10.063800000000001</v>
      </c>
      <c r="AB428">
        <v>10.064399999999999</v>
      </c>
      <c r="AC428">
        <v>10.0623</v>
      </c>
      <c r="AD428">
        <v>10.059200000000001</v>
      </c>
      <c r="AE428">
        <v>10.063000000000001</v>
      </c>
      <c r="AF428">
        <v>10.063000000000001</v>
      </c>
      <c r="AG428">
        <v>10.0646</v>
      </c>
      <c r="AH428">
        <v>10.062099999999999</v>
      </c>
      <c r="AI428">
        <v>10.0619</v>
      </c>
      <c r="AJ428">
        <v>2.3910999999999998</v>
      </c>
      <c r="AK428">
        <v>2.3940000000000001</v>
      </c>
      <c r="AL428">
        <v>2.3963999999999999</v>
      </c>
      <c r="AM428">
        <v>2.3860999999999999</v>
      </c>
      <c r="AN428">
        <v>2.3651</v>
      </c>
      <c r="AO428">
        <v>2.3847999999999998</v>
      </c>
      <c r="AP428">
        <v>2.3952</v>
      </c>
      <c r="AQ428">
        <v>2.2027000000000001</v>
      </c>
      <c r="AR428">
        <v>2.4569999999999999</v>
      </c>
      <c r="AS428">
        <v>2.3273999999999999</v>
      </c>
      <c r="AT428">
        <v>2.4988000000000001</v>
      </c>
      <c r="AU428">
        <v>2.5390999999999999</v>
      </c>
      <c r="AV428">
        <v>2.6257000000000001</v>
      </c>
      <c r="AW428">
        <v>2.7793999999999999</v>
      </c>
      <c r="AX428">
        <v>2.8359999999999999</v>
      </c>
      <c r="AY428">
        <v>2.8433000000000002</v>
      </c>
      <c r="AZ428">
        <v>2.8498999999999999</v>
      </c>
      <c r="BA428">
        <v>2.8613</v>
      </c>
      <c r="BB428">
        <v>2.8896000000000002</v>
      </c>
      <c r="BC428">
        <v>2.8805999999999998</v>
      </c>
      <c r="BD428">
        <v>2.9441000000000002</v>
      </c>
      <c r="BE428">
        <v>2.9051999999999998</v>
      </c>
      <c r="BF428">
        <v>2.9220999999999999</v>
      </c>
      <c r="BG428">
        <v>2.7886000000000002</v>
      </c>
      <c r="BH428">
        <v>2.8595000000000002</v>
      </c>
      <c r="BI428">
        <v>2.794</v>
      </c>
      <c r="BJ428">
        <v>2.8170000000000002</v>
      </c>
      <c r="BK428">
        <v>2.907</v>
      </c>
      <c r="BL428">
        <v>2.8201999999999998</v>
      </c>
      <c r="BM428">
        <v>2.6979000000000002</v>
      </c>
      <c r="BN428">
        <v>2.661</v>
      </c>
      <c r="BO428">
        <v>2.5674000000000001</v>
      </c>
      <c r="BQ428" s="32" t="s">
        <v>6</v>
      </c>
      <c r="BR428" s="32" t="s">
        <v>29</v>
      </c>
    </row>
    <row r="429" spans="2:70" x14ac:dyDescent="0.45">
      <c r="B429" t="s">
        <v>414</v>
      </c>
      <c r="C429" t="s">
        <v>19</v>
      </c>
      <c r="D429" t="s">
        <v>21</v>
      </c>
      <c r="E429" t="s">
        <v>13</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Q429" s="32" t="s">
        <v>6</v>
      </c>
      <c r="BR429" s="32" t="s">
        <v>29</v>
      </c>
    </row>
    <row r="430" spans="2:70" x14ac:dyDescent="0.45">
      <c r="B430" t="s">
        <v>414</v>
      </c>
      <c r="C430" t="s">
        <v>19</v>
      </c>
      <c r="D430" t="s">
        <v>21</v>
      </c>
      <c r="E430" t="s">
        <v>15</v>
      </c>
      <c r="F430">
        <v>3.1907000000000001</v>
      </c>
      <c r="G430">
        <v>3.2</v>
      </c>
      <c r="H430">
        <v>3.2765</v>
      </c>
      <c r="I430">
        <v>3.2486000000000002</v>
      </c>
      <c r="J430">
        <v>3.2269000000000001</v>
      </c>
      <c r="K430">
        <v>2.3853</v>
      </c>
      <c r="L430">
        <v>3.1821000000000002</v>
      </c>
      <c r="M430">
        <v>2.8942000000000001</v>
      </c>
      <c r="N430">
        <v>3.1787999999999998</v>
      </c>
      <c r="O430">
        <v>3.1699000000000002</v>
      </c>
      <c r="P430">
        <v>3.1827999999999999</v>
      </c>
      <c r="Q430">
        <v>3.2465000000000002</v>
      </c>
      <c r="R430">
        <v>3.1543000000000001</v>
      </c>
      <c r="S430">
        <v>3.1006999999999998</v>
      </c>
      <c r="T430">
        <v>3.2103999999999999</v>
      </c>
      <c r="U430">
        <v>2.9361000000000002</v>
      </c>
      <c r="V430">
        <v>3.0137</v>
      </c>
      <c r="W430">
        <v>2.9906999999999999</v>
      </c>
      <c r="X430">
        <v>2.9922</v>
      </c>
      <c r="Y430">
        <v>2.7925</v>
      </c>
      <c r="Z430">
        <v>2.786</v>
      </c>
      <c r="AA430">
        <v>2.7997999999999998</v>
      </c>
      <c r="AB430">
        <v>2.7662</v>
      </c>
      <c r="AC430">
        <v>2.7458999999999998</v>
      </c>
      <c r="AD430">
        <v>2.6810999999999998</v>
      </c>
      <c r="AE430">
        <v>2.5009999999999999</v>
      </c>
      <c r="AF430">
        <v>1.8783000000000001</v>
      </c>
      <c r="AG430">
        <v>2.1128</v>
      </c>
      <c r="AH430">
        <v>2.0398999999999998</v>
      </c>
      <c r="AI430">
        <v>1.9280999999999999</v>
      </c>
      <c r="AJ430">
        <v>2.0693999999999999</v>
      </c>
      <c r="AK430">
        <v>2.0981000000000001</v>
      </c>
      <c r="AL430">
        <v>2.0990000000000002</v>
      </c>
      <c r="AM430">
        <v>2.4982000000000002</v>
      </c>
      <c r="AN430">
        <v>1.3925000000000001</v>
      </c>
      <c r="AO430">
        <v>1.4891000000000001</v>
      </c>
      <c r="AP430">
        <v>1.571</v>
      </c>
      <c r="AQ430">
        <v>2.0531000000000001</v>
      </c>
      <c r="AR430">
        <v>2.3813</v>
      </c>
      <c r="AS430">
        <v>1.5226</v>
      </c>
      <c r="AT430">
        <v>1.6227</v>
      </c>
      <c r="AU430">
        <v>1.7954000000000001</v>
      </c>
      <c r="AV430">
        <v>2.1720000000000002</v>
      </c>
      <c r="AW430">
        <v>2.032</v>
      </c>
      <c r="AX430">
        <v>3.3889</v>
      </c>
      <c r="AY430">
        <v>1.9083000000000001</v>
      </c>
      <c r="AZ430">
        <v>1.7710999999999999</v>
      </c>
      <c r="BA430">
        <v>2.1572</v>
      </c>
      <c r="BB430">
        <v>3.9228999999999998</v>
      </c>
      <c r="BC430">
        <v>0.75929999999999997</v>
      </c>
      <c r="BD430">
        <v>1.008</v>
      </c>
      <c r="BE430">
        <v>1.0379</v>
      </c>
      <c r="BF430">
        <v>0.87590000000000001</v>
      </c>
      <c r="BG430">
        <v>0.86939999999999995</v>
      </c>
      <c r="BH430">
        <v>0.83750000000000002</v>
      </c>
      <c r="BI430">
        <v>0.84770000000000001</v>
      </c>
      <c r="BJ430">
        <v>0.84109999999999996</v>
      </c>
      <c r="BK430">
        <v>0.80510000000000004</v>
      </c>
      <c r="BL430">
        <v>0.71850000000000003</v>
      </c>
      <c r="BM430">
        <v>0.82210000000000005</v>
      </c>
      <c r="BN430">
        <v>0.75600000000000001</v>
      </c>
      <c r="BO430">
        <v>0.55300000000000005</v>
      </c>
      <c r="BQ430" s="32" t="s">
        <v>14</v>
      </c>
      <c r="BR430" s="32" t="s">
        <v>29</v>
      </c>
    </row>
    <row r="431" spans="2:70" x14ac:dyDescent="0.45">
      <c r="B431" t="s">
        <v>414</v>
      </c>
      <c r="C431" t="s">
        <v>19</v>
      </c>
      <c r="D431" t="s">
        <v>21</v>
      </c>
      <c r="E431" t="s">
        <v>17</v>
      </c>
      <c r="F431">
        <v>2.0350999999999999</v>
      </c>
      <c r="G431">
        <v>2.0714000000000001</v>
      </c>
      <c r="H431">
        <v>2.1027</v>
      </c>
      <c r="I431">
        <v>2.0655000000000001</v>
      </c>
      <c r="J431">
        <v>2.0377999999999998</v>
      </c>
      <c r="K431">
        <v>1.9986999999999999</v>
      </c>
      <c r="L431">
        <v>2.0373999999999999</v>
      </c>
      <c r="M431">
        <v>2.0573999999999999</v>
      </c>
      <c r="N431">
        <v>2.0141</v>
      </c>
      <c r="O431">
        <v>1.9986999999999999</v>
      </c>
      <c r="P431">
        <v>1.9937</v>
      </c>
      <c r="Q431">
        <v>2.0402999999999998</v>
      </c>
      <c r="R431">
        <v>2.0072999999999999</v>
      </c>
      <c r="S431">
        <v>2.0415000000000001</v>
      </c>
      <c r="T431">
        <v>2.0350000000000001</v>
      </c>
      <c r="U431">
        <v>2.0783</v>
      </c>
      <c r="V431">
        <v>2.0562</v>
      </c>
      <c r="W431">
        <v>2.0714000000000001</v>
      </c>
      <c r="X431">
        <v>2.0693999999999999</v>
      </c>
      <c r="Y431">
        <v>2.0695000000000001</v>
      </c>
      <c r="Z431">
        <v>2.0423</v>
      </c>
      <c r="AA431">
        <v>2.0478999999999998</v>
      </c>
      <c r="AB431">
        <v>2.0529999999999999</v>
      </c>
      <c r="AC431">
        <v>2.0634999999999999</v>
      </c>
      <c r="AD431">
        <v>2.0541999999999998</v>
      </c>
      <c r="AE431">
        <v>2.0345</v>
      </c>
      <c r="AF431">
        <v>2.0354000000000001</v>
      </c>
      <c r="AG431">
        <v>2.0480999999999998</v>
      </c>
      <c r="AH431">
        <v>2.048</v>
      </c>
      <c r="AI431">
        <v>1.8088</v>
      </c>
      <c r="AJ431">
        <v>2.0478999999999998</v>
      </c>
      <c r="AK431">
        <v>2.0554999999999999</v>
      </c>
      <c r="AL431">
        <v>2.0535999999999999</v>
      </c>
      <c r="AM431">
        <v>1.8875999999999999</v>
      </c>
      <c r="AN431">
        <v>1.9882</v>
      </c>
      <c r="AO431">
        <v>1.9177999999999999</v>
      </c>
      <c r="AP431">
        <v>1.9055</v>
      </c>
      <c r="AQ431">
        <v>1.9023000000000001</v>
      </c>
      <c r="AR431">
        <v>1.9218999999999999</v>
      </c>
      <c r="AS431">
        <v>1.9268000000000001</v>
      </c>
      <c r="AT431">
        <v>1.9313</v>
      </c>
      <c r="AU431">
        <v>1.9464999999999999</v>
      </c>
      <c r="AV431">
        <v>1.9276</v>
      </c>
      <c r="AW431">
        <v>1.9315</v>
      </c>
      <c r="AX431">
        <v>1.9178999999999999</v>
      </c>
      <c r="AY431">
        <v>1.9276</v>
      </c>
      <c r="AZ431">
        <v>1.9213</v>
      </c>
      <c r="BA431">
        <v>1.9281999999999999</v>
      </c>
      <c r="BB431">
        <v>1.8944000000000001</v>
      </c>
      <c r="BC431">
        <v>1.8616999999999999</v>
      </c>
      <c r="BD431">
        <v>1.8616999999999999</v>
      </c>
      <c r="BE431">
        <v>1.8383</v>
      </c>
      <c r="BF431">
        <v>2.5526</v>
      </c>
      <c r="BG431">
        <v>1.1285000000000001</v>
      </c>
      <c r="BH431">
        <v>1.0631999999999999</v>
      </c>
      <c r="BI431">
        <v>1.0914999999999999</v>
      </c>
      <c r="BJ431">
        <v>1.1072</v>
      </c>
      <c r="BK431">
        <v>1.0906</v>
      </c>
      <c r="BL431">
        <v>1.0311999999999999</v>
      </c>
      <c r="BM431">
        <v>0.97640000000000005</v>
      </c>
      <c r="BN431">
        <v>1.0318000000000001</v>
      </c>
      <c r="BO431">
        <v>1.0108999999999999</v>
      </c>
      <c r="BQ431" s="32" t="s">
        <v>16</v>
      </c>
      <c r="BR431" s="32" t="s">
        <v>29</v>
      </c>
    </row>
    <row r="432" spans="2:70" x14ac:dyDescent="0.45">
      <c r="B432" t="s">
        <v>414</v>
      </c>
      <c r="C432" t="s">
        <v>25</v>
      </c>
      <c r="D432" t="s">
        <v>26</v>
      </c>
      <c r="E432" t="s">
        <v>1</v>
      </c>
      <c r="F432">
        <v>15.007</v>
      </c>
      <c r="G432">
        <v>21.167000000000002</v>
      </c>
      <c r="H432">
        <v>10.202</v>
      </c>
      <c r="I432">
        <v>14.0015</v>
      </c>
      <c r="J432">
        <v>14.006</v>
      </c>
      <c r="K432">
        <v>19.255500000000001</v>
      </c>
      <c r="L432">
        <v>20.289200000000001</v>
      </c>
      <c r="M432">
        <v>17.7271</v>
      </c>
      <c r="N432">
        <v>17.595500000000001</v>
      </c>
      <c r="O432">
        <v>21.727</v>
      </c>
      <c r="P432">
        <v>20.389900000000001</v>
      </c>
      <c r="Q432">
        <v>20.096900000000002</v>
      </c>
      <c r="R432">
        <v>20.794</v>
      </c>
      <c r="S432">
        <v>21.514099999999999</v>
      </c>
      <c r="T432">
        <v>22.427099999999999</v>
      </c>
      <c r="U432">
        <v>23.637499999999999</v>
      </c>
      <c r="V432">
        <v>24.991399999999999</v>
      </c>
      <c r="W432">
        <v>26.195399999999999</v>
      </c>
      <c r="X432">
        <v>25.951899999999998</v>
      </c>
      <c r="Y432">
        <v>25.712399999999999</v>
      </c>
      <c r="Z432">
        <v>27.741399999999999</v>
      </c>
      <c r="AA432">
        <v>30.8385</v>
      </c>
      <c r="AB432">
        <v>31.615400000000001</v>
      </c>
      <c r="AC432">
        <v>33.4253</v>
      </c>
      <c r="AD432">
        <v>34.663800000000002</v>
      </c>
      <c r="AE432">
        <v>28.999700000000001</v>
      </c>
      <c r="AF432">
        <v>30.784099999999999</v>
      </c>
      <c r="AG432">
        <v>28.126899999999999</v>
      </c>
      <c r="AH432">
        <v>26.818999999999999</v>
      </c>
      <c r="AI432">
        <v>32.366900000000001</v>
      </c>
      <c r="AJ432">
        <v>33.647399999999998</v>
      </c>
      <c r="AK432">
        <v>27.4057</v>
      </c>
      <c r="AL432">
        <v>20.596</v>
      </c>
      <c r="AM432">
        <v>13.395</v>
      </c>
      <c r="AN432">
        <v>14.5275</v>
      </c>
      <c r="AO432">
        <v>17.760400000000001</v>
      </c>
      <c r="AP432">
        <v>22.696400000000001</v>
      </c>
      <c r="AQ432">
        <v>21.3459</v>
      </c>
      <c r="AR432">
        <v>21.613900000000001</v>
      </c>
      <c r="AS432">
        <v>28.148900000000001</v>
      </c>
      <c r="AT432">
        <v>32.119399999999999</v>
      </c>
      <c r="AU432">
        <v>34.950000000000003</v>
      </c>
      <c r="AV432">
        <v>35.170999999999999</v>
      </c>
      <c r="AW432">
        <v>35.979100000000003</v>
      </c>
      <c r="AX432">
        <v>41.336500000000001</v>
      </c>
      <c r="AY432">
        <v>36.315300000000001</v>
      </c>
      <c r="AZ432">
        <v>46.2455</v>
      </c>
      <c r="BA432">
        <v>46.339100000000002</v>
      </c>
      <c r="BB432">
        <v>43.983699999999999</v>
      </c>
      <c r="BC432">
        <v>50.753900000000002</v>
      </c>
      <c r="BD432">
        <v>57.5015</v>
      </c>
      <c r="BE432">
        <v>69.000200000000007</v>
      </c>
      <c r="BF432">
        <v>94.710800000000006</v>
      </c>
      <c r="BG432">
        <v>78.006900000000002</v>
      </c>
      <c r="BH432">
        <v>88.284400000000005</v>
      </c>
      <c r="BI432">
        <v>68.703500000000005</v>
      </c>
      <c r="BJ432">
        <v>94.092799999999997</v>
      </c>
      <c r="BK432">
        <v>91.176599999999993</v>
      </c>
      <c r="BL432">
        <v>102.9395</v>
      </c>
      <c r="BM432">
        <v>112.1947</v>
      </c>
      <c r="BN432">
        <v>108.8874</v>
      </c>
      <c r="BO432">
        <v>124.29130000000001</v>
      </c>
      <c r="BQ432" s="32" t="s">
        <v>0</v>
      </c>
      <c r="BR432" s="32" t="s">
        <v>29</v>
      </c>
    </row>
    <row r="433" spans="2:70" x14ac:dyDescent="0.45">
      <c r="B433" t="s">
        <v>414</v>
      </c>
      <c r="C433" t="s">
        <v>25</v>
      </c>
      <c r="D433" t="s">
        <v>26</v>
      </c>
      <c r="E433" t="s">
        <v>3</v>
      </c>
      <c r="F433">
        <v>0</v>
      </c>
      <c r="G433">
        <v>0</v>
      </c>
      <c r="H433">
        <v>0</v>
      </c>
      <c r="I433">
        <v>0</v>
      </c>
      <c r="J433">
        <v>0</v>
      </c>
      <c r="K433">
        <v>0</v>
      </c>
      <c r="L433">
        <v>0.2303</v>
      </c>
      <c r="M433">
        <v>0.62549999999999994</v>
      </c>
      <c r="N433">
        <v>0.877</v>
      </c>
      <c r="O433">
        <v>1.4231</v>
      </c>
      <c r="P433">
        <v>1.3607</v>
      </c>
      <c r="Q433">
        <v>1.27</v>
      </c>
      <c r="R433">
        <v>1.4796</v>
      </c>
      <c r="S433">
        <v>1.9449000000000001</v>
      </c>
      <c r="T433">
        <v>2.0901999999999998</v>
      </c>
      <c r="U433">
        <v>2.1444999999999999</v>
      </c>
      <c r="V433">
        <v>2.4592000000000001</v>
      </c>
      <c r="W433">
        <v>2.6472000000000002</v>
      </c>
      <c r="X433">
        <v>2.5632000000000001</v>
      </c>
      <c r="Y433">
        <v>2.7477</v>
      </c>
      <c r="Z433">
        <v>3.4272</v>
      </c>
      <c r="AA433">
        <v>3.3069999999999999</v>
      </c>
      <c r="AB433">
        <v>5.0891000000000002</v>
      </c>
      <c r="AC433">
        <v>5.5297999999999998</v>
      </c>
      <c r="AD433">
        <v>5.0217999999999998</v>
      </c>
      <c r="AE433">
        <v>7.2061999999999999</v>
      </c>
      <c r="AF433">
        <v>5.915</v>
      </c>
      <c r="AG433">
        <v>6.4958</v>
      </c>
      <c r="AH433">
        <v>6.1985999999999999</v>
      </c>
      <c r="AI433">
        <v>13.4527</v>
      </c>
      <c r="AJ433">
        <v>13.616899999999999</v>
      </c>
      <c r="AK433">
        <v>13.4087</v>
      </c>
      <c r="AL433">
        <v>10.047000000000001</v>
      </c>
      <c r="AM433">
        <v>3.4085000000000001</v>
      </c>
      <c r="AN433">
        <v>1.284</v>
      </c>
      <c r="AO433">
        <v>4.0651999999999999</v>
      </c>
      <c r="AP433">
        <v>6.5327000000000002</v>
      </c>
      <c r="AQ433">
        <v>8.1891999999999996</v>
      </c>
      <c r="AR433">
        <v>9.6776999999999997</v>
      </c>
      <c r="AS433">
        <v>8.5632000000000001</v>
      </c>
      <c r="AT433">
        <v>10.2767</v>
      </c>
      <c r="AU433">
        <v>13.102600000000001</v>
      </c>
      <c r="AV433">
        <v>15.6441</v>
      </c>
      <c r="AW433">
        <v>24.991199999999999</v>
      </c>
      <c r="AX433">
        <v>28.986999999999998</v>
      </c>
      <c r="AY433">
        <v>29.132000000000001</v>
      </c>
      <c r="AZ433">
        <v>31.2317</v>
      </c>
      <c r="BA433">
        <v>38.565600000000003</v>
      </c>
      <c r="BB433">
        <v>30.632000000000001</v>
      </c>
      <c r="BC433">
        <v>27.257000000000001</v>
      </c>
      <c r="BD433">
        <v>30.857500000000002</v>
      </c>
      <c r="BE433">
        <v>31.4756</v>
      </c>
      <c r="BF433">
        <v>37.8658</v>
      </c>
      <c r="BG433">
        <v>48.816899999999997</v>
      </c>
      <c r="BH433">
        <v>62.3033</v>
      </c>
      <c r="BI433">
        <v>68.170599999999993</v>
      </c>
      <c r="BJ433">
        <v>65.270700000000005</v>
      </c>
      <c r="BK433">
        <v>67.597800000000007</v>
      </c>
      <c r="BL433">
        <v>68.921000000000006</v>
      </c>
      <c r="BM433">
        <v>62.268500000000003</v>
      </c>
      <c r="BN433">
        <v>66.598500000000001</v>
      </c>
      <c r="BO433">
        <v>68.4071</v>
      </c>
      <c r="BQ433" s="32" t="s">
        <v>2</v>
      </c>
      <c r="BR433" s="32" t="s">
        <v>29</v>
      </c>
    </row>
    <row r="434" spans="2:70" x14ac:dyDescent="0.45">
      <c r="B434" t="s">
        <v>414</v>
      </c>
      <c r="C434" t="s">
        <v>25</v>
      </c>
      <c r="D434" t="s">
        <v>26</v>
      </c>
      <c r="E434" t="s">
        <v>5</v>
      </c>
      <c r="F434">
        <v>433.17899999999997</v>
      </c>
      <c r="G434">
        <v>465.911</v>
      </c>
      <c r="H434">
        <v>526.35450000000003</v>
      </c>
      <c r="I434">
        <v>543.00400000000002</v>
      </c>
      <c r="J434">
        <v>548.37950000000001</v>
      </c>
      <c r="K434">
        <v>651.09</v>
      </c>
      <c r="L434">
        <v>729.7115</v>
      </c>
      <c r="M434">
        <v>657.55499999999995</v>
      </c>
      <c r="N434">
        <v>710.59299999999996</v>
      </c>
      <c r="O434">
        <v>729.54100000000005</v>
      </c>
      <c r="P434">
        <v>791.548</v>
      </c>
      <c r="Q434">
        <v>793.05399999999997</v>
      </c>
      <c r="R434">
        <v>781.68349999999998</v>
      </c>
      <c r="S434">
        <v>743.50450000000001</v>
      </c>
      <c r="T434">
        <v>716.91899999999998</v>
      </c>
      <c r="U434">
        <v>654.56449999999995</v>
      </c>
      <c r="V434">
        <v>643.91250000000002</v>
      </c>
      <c r="W434">
        <v>654.05799999999999</v>
      </c>
      <c r="X434">
        <v>635.09500000000003</v>
      </c>
      <c r="Y434">
        <v>602.81700000000001</v>
      </c>
      <c r="Z434">
        <v>576.84699999999998</v>
      </c>
      <c r="AA434">
        <v>591.18299999999999</v>
      </c>
      <c r="AB434">
        <v>616.86950000000002</v>
      </c>
      <c r="AC434">
        <v>597.89400000000001</v>
      </c>
      <c r="AD434">
        <v>601.529</v>
      </c>
      <c r="AE434">
        <v>537.15449999999998</v>
      </c>
      <c r="AF434">
        <v>529.12450000000001</v>
      </c>
      <c r="AG434">
        <v>529.51949999999999</v>
      </c>
      <c r="AH434">
        <v>536.74450000000002</v>
      </c>
      <c r="AI434">
        <v>520.9</v>
      </c>
      <c r="AJ434">
        <v>541.46050000000002</v>
      </c>
      <c r="AK434">
        <v>463.75549999999998</v>
      </c>
      <c r="AL434">
        <v>394.43299999999999</v>
      </c>
      <c r="AM434">
        <v>351.18299999999999</v>
      </c>
      <c r="AN434">
        <v>391.11399999999998</v>
      </c>
      <c r="AO434">
        <v>382.48450000000003</v>
      </c>
      <c r="AP434">
        <v>478.12549999999999</v>
      </c>
      <c r="AQ434">
        <v>558.35950000000003</v>
      </c>
      <c r="AR434">
        <v>640.62350000000004</v>
      </c>
      <c r="AS434">
        <v>634.09699999999998</v>
      </c>
      <c r="AT434">
        <v>711.40700000000004</v>
      </c>
      <c r="AU434">
        <v>712.90650000000005</v>
      </c>
      <c r="AV434">
        <v>902.05550000000005</v>
      </c>
      <c r="AW434">
        <v>899.77449999999999</v>
      </c>
      <c r="AX434">
        <v>904.31</v>
      </c>
      <c r="AY434">
        <v>996.62049999999999</v>
      </c>
      <c r="AZ434">
        <v>1019.9345</v>
      </c>
      <c r="BA434">
        <v>1064.694</v>
      </c>
      <c r="BB434">
        <v>1086.7905000000001</v>
      </c>
      <c r="BC434">
        <v>1196.5065</v>
      </c>
      <c r="BD434">
        <v>1028.2065</v>
      </c>
      <c r="BE434">
        <v>1017.3035</v>
      </c>
      <c r="BF434">
        <v>1013.8630000000001</v>
      </c>
      <c r="BG434">
        <v>1052.279</v>
      </c>
      <c r="BH434">
        <v>1209.704</v>
      </c>
      <c r="BI434">
        <v>1081.46</v>
      </c>
      <c r="BJ434">
        <v>1036.9124999999999</v>
      </c>
      <c r="BK434">
        <v>1157.1010000000001</v>
      </c>
      <c r="BL434">
        <v>1261.76</v>
      </c>
      <c r="BM434">
        <v>1456.3810000000001</v>
      </c>
      <c r="BN434">
        <v>1346.8454999999999</v>
      </c>
      <c r="BO434">
        <v>1280.0535</v>
      </c>
      <c r="BQ434" s="32" t="s">
        <v>4</v>
      </c>
      <c r="BR434" s="32" t="s">
        <v>29</v>
      </c>
    </row>
    <row r="435" spans="2:70" x14ac:dyDescent="0.45">
      <c r="B435" t="s">
        <v>414</v>
      </c>
      <c r="C435" t="s">
        <v>25</v>
      </c>
      <c r="D435" t="s">
        <v>26</v>
      </c>
      <c r="E435" t="s">
        <v>7</v>
      </c>
      <c r="F435">
        <v>100.0365</v>
      </c>
      <c r="G435">
        <v>92.402000000000001</v>
      </c>
      <c r="H435">
        <v>104.208</v>
      </c>
      <c r="I435">
        <v>107.67100000000001</v>
      </c>
      <c r="J435">
        <v>108.747</v>
      </c>
      <c r="K435">
        <v>121.57599999999999</v>
      </c>
      <c r="L435">
        <v>124.3305</v>
      </c>
      <c r="M435">
        <v>130.23349999999999</v>
      </c>
      <c r="N435">
        <v>140.6755</v>
      </c>
      <c r="O435">
        <v>171.9485</v>
      </c>
      <c r="P435">
        <v>149.18899999999999</v>
      </c>
      <c r="Q435">
        <v>137.21250000000001</v>
      </c>
      <c r="R435">
        <v>149.18899999999999</v>
      </c>
      <c r="S435">
        <v>144.6765</v>
      </c>
      <c r="T435">
        <v>151.09100000000001</v>
      </c>
      <c r="U435">
        <v>156.31200000000001</v>
      </c>
      <c r="V435">
        <v>156.31200000000001</v>
      </c>
      <c r="W435">
        <v>173.68</v>
      </c>
      <c r="X435">
        <v>173.68</v>
      </c>
      <c r="Y435">
        <v>225.78399999999999</v>
      </c>
      <c r="Z435">
        <v>222.2945</v>
      </c>
      <c r="AA435">
        <v>229.22049999999999</v>
      </c>
      <c r="AB435">
        <v>227.5155</v>
      </c>
      <c r="AC435">
        <v>222.1755</v>
      </c>
      <c r="AD435">
        <v>254.874</v>
      </c>
      <c r="AE435">
        <v>286.25599999999997</v>
      </c>
      <c r="AF435">
        <v>243.20099999999999</v>
      </c>
      <c r="AG435">
        <v>236.58949999999999</v>
      </c>
      <c r="AH435">
        <v>251.80950000000001</v>
      </c>
      <c r="AI435">
        <v>253.59399999999999</v>
      </c>
      <c r="AJ435">
        <v>255.29900000000001</v>
      </c>
      <c r="AK435">
        <v>281.3245</v>
      </c>
      <c r="AL435">
        <v>295.25599999999997</v>
      </c>
      <c r="AM435">
        <v>277.88799999999998</v>
      </c>
      <c r="AN435">
        <v>239.59350000000001</v>
      </c>
      <c r="AO435">
        <v>312.62400000000002</v>
      </c>
      <c r="AP435">
        <v>295.25599999999997</v>
      </c>
      <c r="AQ435">
        <v>329.99200000000002</v>
      </c>
      <c r="AR435">
        <v>369.92250000000001</v>
      </c>
      <c r="AS435">
        <v>350.137</v>
      </c>
      <c r="AT435">
        <v>383.31700000000001</v>
      </c>
      <c r="AU435">
        <v>380.31150000000002</v>
      </c>
      <c r="AV435">
        <v>411.62849999999997</v>
      </c>
      <c r="AW435">
        <v>435.82249999999999</v>
      </c>
      <c r="AX435">
        <v>434.17349999999999</v>
      </c>
      <c r="AY435">
        <v>500.83949999999999</v>
      </c>
      <c r="AZ435">
        <v>510.33850000000001</v>
      </c>
      <c r="BA435">
        <v>528.19299999999998</v>
      </c>
      <c r="BB435">
        <v>537.1</v>
      </c>
      <c r="BC435">
        <v>579.69899999999996</v>
      </c>
      <c r="BD435">
        <v>491.49849999999998</v>
      </c>
      <c r="BE435">
        <v>493.23</v>
      </c>
      <c r="BF435">
        <v>493.23</v>
      </c>
      <c r="BG435">
        <v>494.9615</v>
      </c>
      <c r="BH435">
        <v>586.5335</v>
      </c>
      <c r="BI435">
        <v>537.40350000000001</v>
      </c>
      <c r="BJ435">
        <v>518.72400000000005</v>
      </c>
      <c r="BK435">
        <v>565.60950000000003</v>
      </c>
      <c r="BL435">
        <v>605.4135</v>
      </c>
      <c r="BM435">
        <v>677.37049999999999</v>
      </c>
      <c r="BN435">
        <v>637.83249999999998</v>
      </c>
      <c r="BO435">
        <v>613.47550000000001</v>
      </c>
      <c r="BQ435" s="32" t="s">
        <v>6</v>
      </c>
      <c r="BR435" s="32" t="s">
        <v>29</v>
      </c>
    </row>
    <row r="436" spans="2:70" x14ac:dyDescent="0.45">
      <c r="B436" t="s">
        <v>414</v>
      </c>
      <c r="C436" t="s">
        <v>25</v>
      </c>
      <c r="D436" t="s">
        <v>26</v>
      </c>
      <c r="E436" t="s">
        <v>9</v>
      </c>
      <c r="F436">
        <v>75.715500000000006</v>
      </c>
      <c r="G436">
        <v>75.715500000000006</v>
      </c>
      <c r="H436">
        <v>74.070400000000006</v>
      </c>
      <c r="I436">
        <v>75.527500000000003</v>
      </c>
      <c r="J436">
        <v>67.400000000000006</v>
      </c>
      <c r="K436">
        <v>61.701999999999998</v>
      </c>
      <c r="L436">
        <v>82.315899999999999</v>
      </c>
      <c r="M436">
        <v>65.844800000000006</v>
      </c>
      <c r="N436">
        <v>72.425299999999993</v>
      </c>
      <c r="O436">
        <v>79.265299999999996</v>
      </c>
      <c r="P436">
        <v>84.186999999999998</v>
      </c>
      <c r="Q436">
        <v>83.256699999999995</v>
      </c>
      <c r="R436">
        <v>103.4128</v>
      </c>
      <c r="S436">
        <v>95.215100000000007</v>
      </c>
      <c r="T436">
        <v>104.181</v>
      </c>
      <c r="U436">
        <v>110.1895</v>
      </c>
      <c r="V436">
        <v>117.6499</v>
      </c>
      <c r="W436">
        <v>125.2856</v>
      </c>
      <c r="X436">
        <v>133.02080000000001</v>
      </c>
      <c r="Y436">
        <v>143.8306</v>
      </c>
      <c r="Z436">
        <v>149.90129999999999</v>
      </c>
      <c r="AA436">
        <v>150.35730000000001</v>
      </c>
      <c r="AB436">
        <v>142.56030000000001</v>
      </c>
      <c r="AC436">
        <v>141.43360000000001</v>
      </c>
      <c r="AD436">
        <v>154.0943</v>
      </c>
      <c r="AE436">
        <v>150.38570000000001</v>
      </c>
      <c r="AF436">
        <v>154.69300000000001</v>
      </c>
      <c r="AG436">
        <v>158.4298</v>
      </c>
      <c r="AH436">
        <v>163.00829999999999</v>
      </c>
      <c r="AI436">
        <v>162.7132</v>
      </c>
      <c r="AJ436">
        <v>175.80410000000001</v>
      </c>
      <c r="AK436">
        <v>181.28829999999999</v>
      </c>
      <c r="AL436">
        <v>187.43100000000001</v>
      </c>
      <c r="AM436">
        <v>195.56800000000001</v>
      </c>
      <c r="AN436">
        <v>40.3279</v>
      </c>
      <c r="AO436">
        <v>61.668900000000001</v>
      </c>
      <c r="AP436">
        <v>38.677100000000003</v>
      </c>
      <c r="AQ436">
        <v>80.202799999999996</v>
      </c>
      <c r="AR436">
        <v>90.760999999999996</v>
      </c>
      <c r="AS436">
        <v>87.026600000000002</v>
      </c>
      <c r="AT436">
        <v>98.148600000000002</v>
      </c>
      <c r="AU436">
        <v>114.0859</v>
      </c>
      <c r="AV436">
        <v>108.2663</v>
      </c>
      <c r="AW436">
        <v>145.73099999999999</v>
      </c>
      <c r="AX436">
        <v>180.84010000000001</v>
      </c>
      <c r="AY436">
        <v>223.48500000000001</v>
      </c>
      <c r="AZ436">
        <v>302.67680000000001</v>
      </c>
      <c r="BA436">
        <v>361.12860000000001</v>
      </c>
      <c r="BB436">
        <v>376.56060000000002</v>
      </c>
      <c r="BC436">
        <v>386.91759999999999</v>
      </c>
      <c r="BD436">
        <v>488.07010000000002</v>
      </c>
      <c r="BE436">
        <v>422.017</v>
      </c>
      <c r="BF436">
        <v>388.84429999999998</v>
      </c>
      <c r="BG436">
        <v>362.4393</v>
      </c>
      <c r="BH436">
        <v>389.21359999999999</v>
      </c>
      <c r="BI436">
        <v>373.5958</v>
      </c>
      <c r="BJ436">
        <v>424.07279999999997</v>
      </c>
      <c r="BK436">
        <v>393.73630000000003</v>
      </c>
      <c r="BL436">
        <v>323.86200000000002</v>
      </c>
      <c r="BM436">
        <v>242.51499999999999</v>
      </c>
      <c r="BN436">
        <v>236.2971</v>
      </c>
      <c r="BO436">
        <v>207.46809999999999</v>
      </c>
      <c r="BQ436" s="32" t="s">
        <v>8</v>
      </c>
      <c r="BR436" s="32" t="s">
        <v>29</v>
      </c>
    </row>
    <row r="437" spans="2:70" x14ac:dyDescent="0.45">
      <c r="B437" t="s">
        <v>414</v>
      </c>
      <c r="C437" t="s">
        <v>25</v>
      </c>
      <c r="D437" t="s">
        <v>26</v>
      </c>
      <c r="E437" t="s">
        <v>10</v>
      </c>
      <c r="F437">
        <v>25.238499999999998</v>
      </c>
      <c r="G437">
        <v>25.238499999999998</v>
      </c>
      <c r="H437">
        <v>24.690100000000001</v>
      </c>
      <c r="I437">
        <v>25.1905</v>
      </c>
      <c r="J437">
        <v>22.613</v>
      </c>
      <c r="K437">
        <v>20.582000000000001</v>
      </c>
      <c r="L437">
        <v>27.438600000000001</v>
      </c>
      <c r="M437">
        <v>21.9483</v>
      </c>
      <c r="N437">
        <v>24.1417</v>
      </c>
      <c r="O437">
        <v>26.400700000000001</v>
      </c>
      <c r="P437">
        <v>28.067</v>
      </c>
      <c r="Q437">
        <v>27.761299999999999</v>
      </c>
      <c r="R437">
        <v>34.478200000000001</v>
      </c>
      <c r="S437">
        <v>27.633900000000001</v>
      </c>
      <c r="T437">
        <v>34.741500000000002</v>
      </c>
      <c r="U437">
        <v>39.503500000000003</v>
      </c>
      <c r="V437">
        <v>43.894100000000002</v>
      </c>
      <c r="W437">
        <v>44.7714</v>
      </c>
      <c r="X437">
        <v>47.848199999999999</v>
      </c>
      <c r="Y437">
        <v>50.4754</v>
      </c>
      <c r="Z437">
        <v>57.056199999999997</v>
      </c>
      <c r="AA437">
        <v>65.843699999999998</v>
      </c>
      <c r="AB437">
        <v>63.648200000000003</v>
      </c>
      <c r="AC437">
        <v>63.428400000000003</v>
      </c>
      <c r="AD437">
        <v>69.265699999999995</v>
      </c>
      <c r="AE437">
        <v>67.555800000000005</v>
      </c>
      <c r="AF437">
        <v>69.489000000000004</v>
      </c>
      <c r="AG437">
        <v>71.166700000000006</v>
      </c>
      <c r="AH437">
        <v>73.520200000000003</v>
      </c>
      <c r="AI437">
        <v>73.300799999999995</v>
      </c>
      <c r="AJ437">
        <v>74.623400000000004</v>
      </c>
      <c r="AK437">
        <v>75.719700000000003</v>
      </c>
      <c r="AL437">
        <v>76.157499999999999</v>
      </c>
      <c r="AM437">
        <v>74.627499999999998</v>
      </c>
      <c r="AN437">
        <v>68.036100000000005</v>
      </c>
      <c r="AO437">
        <v>74.617099999999994</v>
      </c>
      <c r="AP437">
        <v>76.804400000000001</v>
      </c>
      <c r="AQ437">
        <v>57.831200000000003</v>
      </c>
      <c r="AR437">
        <v>63.762</v>
      </c>
      <c r="AS437">
        <v>79.014899999999997</v>
      </c>
      <c r="AT437">
        <v>67.902900000000002</v>
      </c>
      <c r="AU437">
        <v>87.794600000000003</v>
      </c>
      <c r="AV437">
        <v>98.279700000000005</v>
      </c>
      <c r="AW437">
        <v>131.6925</v>
      </c>
      <c r="AX437">
        <v>140.45840000000001</v>
      </c>
      <c r="AY437">
        <v>147.047</v>
      </c>
      <c r="AZ437">
        <v>166.49270000000001</v>
      </c>
      <c r="BA437">
        <v>191.8999</v>
      </c>
      <c r="BB437">
        <v>198.5849</v>
      </c>
      <c r="BC437">
        <v>203.09690000000001</v>
      </c>
      <c r="BD437">
        <v>163.94990000000001</v>
      </c>
      <c r="BE437">
        <v>164.61449999999999</v>
      </c>
      <c r="BF437">
        <v>204.33869999999999</v>
      </c>
      <c r="BG437">
        <v>193.27719999999999</v>
      </c>
      <c r="BH437">
        <v>204.78389999999999</v>
      </c>
      <c r="BI437">
        <v>198.30969999999999</v>
      </c>
      <c r="BJ437">
        <v>217.5692</v>
      </c>
      <c r="BK437">
        <v>205.8252</v>
      </c>
      <c r="BL437">
        <v>176.49850000000001</v>
      </c>
      <c r="BM437">
        <v>140.64599999999999</v>
      </c>
      <c r="BN437">
        <v>137.91540000000001</v>
      </c>
      <c r="BO437">
        <v>124.6324</v>
      </c>
      <c r="BQ437" s="32" t="s">
        <v>6</v>
      </c>
      <c r="BR437" s="32" t="s">
        <v>29</v>
      </c>
    </row>
    <row r="438" spans="2:70" x14ac:dyDescent="0.45">
      <c r="B438" t="s">
        <v>414</v>
      </c>
      <c r="C438" t="s">
        <v>25</v>
      </c>
      <c r="D438" t="s">
        <v>26</v>
      </c>
      <c r="E438" t="s">
        <v>11</v>
      </c>
      <c r="F438">
        <v>46.702800000000003</v>
      </c>
      <c r="G438">
        <v>46.057600000000001</v>
      </c>
      <c r="H438">
        <v>34.611600000000003</v>
      </c>
      <c r="I438">
        <v>24.8916</v>
      </c>
      <c r="J438">
        <v>28.137599999999999</v>
      </c>
      <c r="K438">
        <v>22.373999999999999</v>
      </c>
      <c r="L438">
        <v>22.227599999999999</v>
      </c>
      <c r="M438">
        <v>29.45</v>
      </c>
      <c r="N438">
        <v>23.9956</v>
      </c>
      <c r="O438">
        <v>30.045400000000001</v>
      </c>
      <c r="P438">
        <v>30.535599999999999</v>
      </c>
      <c r="Q438">
        <v>32.441099999999999</v>
      </c>
      <c r="R438">
        <v>39.130499999999998</v>
      </c>
      <c r="S438">
        <v>34.252699999999997</v>
      </c>
      <c r="T438">
        <v>40.624600000000001</v>
      </c>
      <c r="U438">
        <v>39.8782</v>
      </c>
      <c r="V438">
        <v>41.722999999999999</v>
      </c>
      <c r="W438">
        <v>43.502099999999999</v>
      </c>
      <c r="X438">
        <v>45.601799999999997</v>
      </c>
      <c r="Y438">
        <v>48.795699999999997</v>
      </c>
      <c r="Z438">
        <v>56.665199999999999</v>
      </c>
      <c r="AA438">
        <v>54.675899999999999</v>
      </c>
      <c r="AB438">
        <v>58.950299999999999</v>
      </c>
      <c r="AC438">
        <v>57.2517</v>
      </c>
      <c r="AD438">
        <v>60.4405</v>
      </c>
      <c r="AE438">
        <v>58.900500000000001</v>
      </c>
      <c r="AF438">
        <v>61.363999999999997</v>
      </c>
      <c r="AG438">
        <v>61.465899999999998</v>
      </c>
      <c r="AH438">
        <v>66.332800000000006</v>
      </c>
      <c r="AI438">
        <v>65.727699999999999</v>
      </c>
      <c r="AJ438">
        <v>66.693799999999996</v>
      </c>
      <c r="AK438">
        <v>68.702699999999993</v>
      </c>
      <c r="AL438">
        <v>70.604200000000006</v>
      </c>
      <c r="AM438">
        <v>72.852500000000006</v>
      </c>
      <c r="AN438">
        <v>32.182899999999997</v>
      </c>
      <c r="AO438">
        <v>37.422800000000002</v>
      </c>
      <c r="AP438">
        <v>40.2605</v>
      </c>
      <c r="AQ438">
        <v>29.674099999999999</v>
      </c>
      <c r="AR438">
        <v>41.848300000000002</v>
      </c>
      <c r="AS438">
        <v>39.874099999999999</v>
      </c>
      <c r="AT438">
        <v>40.845599999999997</v>
      </c>
      <c r="AU438">
        <v>44.393999999999998</v>
      </c>
      <c r="AV438">
        <v>56.399500000000003</v>
      </c>
      <c r="AW438">
        <v>71.443799999999996</v>
      </c>
      <c r="AX438">
        <v>113.10769999999999</v>
      </c>
      <c r="AY438">
        <v>114.5766</v>
      </c>
      <c r="AZ438">
        <v>116.0351</v>
      </c>
      <c r="BA438">
        <v>118.47</v>
      </c>
      <c r="BB438">
        <v>124.6626</v>
      </c>
      <c r="BC438">
        <v>122.7467</v>
      </c>
      <c r="BD438">
        <v>137.5395</v>
      </c>
      <c r="BE438">
        <v>134.71789999999999</v>
      </c>
      <c r="BF438">
        <v>132.28149999999999</v>
      </c>
      <c r="BG438">
        <v>103.4286</v>
      </c>
      <c r="BH438">
        <v>118.0586</v>
      </c>
      <c r="BI438">
        <v>104.4529</v>
      </c>
      <c r="BJ438">
        <v>109.24509999999999</v>
      </c>
      <c r="BK438">
        <v>98.395300000000006</v>
      </c>
      <c r="BL438">
        <v>84.314499999999995</v>
      </c>
      <c r="BM438">
        <v>67.476799999999997</v>
      </c>
      <c r="BN438">
        <v>62.982999999999997</v>
      </c>
      <c r="BO438">
        <v>52.537999999999997</v>
      </c>
      <c r="BQ438" s="32" t="s">
        <v>8</v>
      </c>
      <c r="BR438" s="32" t="s">
        <v>29</v>
      </c>
    </row>
    <row r="439" spans="2:70" x14ac:dyDescent="0.45">
      <c r="B439" t="s">
        <v>414</v>
      </c>
      <c r="C439" t="s">
        <v>25</v>
      </c>
      <c r="D439" t="s">
        <v>26</v>
      </c>
      <c r="E439" t="s">
        <v>12</v>
      </c>
      <c r="F439">
        <v>11.675700000000001</v>
      </c>
      <c r="G439">
        <v>11.5144</v>
      </c>
      <c r="H439">
        <v>8.6529000000000007</v>
      </c>
      <c r="I439">
        <v>6.2229000000000001</v>
      </c>
      <c r="J439">
        <v>7.0343999999999998</v>
      </c>
      <c r="K439">
        <v>5.5934999999999997</v>
      </c>
      <c r="L439">
        <v>5.5568999999999997</v>
      </c>
      <c r="M439">
        <v>7.3624999999999998</v>
      </c>
      <c r="N439">
        <v>5.9988999999999999</v>
      </c>
      <c r="O439">
        <v>7.5286</v>
      </c>
      <c r="P439">
        <v>7.2039</v>
      </c>
      <c r="Q439">
        <v>8.1079000000000008</v>
      </c>
      <c r="R439">
        <v>9.782</v>
      </c>
      <c r="S439">
        <v>7.5266999999999999</v>
      </c>
      <c r="T439">
        <v>10.1669</v>
      </c>
      <c r="U439">
        <v>10.062799999999999</v>
      </c>
      <c r="V439">
        <v>10.063000000000001</v>
      </c>
      <c r="W439">
        <v>10.2644</v>
      </c>
      <c r="X439">
        <v>10.463699999999999</v>
      </c>
      <c r="Y439">
        <v>10.6638</v>
      </c>
      <c r="Z439">
        <v>10.8668</v>
      </c>
      <c r="AA439">
        <v>11.0701</v>
      </c>
      <c r="AB439">
        <v>11.2722</v>
      </c>
      <c r="AC439">
        <v>10.8673</v>
      </c>
      <c r="AD439">
        <v>11.467499999999999</v>
      </c>
      <c r="AE439">
        <v>11.2705</v>
      </c>
      <c r="AF439">
        <v>11.673</v>
      </c>
      <c r="AG439">
        <v>11.775600000000001</v>
      </c>
      <c r="AH439">
        <v>12.6782</v>
      </c>
      <c r="AI439">
        <v>12.476800000000001</v>
      </c>
      <c r="AJ439">
        <v>12.574199999999999</v>
      </c>
      <c r="AK439">
        <v>12.6213</v>
      </c>
      <c r="AL439">
        <v>12.696300000000001</v>
      </c>
      <c r="AM439">
        <v>12.477499999999999</v>
      </c>
      <c r="AN439">
        <v>12.0686</v>
      </c>
      <c r="AO439">
        <v>12.4742</v>
      </c>
      <c r="AP439">
        <v>12.682</v>
      </c>
      <c r="AQ439">
        <v>9.0564</v>
      </c>
      <c r="AR439">
        <v>14.084199999999999</v>
      </c>
      <c r="AS439">
        <v>11.3299</v>
      </c>
      <c r="AT439">
        <v>15.089399999999999</v>
      </c>
      <c r="AU439">
        <v>16.096499999999999</v>
      </c>
      <c r="AV439">
        <v>18.416</v>
      </c>
      <c r="AW439">
        <v>23.145199999999999</v>
      </c>
      <c r="AX439">
        <v>25.1158</v>
      </c>
      <c r="AY439">
        <v>25.380400000000002</v>
      </c>
      <c r="AZ439">
        <v>25.641400000000001</v>
      </c>
      <c r="BA439">
        <v>26.067499999999999</v>
      </c>
      <c r="BB439">
        <v>27.120899999999999</v>
      </c>
      <c r="BC439">
        <v>26.815300000000001</v>
      </c>
      <c r="BD439">
        <v>29.274999999999999</v>
      </c>
      <c r="BE439">
        <v>27.773099999999999</v>
      </c>
      <c r="BF439">
        <v>28.446000000000002</v>
      </c>
      <c r="BG439">
        <v>23.5794</v>
      </c>
      <c r="BH439">
        <v>26.103899999999999</v>
      </c>
      <c r="BI439">
        <v>23.785599999999999</v>
      </c>
      <c r="BJ439">
        <v>24.538399999999999</v>
      </c>
      <c r="BK439">
        <v>22.711200000000002</v>
      </c>
      <c r="BL439">
        <v>20.231000000000002</v>
      </c>
      <c r="BM439">
        <v>17.120699999999999</v>
      </c>
      <c r="BN439">
        <v>16.267499999999998</v>
      </c>
      <c r="BO439">
        <v>14.21</v>
      </c>
      <c r="BQ439" s="32" t="s">
        <v>6</v>
      </c>
      <c r="BR439" s="32" t="s">
        <v>29</v>
      </c>
    </row>
    <row r="440" spans="2:70" x14ac:dyDescent="0.45">
      <c r="B440" t="s">
        <v>414</v>
      </c>
      <c r="C440" t="s">
        <v>25</v>
      </c>
      <c r="D440" t="s">
        <v>26</v>
      </c>
      <c r="E440" t="s">
        <v>13</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Q440" s="32" t="s">
        <v>6</v>
      </c>
      <c r="BR440" s="32" t="s">
        <v>29</v>
      </c>
    </row>
    <row r="441" spans="2:70" x14ac:dyDescent="0.45">
      <c r="B441" t="s">
        <v>414</v>
      </c>
      <c r="C441" t="s">
        <v>25</v>
      </c>
      <c r="D441" t="s">
        <v>26</v>
      </c>
      <c r="E441" t="s">
        <v>15</v>
      </c>
      <c r="F441">
        <v>1.0625</v>
      </c>
      <c r="G441">
        <v>1.1519999999999999</v>
      </c>
      <c r="H441">
        <v>1.268</v>
      </c>
      <c r="I441">
        <v>1.331</v>
      </c>
      <c r="J441">
        <v>1.3939999999999999</v>
      </c>
      <c r="K441">
        <v>0.66549999999999998</v>
      </c>
      <c r="L441">
        <v>1.5465</v>
      </c>
      <c r="M441">
        <v>1.0940000000000001</v>
      </c>
      <c r="N441">
        <v>1.728</v>
      </c>
      <c r="O441">
        <v>1.4835</v>
      </c>
      <c r="P441">
        <v>1.5754999999999999</v>
      </c>
      <c r="Q441">
        <v>1.607</v>
      </c>
      <c r="R441">
        <v>1.7885</v>
      </c>
      <c r="S441">
        <v>1.786</v>
      </c>
      <c r="T441">
        <v>1.907</v>
      </c>
      <c r="U441">
        <v>2.2989999999999999</v>
      </c>
      <c r="V441">
        <v>2.4275000000000002</v>
      </c>
      <c r="W441">
        <v>2.6619999999999999</v>
      </c>
      <c r="X441">
        <v>3.0565000000000002</v>
      </c>
      <c r="Y441">
        <v>2.9405000000000001</v>
      </c>
      <c r="Z441">
        <v>3.0590000000000002</v>
      </c>
      <c r="AA441">
        <v>3.1825000000000001</v>
      </c>
      <c r="AB441">
        <v>3.1194999999999999</v>
      </c>
      <c r="AC441">
        <v>3.1484999999999999</v>
      </c>
      <c r="AD441">
        <v>3.3010000000000002</v>
      </c>
      <c r="AE441">
        <v>3.0274999999999999</v>
      </c>
      <c r="AF441">
        <v>2.2989999999999999</v>
      </c>
      <c r="AG441">
        <v>3.0880000000000001</v>
      </c>
      <c r="AH441">
        <v>2.8144999999999998</v>
      </c>
      <c r="AI441">
        <v>2.6619999999999999</v>
      </c>
      <c r="AJ441">
        <v>2.8774999999999999</v>
      </c>
      <c r="AK441">
        <v>3.0590000000000002</v>
      </c>
      <c r="AL441">
        <v>3.2115</v>
      </c>
      <c r="AM441">
        <v>3.4849999999999999</v>
      </c>
      <c r="AN441">
        <v>1.7544999999999999</v>
      </c>
      <c r="AO441">
        <v>2.1175000000000002</v>
      </c>
      <c r="AP441">
        <v>2.3330000000000002</v>
      </c>
      <c r="AQ441">
        <v>3.6955</v>
      </c>
      <c r="AR441">
        <v>5.3579999999999997</v>
      </c>
      <c r="AS441">
        <v>2.1515</v>
      </c>
      <c r="AT441">
        <v>2.512</v>
      </c>
      <c r="AU441">
        <v>3.1509999999999998</v>
      </c>
      <c r="AV441">
        <v>4.3005000000000004</v>
      </c>
      <c r="AW441">
        <v>4.6635</v>
      </c>
      <c r="AX441">
        <v>7.8384999999999998</v>
      </c>
      <c r="AY441">
        <v>3.7269999999999999</v>
      </c>
      <c r="AZ441">
        <v>3.9689999999999999</v>
      </c>
      <c r="BA441">
        <v>5.1449999999999996</v>
      </c>
      <c r="BB441">
        <v>9.3559999999999999</v>
      </c>
      <c r="BC441">
        <v>10.416</v>
      </c>
      <c r="BD441">
        <v>13.9565</v>
      </c>
      <c r="BE441">
        <v>14.929500000000001</v>
      </c>
      <c r="BF441">
        <v>13.775</v>
      </c>
      <c r="BG441">
        <v>14.1745</v>
      </c>
      <c r="BH441">
        <v>13.9275</v>
      </c>
      <c r="BI441">
        <v>15.3165</v>
      </c>
      <c r="BJ441">
        <v>15.3215</v>
      </c>
      <c r="BK441">
        <v>15.866</v>
      </c>
      <c r="BL441">
        <v>14.259</v>
      </c>
      <c r="BM441">
        <v>12.3545</v>
      </c>
      <c r="BN441">
        <v>10.173999999999999</v>
      </c>
      <c r="BO441">
        <v>4.8739999999999997</v>
      </c>
      <c r="BQ441" s="32" t="s">
        <v>14</v>
      </c>
      <c r="BR441" s="32" t="s">
        <v>29</v>
      </c>
    </row>
    <row r="442" spans="2:70" x14ac:dyDescent="0.45">
      <c r="B442" t="s">
        <v>414</v>
      </c>
      <c r="C442" t="s">
        <v>25</v>
      </c>
      <c r="D442" t="s">
        <v>26</v>
      </c>
      <c r="E442" t="s">
        <v>17</v>
      </c>
      <c r="F442">
        <v>0.57999999999999996</v>
      </c>
      <c r="G442">
        <v>0.63800000000000001</v>
      </c>
      <c r="H442">
        <v>0.69599999999999995</v>
      </c>
      <c r="I442">
        <v>0.72499999999999998</v>
      </c>
      <c r="J442">
        <v>0.754</v>
      </c>
      <c r="K442">
        <v>0.78549999999999998</v>
      </c>
      <c r="L442">
        <v>0.84350000000000003</v>
      </c>
      <c r="M442">
        <v>0.60899999999999999</v>
      </c>
      <c r="N442">
        <v>0.93049999999999999</v>
      </c>
      <c r="O442">
        <v>0.78549999999999998</v>
      </c>
      <c r="P442">
        <v>0.78549999999999998</v>
      </c>
      <c r="Q442">
        <v>0.78549999999999998</v>
      </c>
      <c r="R442">
        <v>0.95950000000000002</v>
      </c>
      <c r="S442">
        <v>0.95950000000000002</v>
      </c>
      <c r="T442">
        <v>1.0175000000000001</v>
      </c>
      <c r="U442">
        <v>1.2470000000000001</v>
      </c>
      <c r="V442">
        <v>1.3365</v>
      </c>
      <c r="W442">
        <v>1.45</v>
      </c>
      <c r="X442">
        <v>1.6555</v>
      </c>
      <c r="Y442">
        <v>1.8005</v>
      </c>
      <c r="Z442">
        <v>1.8585</v>
      </c>
      <c r="AA442">
        <v>1.9455</v>
      </c>
      <c r="AB442">
        <v>2.0325000000000002</v>
      </c>
      <c r="AC442">
        <v>2.1459999999999999</v>
      </c>
      <c r="AD442">
        <v>2.1775000000000002</v>
      </c>
      <c r="AE442">
        <v>2.238</v>
      </c>
      <c r="AF442">
        <v>2.992</v>
      </c>
      <c r="AG442">
        <v>3.1949999999999998</v>
      </c>
      <c r="AH442">
        <v>3.5430000000000001</v>
      </c>
      <c r="AI442">
        <v>3.2505000000000002</v>
      </c>
      <c r="AJ442">
        <v>3.891</v>
      </c>
      <c r="AK442">
        <v>3.9464999999999999</v>
      </c>
      <c r="AL442">
        <v>4.0045000000000002</v>
      </c>
      <c r="AM442">
        <v>3.8355000000000001</v>
      </c>
      <c r="AN442">
        <v>3.7774999999999999</v>
      </c>
      <c r="AO442">
        <v>3.8355000000000001</v>
      </c>
      <c r="AP442">
        <v>3.9489999999999998</v>
      </c>
      <c r="AQ442">
        <v>4.0069999999999997</v>
      </c>
      <c r="AR442">
        <v>4.0359999999999996</v>
      </c>
      <c r="AS442">
        <v>4.2389999999999999</v>
      </c>
      <c r="AT442">
        <v>4.4420000000000002</v>
      </c>
      <c r="AU442">
        <v>4.6715</v>
      </c>
      <c r="AV442">
        <v>4.819</v>
      </c>
      <c r="AW442">
        <v>5.0220000000000002</v>
      </c>
      <c r="AX442">
        <v>5.0824999999999996</v>
      </c>
      <c r="AY442">
        <v>4.819</v>
      </c>
      <c r="AZ442">
        <v>4.9954999999999998</v>
      </c>
      <c r="BA442">
        <v>5.399</v>
      </c>
      <c r="BB442">
        <v>5.399</v>
      </c>
      <c r="BC442">
        <v>5.399</v>
      </c>
      <c r="BD442">
        <v>5.399</v>
      </c>
      <c r="BE442">
        <v>5.5149999999999997</v>
      </c>
      <c r="BF442">
        <v>7.8109999999999999</v>
      </c>
      <c r="BG442">
        <v>7.8689999999999998</v>
      </c>
      <c r="BH442">
        <v>7.8109999999999999</v>
      </c>
      <c r="BI442">
        <v>8.1590000000000007</v>
      </c>
      <c r="BJ442">
        <v>8.3040000000000003</v>
      </c>
      <c r="BK442">
        <v>8.5069999999999997</v>
      </c>
      <c r="BL442">
        <v>8.0429999999999993</v>
      </c>
      <c r="BM442">
        <v>7.5185000000000004</v>
      </c>
      <c r="BN442">
        <v>8.0139999999999993</v>
      </c>
      <c r="BO442">
        <v>7.84</v>
      </c>
      <c r="BQ442" s="32" t="s">
        <v>16</v>
      </c>
      <c r="BR442" s="32" t="s">
        <v>29</v>
      </c>
    </row>
    <row r="443" spans="2:70" x14ac:dyDescent="0.45">
      <c r="B443" t="s">
        <v>414</v>
      </c>
      <c r="C443" t="s">
        <v>32</v>
      </c>
      <c r="D443" t="s">
        <v>31</v>
      </c>
      <c r="E443" t="s">
        <v>1</v>
      </c>
      <c r="F443" s="2">
        <f t="shared" ref="F443:BO443" si="132">IF(F421=0,0,F432/F421)</f>
        <v>133.27708703374776</v>
      </c>
      <c r="G443" s="2">
        <f t="shared" si="132"/>
        <v>241.3568985176739</v>
      </c>
      <c r="H443" s="2">
        <f t="shared" si="132"/>
        <v>138.99182561307902</v>
      </c>
      <c r="I443" s="2">
        <f t="shared" si="132"/>
        <v>170.95848595848597</v>
      </c>
      <c r="J443" s="2">
        <f t="shared" si="132"/>
        <v>177.74111675126906</v>
      </c>
      <c r="K443" s="2">
        <f t="shared" si="132"/>
        <v>195.48730964467006</v>
      </c>
      <c r="L443" s="2">
        <f t="shared" si="132"/>
        <v>202.08366533864543</v>
      </c>
      <c r="M443" s="2">
        <f t="shared" si="132"/>
        <v>166.92184557438793</v>
      </c>
      <c r="N443" s="2">
        <f t="shared" si="132"/>
        <v>169.51348747591524</v>
      </c>
      <c r="O443" s="2">
        <f t="shared" si="132"/>
        <v>223.52880658436214</v>
      </c>
      <c r="P443" s="2">
        <f t="shared" si="132"/>
        <v>200.88571428571427</v>
      </c>
      <c r="Q443" s="2">
        <f t="shared" si="132"/>
        <v>199.17641228939544</v>
      </c>
      <c r="R443" s="2">
        <f t="shared" si="132"/>
        <v>201.68768186226964</v>
      </c>
      <c r="S443" s="2">
        <f t="shared" si="132"/>
        <v>189.21811785400175</v>
      </c>
      <c r="T443" s="2">
        <f t="shared" si="132"/>
        <v>216.89651837524175</v>
      </c>
      <c r="U443" s="2">
        <f t="shared" si="132"/>
        <v>231.28669275929551</v>
      </c>
      <c r="V443" s="2">
        <f t="shared" si="132"/>
        <v>247.68483647175418</v>
      </c>
      <c r="W443" s="2">
        <f t="shared" si="132"/>
        <v>265.13562753036439</v>
      </c>
      <c r="X443" s="2">
        <f t="shared" si="132"/>
        <v>250.98549323017406</v>
      </c>
      <c r="Y443" s="2">
        <f t="shared" si="132"/>
        <v>268.11678832116786</v>
      </c>
      <c r="Z443" s="2">
        <f t="shared" si="132"/>
        <v>280.49949443882707</v>
      </c>
      <c r="AA443" s="2">
        <f t="shared" si="132"/>
        <v>310.24647887323943</v>
      </c>
      <c r="AB443" s="2">
        <f t="shared" si="132"/>
        <v>303.11984659635664</v>
      </c>
      <c r="AC443" s="2">
        <f t="shared" si="132"/>
        <v>288.646804835924</v>
      </c>
      <c r="AD443" s="2">
        <f t="shared" si="132"/>
        <v>332.66602687140119</v>
      </c>
      <c r="AE443" s="2">
        <f t="shared" si="132"/>
        <v>288.84163346613548</v>
      </c>
      <c r="AF443" s="2">
        <f t="shared" si="132"/>
        <v>286.09758364312268</v>
      </c>
      <c r="AG443" s="2">
        <f t="shared" si="132"/>
        <v>284.68522267206475</v>
      </c>
      <c r="AH443" s="2">
        <f t="shared" si="132"/>
        <v>253.48771266540641</v>
      </c>
      <c r="AI443" s="2">
        <f t="shared" si="132"/>
        <v>255.6627172195893</v>
      </c>
      <c r="AJ443" s="2">
        <f t="shared" si="132"/>
        <v>324.15606936416179</v>
      </c>
      <c r="AK443" s="2">
        <f t="shared" si="132"/>
        <v>223.53752039151712</v>
      </c>
      <c r="AL443" s="2">
        <f t="shared" si="132"/>
        <v>220.27807486631016</v>
      </c>
      <c r="AM443" s="2">
        <f t="shared" si="132"/>
        <v>125.53889409559513</v>
      </c>
      <c r="AN443" s="2">
        <f t="shared" si="132"/>
        <v>140.09161041465765</v>
      </c>
      <c r="AO443" s="2">
        <f t="shared" si="132"/>
        <v>176.89641434262947</v>
      </c>
      <c r="AP443" s="2">
        <f t="shared" si="132"/>
        <v>213.71374764595103</v>
      </c>
      <c r="AQ443" s="2">
        <f t="shared" si="132"/>
        <v>186.26439790575918</v>
      </c>
      <c r="AR443" s="2">
        <f t="shared" si="132"/>
        <v>170.05428796223447</v>
      </c>
      <c r="AS443" s="2">
        <f t="shared" si="132"/>
        <v>228.11102106969207</v>
      </c>
      <c r="AT443" s="2">
        <f t="shared" si="132"/>
        <v>269.00670016750416</v>
      </c>
      <c r="AU443" s="2">
        <f t="shared" si="132"/>
        <v>287.41776315789474</v>
      </c>
      <c r="AV443" s="2">
        <f t="shared" si="132"/>
        <v>269.71625766871165</v>
      </c>
      <c r="AW443" s="2">
        <f t="shared" si="132"/>
        <v>272.77558756633817</v>
      </c>
      <c r="AX443" s="2">
        <f t="shared" si="132"/>
        <v>351.20220900594734</v>
      </c>
      <c r="AY443" s="2">
        <f t="shared" si="132"/>
        <v>307.49618966977141</v>
      </c>
      <c r="AZ443" s="2">
        <f t="shared" si="132"/>
        <v>294.36982813494592</v>
      </c>
      <c r="BA443" s="2">
        <f t="shared" si="132"/>
        <v>324.04965034965039</v>
      </c>
      <c r="BB443" s="2">
        <f t="shared" si="132"/>
        <v>476.5297941495125</v>
      </c>
      <c r="BC443" s="2">
        <f t="shared" si="132"/>
        <v>609.29051620648261</v>
      </c>
      <c r="BD443" s="2">
        <f t="shared" si="132"/>
        <v>695.30229746070131</v>
      </c>
      <c r="BE443" s="2">
        <f t="shared" si="132"/>
        <v>724.03147953830023</v>
      </c>
      <c r="BF443" s="2">
        <f t="shared" si="132"/>
        <v>838.14867256637172</v>
      </c>
      <c r="BG443" s="2">
        <f t="shared" si="132"/>
        <v>509.5160026126714</v>
      </c>
      <c r="BH443" s="2">
        <f t="shared" si="132"/>
        <v>515.37886748394635</v>
      </c>
      <c r="BI443" s="2">
        <f t="shared" si="132"/>
        <v>551.83534136546189</v>
      </c>
      <c r="BJ443" s="2">
        <f t="shared" si="132"/>
        <v>576.54901960784309</v>
      </c>
      <c r="BK443" s="2">
        <f t="shared" si="132"/>
        <v>597.48754914809956</v>
      </c>
      <c r="BL443" s="2">
        <f t="shared" si="132"/>
        <v>600.58051341890314</v>
      </c>
      <c r="BM443" s="2">
        <f t="shared" si="132"/>
        <v>635.30407701019249</v>
      </c>
      <c r="BN443" s="2">
        <f t="shared" si="132"/>
        <v>678.0037359900374</v>
      </c>
      <c r="BO443" s="2">
        <f t="shared" si="132"/>
        <v>672.20822065981611</v>
      </c>
      <c r="BQ443" s="32" t="s">
        <v>0</v>
      </c>
      <c r="BR443" s="32" t="s">
        <v>30</v>
      </c>
    </row>
    <row r="444" spans="2:70" x14ac:dyDescent="0.45">
      <c r="B444" t="s">
        <v>414</v>
      </c>
      <c r="C444" t="s">
        <v>32</v>
      </c>
      <c r="D444" t="s">
        <v>31</v>
      </c>
      <c r="E444" t="s">
        <v>3</v>
      </c>
      <c r="F444" s="2">
        <f t="shared" ref="F444:BO444" si="133">IF(F422=0,0,F433/F422)</f>
        <v>0</v>
      </c>
      <c r="G444" s="2">
        <f t="shared" si="133"/>
        <v>0</v>
      </c>
      <c r="H444" s="2">
        <f t="shared" si="133"/>
        <v>0</v>
      </c>
      <c r="I444" s="2">
        <f t="shared" si="133"/>
        <v>0</v>
      </c>
      <c r="J444" s="2">
        <f t="shared" si="133"/>
        <v>0</v>
      </c>
      <c r="K444" s="2">
        <f t="shared" si="133"/>
        <v>0</v>
      </c>
      <c r="L444" s="2">
        <f t="shared" si="133"/>
        <v>0.20702984537935995</v>
      </c>
      <c r="M444" s="2">
        <f t="shared" si="133"/>
        <v>0.66197481214943377</v>
      </c>
      <c r="N444" s="2">
        <f t="shared" si="133"/>
        <v>1.144012522828072</v>
      </c>
      <c r="O444" s="2">
        <f t="shared" si="133"/>
        <v>1.3599961773700306</v>
      </c>
      <c r="P444" s="2">
        <f t="shared" si="133"/>
        <v>1.4770950933564915</v>
      </c>
      <c r="Q444" s="2">
        <f t="shared" si="133"/>
        <v>1.6378643280887284</v>
      </c>
      <c r="R444" s="2">
        <f t="shared" si="133"/>
        <v>2.5077966101694917</v>
      </c>
      <c r="S444" s="2">
        <f t="shared" si="133"/>
        <v>2.2288562915425167</v>
      </c>
      <c r="T444" s="2">
        <f t="shared" si="133"/>
        <v>2.5830449826989614</v>
      </c>
      <c r="U444" s="2">
        <f t="shared" si="133"/>
        <v>2.6679522269221199</v>
      </c>
      <c r="V444" s="2">
        <f t="shared" si="133"/>
        <v>3.265002655337228</v>
      </c>
      <c r="W444" s="2">
        <f t="shared" si="133"/>
        <v>3.2880387529499444</v>
      </c>
      <c r="X444" s="2">
        <f t="shared" si="133"/>
        <v>3.4940021810250816</v>
      </c>
      <c r="Y444" s="2">
        <f t="shared" si="133"/>
        <v>4.4303450499838766</v>
      </c>
      <c r="Z444" s="2">
        <f t="shared" si="133"/>
        <v>5.7570972618847636</v>
      </c>
      <c r="AA444" s="2">
        <f t="shared" si="133"/>
        <v>5.5861486486486491</v>
      </c>
      <c r="AB444" s="2">
        <f t="shared" si="133"/>
        <v>7.1526352775825721</v>
      </c>
      <c r="AC444" s="2">
        <f t="shared" si="133"/>
        <v>7.9189460117428032</v>
      </c>
      <c r="AD444" s="2">
        <f t="shared" si="133"/>
        <v>4.0001593117731398</v>
      </c>
      <c r="AE444" s="2">
        <f t="shared" si="133"/>
        <v>8.4401499180135868</v>
      </c>
      <c r="AF444" s="2">
        <f t="shared" si="133"/>
        <v>6.1162237617619688</v>
      </c>
      <c r="AG444" s="2">
        <f t="shared" si="133"/>
        <v>6.89209549071618</v>
      </c>
      <c r="AH444" s="2">
        <f t="shared" si="133"/>
        <v>8.099568796550372</v>
      </c>
      <c r="AI444" s="2">
        <f t="shared" si="133"/>
        <v>9.3046756121178582</v>
      </c>
      <c r="AJ444" s="2">
        <f t="shared" si="133"/>
        <v>16.399975912320848</v>
      </c>
      <c r="AK444" s="2">
        <f t="shared" si="133"/>
        <v>16.100744476464936</v>
      </c>
      <c r="AL444" s="2">
        <f t="shared" si="133"/>
        <v>13.200630666141112</v>
      </c>
      <c r="AM444" s="2">
        <f t="shared" si="133"/>
        <v>4.5002640612622136</v>
      </c>
      <c r="AN444" s="2">
        <f t="shared" si="133"/>
        <v>2.2998387963460507</v>
      </c>
      <c r="AO444" s="2">
        <f t="shared" si="133"/>
        <v>6.5961382443615122</v>
      </c>
      <c r="AP444" s="2">
        <f t="shared" si="133"/>
        <v>9.8044424433438397</v>
      </c>
      <c r="AQ444" s="2">
        <f t="shared" si="133"/>
        <v>7.9352713178294572</v>
      </c>
      <c r="AR444" s="2">
        <f t="shared" si="133"/>
        <v>8.9187171689245233</v>
      </c>
      <c r="AS444" s="2">
        <f t="shared" si="133"/>
        <v>11.653783342406097</v>
      </c>
      <c r="AT444" s="2">
        <f t="shared" si="133"/>
        <v>15.610967643931339</v>
      </c>
      <c r="AU444" s="2">
        <f t="shared" si="133"/>
        <v>20.977585654819084</v>
      </c>
      <c r="AV444" s="2">
        <f t="shared" si="133"/>
        <v>27.891067926546622</v>
      </c>
      <c r="AW444" s="2">
        <f t="shared" si="133"/>
        <v>46.194454713493528</v>
      </c>
      <c r="AX444" s="2">
        <f t="shared" si="133"/>
        <v>62.190517056425655</v>
      </c>
      <c r="AY444" s="2">
        <f t="shared" si="133"/>
        <v>62.933678980341334</v>
      </c>
      <c r="AZ444" s="2">
        <f t="shared" si="133"/>
        <v>62.00456621004566</v>
      </c>
      <c r="BA444" s="2">
        <f t="shared" si="133"/>
        <v>82.00212630236021</v>
      </c>
      <c r="BB444" s="2">
        <f t="shared" si="133"/>
        <v>81.079936474325038</v>
      </c>
      <c r="BC444" s="2">
        <f t="shared" si="133"/>
        <v>67.251418702195906</v>
      </c>
      <c r="BD444" s="2">
        <f t="shared" si="133"/>
        <v>80.546854607152184</v>
      </c>
      <c r="BE444" s="2">
        <f t="shared" si="133"/>
        <v>84.069444444444443</v>
      </c>
      <c r="BF444" s="2">
        <f t="shared" si="133"/>
        <v>93.750433275563267</v>
      </c>
      <c r="BG444" s="2">
        <f t="shared" si="133"/>
        <v>72.719946372709657</v>
      </c>
      <c r="BH444" s="2">
        <f t="shared" si="133"/>
        <v>97.440256490459817</v>
      </c>
      <c r="BI444" s="2">
        <f t="shared" si="133"/>
        <v>110.54094373277118</v>
      </c>
      <c r="BJ444" s="2">
        <f t="shared" si="133"/>
        <v>108.96611018363942</v>
      </c>
      <c r="BK444" s="2">
        <f t="shared" si="133"/>
        <v>113.87769541778977</v>
      </c>
      <c r="BL444" s="2">
        <f t="shared" si="133"/>
        <v>131.57884688812524</v>
      </c>
      <c r="BM444" s="2">
        <f t="shared" si="133"/>
        <v>116.49859681945745</v>
      </c>
      <c r="BN444" s="2">
        <f t="shared" si="133"/>
        <v>131.7477744807122</v>
      </c>
      <c r="BO444" s="2">
        <f t="shared" si="133"/>
        <v>135.08511058451819</v>
      </c>
      <c r="BQ444" s="32" t="s">
        <v>2</v>
      </c>
      <c r="BR444" s="32" t="s">
        <v>30</v>
      </c>
    </row>
    <row r="445" spans="2:70" x14ac:dyDescent="0.45">
      <c r="B445" t="s">
        <v>414</v>
      </c>
      <c r="C445" t="s">
        <v>32</v>
      </c>
      <c r="D445" t="s">
        <v>31</v>
      </c>
      <c r="E445" t="s">
        <v>5</v>
      </c>
      <c r="F445" s="2">
        <f t="shared" ref="F445:BO445" si="134">IF(F423=0,0,F434/F423)</f>
        <v>4.0559983370724231</v>
      </c>
      <c r="G445" s="2">
        <f t="shared" si="134"/>
        <v>4.2806413735949747</v>
      </c>
      <c r="H445" s="2">
        <f t="shared" si="134"/>
        <v>4.9920001593329264</v>
      </c>
      <c r="I445" s="2">
        <f t="shared" si="134"/>
        <v>5.200002298326627</v>
      </c>
      <c r="J445" s="2">
        <f t="shared" si="134"/>
        <v>5.2624005466038302</v>
      </c>
      <c r="K445" s="2">
        <f t="shared" si="134"/>
        <v>6.0320013192599919</v>
      </c>
      <c r="L445" s="2">
        <f t="shared" si="134"/>
        <v>6.5520017095812877</v>
      </c>
      <c r="M445" s="2">
        <f t="shared" si="134"/>
        <v>6.2400002277528195</v>
      </c>
      <c r="N445" s="2">
        <f t="shared" si="134"/>
        <v>6.4480016986740907</v>
      </c>
      <c r="O445" s="2">
        <f t="shared" si="134"/>
        <v>6.5520003807939737</v>
      </c>
      <c r="P445" s="2">
        <f t="shared" si="134"/>
        <v>6.6559986545859697</v>
      </c>
      <c r="Q445" s="2">
        <f t="shared" si="134"/>
        <v>6.8639982274260802</v>
      </c>
      <c r="R445" s="2">
        <f t="shared" si="134"/>
        <v>6.6560016825555772</v>
      </c>
      <c r="S445" s="2">
        <f t="shared" si="134"/>
        <v>8.3200020142451887</v>
      </c>
      <c r="T445" s="2">
        <f t="shared" si="134"/>
        <v>10.607994033993807</v>
      </c>
      <c r="U445" s="2">
        <f t="shared" si="134"/>
        <v>10.399999046694493</v>
      </c>
      <c r="V445" s="2">
        <f t="shared" si="134"/>
        <v>10.712004232149363</v>
      </c>
      <c r="W445" s="2">
        <f t="shared" si="134"/>
        <v>11.023994444669174</v>
      </c>
      <c r="X445" s="2">
        <f t="shared" si="134"/>
        <v>11.439999423582327</v>
      </c>
      <c r="Y445" s="2">
        <f t="shared" si="134"/>
        <v>12.272008273396674</v>
      </c>
      <c r="Z445" s="2">
        <f t="shared" si="134"/>
        <v>13.416013712616492</v>
      </c>
      <c r="AA445" s="2">
        <f t="shared" si="134"/>
        <v>13.155993804577136</v>
      </c>
      <c r="AB445" s="2">
        <f t="shared" si="134"/>
        <v>13.311987207430395</v>
      </c>
      <c r="AC445" s="2">
        <f t="shared" si="134"/>
        <v>13.520008864185749</v>
      </c>
      <c r="AD445" s="2">
        <f t="shared" si="134"/>
        <v>14.560001742759077</v>
      </c>
      <c r="AE445" s="2">
        <f t="shared" si="134"/>
        <v>13.519987213821153</v>
      </c>
      <c r="AF445" s="2">
        <f t="shared" si="134"/>
        <v>12.479998962210304</v>
      </c>
      <c r="AG445" s="2">
        <f t="shared" si="134"/>
        <v>13.520015013174827</v>
      </c>
      <c r="AH445" s="2">
        <f t="shared" si="134"/>
        <v>13.93598597948851</v>
      </c>
      <c r="AI445" s="2">
        <f t="shared" si="134"/>
        <v>14.144014249911073</v>
      </c>
      <c r="AJ445" s="2">
        <f t="shared" si="134"/>
        <v>14.351992726732966</v>
      </c>
      <c r="AK445" s="2">
        <f t="shared" si="134"/>
        <v>13.103991477914914</v>
      </c>
      <c r="AL445" s="2">
        <f t="shared" si="134"/>
        <v>11.960017344212885</v>
      </c>
      <c r="AM445" s="2">
        <f t="shared" si="134"/>
        <v>10.399998815432545</v>
      </c>
      <c r="AN445" s="2">
        <f t="shared" si="134"/>
        <v>10.400004254515768</v>
      </c>
      <c r="AO445" s="2">
        <f t="shared" si="134"/>
        <v>11.439986241550519</v>
      </c>
      <c r="AP445" s="2">
        <f t="shared" si="134"/>
        <v>13.520004637445107</v>
      </c>
      <c r="AQ445" s="2">
        <f t="shared" si="134"/>
        <v>15.599989383191359</v>
      </c>
      <c r="AR445" s="2">
        <f t="shared" si="134"/>
        <v>17.679980902126157</v>
      </c>
      <c r="AS445" s="2">
        <f t="shared" si="134"/>
        <v>17.16001840225157</v>
      </c>
      <c r="AT445" s="2">
        <f t="shared" si="134"/>
        <v>19.447977036632043</v>
      </c>
      <c r="AU445" s="2">
        <f t="shared" si="134"/>
        <v>19.759980376015502</v>
      </c>
      <c r="AV445" s="2">
        <f t="shared" si="134"/>
        <v>23.638399291415752</v>
      </c>
      <c r="AW445" s="2">
        <f t="shared" si="134"/>
        <v>22.965089420394534</v>
      </c>
      <c r="AX445" s="2">
        <f t="shared" si="134"/>
        <v>23.920001269653174</v>
      </c>
      <c r="AY445" s="2">
        <f t="shared" si="134"/>
        <v>28.5999758945559</v>
      </c>
      <c r="AZ445" s="2">
        <f t="shared" si="134"/>
        <v>31.200007953453941</v>
      </c>
      <c r="BA445" s="2">
        <f t="shared" si="134"/>
        <v>36.919956030085409</v>
      </c>
      <c r="BB445" s="2">
        <f t="shared" si="134"/>
        <v>35.360029282576868</v>
      </c>
      <c r="BC445" s="2">
        <f t="shared" si="134"/>
        <v>27.537992556842109</v>
      </c>
      <c r="BD445" s="2">
        <f t="shared" si="134"/>
        <v>28.310975458653076</v>
      </c>
      <c r="BE445" s="2">
        <f t="shared" si="134"/>
        <v>29.021038968448678</v>
      </c>
      <c r="BF445" s="2">
        <f t="shared" si="134"/>
        <v>29.806963541804478</v>
      </c>
      <c r="BG445" s="2">
        <f t="shared" si="134"/>
        <v>32.209040014937116</v>
      </c>
      <c r="BH445" s="2">
        <f t="shared" si="134"/>
        <v>36.58198334961277</v>
      </c>
      <c r="BI445" s="2">
        <f t="shared" si="134"/>
        <v>32.005611177370618</v>
      </c>
      <c r="BJ445" s="2">
        <f t="shared" si="134"/>
        <v>29.720327323798326</v>
      </c>
      <c r="BK445" s="2">
        <f t="shared" si="134"/>
        <v>33.087538496292638</v>
      </c>
      <c r="BL445" s="2">
        <f t="shared" si="134"/>
        <v>36.495214515247312</v>
      </c>
      <c r="BM445" s="2">
        <f t="shared" si="134"/>
        <v>41.775720772533916</v>
      </c>
      <c r="BN445" s="2">
        <f t="shared" si="134"/>
        <v>38.838615260395642</v>
      </c>
      <c r="BO445" s="2">
        <f t="shared" si="134"/>
        <v>37.049412588748446</v>
      </c>
      <c r="BQ445" s="32" t="s">
        <v>4</v>
      </c>
      <c r="BR445" s="32" t="s">
        <v>30</v>
      </c>
    </row>
    <row r="446" spans="2:70" x14ac:dyDescent="0.45">
      <c r="B446" t="s">
        <v>414</v>
      </c>
      <c r="C446" t="s">
        <v>32</v>
      </c>
      <c r="D446" t="s">
        <v>31</v>
      </c>
      <c r="E446" t="s">
        <v>7</v>
      </c>
      <c r="F446" s="2">
        <f t="shared" ref="F446:BO446" si="135">IF(F424=0,0,F435/F424)</f>
        <v>17.299870298313881</v>
      </c>
      <c r="G446" s="2">
        <f t="shared" si="135"/>
        <v>16.000069262869907</v>
      </c>
      <c r="H446" s="2">
        <f t="shared" si="135"/>
        <v>18.000103639472819</v>
      </c>
      <c r="I446" s="2">
        <f t="shared" si="135"/>
        <v>18.299879327633974</v>
      </c>
      <c r="J446" s="2">
        <f t="shared" si="135"/>
        <v>18.800048406057673</v>
      </c>
      <c r="K446" s="2">
        <f t="shared" si="135"/>
        <v>21.000120912718291</v>
      </c>
      <c r="L446" s="2">
        <f t="shared" si="135"/>
        <v>21.500051877982983</v>
      </c>
      <c r="M446" s="2">
        <f t="shared" si="135"/>
        <v>22.699836157010388</v>
      </c>
      <c r="N446" s="2">
        <f t="shared" si="135"/>
        <v>24.300063913216214</v>
      </c>
      <c r="O446" s="2">
        <f t="shared" si="135"/>
        <v>29.689804023137356</v>
      </c>
      <c r="P446" s="2">
        <f t="shared" si="135"/>
        <v>25.78002419215483</v>
      </c>
      <c r="Q446" s="2">
        <f t="shared" si="135"/>
        <v>23.710062034525066</v>
      </c>
      <c r="R446" s="2">
        <f t="shared" si="135"/>
        <v>25.78002419215483</v>
      </c>
      <c r="S446" s="2">
        <f t="shared" si="135"/>
        <v>24.999827201880045</v>
      </c>
      <c r="T446" s="2">
        <f t="shared" si="135"/>
        <v>21.000027797854006</v>
      </c>
      <c r="U446" s="2">
        <f t="shared" si="135"/>
        <v>30.000000000000004</v>
      </c>
      <c r="V446" s="2">
        <f t="shared" si="135"/>
        <v>40.000000000000007</v>
      </c>
      <c r="W446" s="2">
        <f t="shared" si="135"/>
        <v>50.000000000000007</v>
      </c>
      <c r="X446" s="2">
        <f t="shared" si="135"/>
        <v>50.000000000000007</v>
      </c>
      <c r="Y446" s="2">
        <f t="shared" si="135"/>
        <v>67.999036260691483</v>
      </c>
      <c r="Z446" s="2">
        <f t="shared" si="135"/>
        <v>65.000292406210704</v>
      </c>
      <c r="AA446" s="2">
        <f t="shared" si="135"/>
        <v>69.999541928785192</v>
      </c>
      <c r="AB446" s="2">
        <f t="shared" si="135"/>
        <v>66.999087107603515</v>
      </c>
      <c r="AC446" s="2">
        <f t="shared" si="135"/>
        <v>63.999855970041772</v>
      </c>
      <c r="AD446" s="2">
        <f t="shared" si="135"/>
        <v>75.000441397169169</v>
      </c>
      <c r="AE446" s="2">
        <f t="shared" si="135"/>
        <v>86.999969607634554</v>
      </c>
      <c r="AF446" s="2">
        <f t="shared" si="135"/>
        <v>84.01305789691861</v>
      </c>
      <c r="AG446" s="2">
        <f t="shared" si="135"/>
        <v>81.729135000690889</v>
      </c>
      <c r="AH446" s="2">
        <f t="shared" si="135"/>
        <v>83.858232316504598</v>
      </c>
      <c r="AI446" s="2">
        <f t="shared" si="135"/>
        <v>82.026782248673825</v>
      </c>
      <c r="AJ446" s="2">
        <f t="shared" si="135"/>
        <v>87.65029010883373</v>
      </c>
      <c r="AK446" s="2">
        <f t="shared" si="135"/>
        <v>88.799122502446266</v>
      </c>
      <c r="AL446" s="2">
        <f t="shared" si="135"/>
        <v>85</v>
      </c>
      <c r="AM446" s="2">
        <f t="shared" si="135"/>
        <v>80</v>
      </c>
      <c r="AN446" s="2">
        <f t="shared" si="135"/>
        <v>75.883163362260092</v>
      </c>
      <c r="AO446" s="2">
        <f t="shared" si="135"/>
        <v>86.999499081649702</v>
      </c>
      <c r="AP446" s="2">
        <f t="shared" si="135"/>
        <v>85</v>
      </c>
      <c r="AQ446" s="2">
        <f t="shared" si="135"/>
        <v>97.99899028895554</v>
      </c>
      <c r="AR446" s="2">
        <f t="shared" si="135"/>
        <v>110.00104076838444</v>
      </c>
      <c r="AS446" s="2">
        <f t="shared" si="135"/>
        <v>107.90378748189467</v>
      </c>
      <c r="AT446" s="2">
        <f t="shared" si="135"/>
        <v>125.90061091769034</v>
      </c>
      <c r="AU446" s="2">
        <f t="shared" si="135"/>
        <v>112.00126634468135</v>
      </c>
      <c r="AV446" s="2">
        <f t="shared" si="135"/>
        <v>112.46373049916669</v>
      </c>
      <c r="AW446" s="2">
        <f t="shared" si="135"/>
        <v>121.41593536704276</v>
      </c>
      <c r="AX446" s="2">
        <f t="shared" si="135"/>
        <v>120.00041458223929</v>
      </c>
      <c r="AY446" s="2">
        <f t="shared" si="135"/>
        <v>150.43839360807399</v>
      </c>
      <c r="AZ446" s="2">
        <f t="shared" si="135"/>
        <v>153.09848803023939</v>
      </c>
      <c r="BA446" s="2">
        <f t="shared" si="135"/>
        <v>145.00041178246903</v>
      </c>
      <c r="BB446" s="2">
        <f t="shared" si="135"/>
        <v>145.00148484112202</v>
      </c>
      <c r="BC446" s="2">
        <f t="shared" si="135"/>
        <v>172.34480913307169</v>
      </c>
      <c r="BD446" s="2">
        <f t="shared" si="135"/>
        <v>183.99913896376162</v>
      </c>
      <c r="BE446" s="2">
        <f t="shared" si="135"/>
        <v>185.99818990874124</v>
      </c>
      <c r="BF446" s="2">
        <f t="shared" si="135"/>
        <v>187.99740814148498</v>
      </c>
      <c r="BG446" s="2">
        <f t="shared" si="135"/>
        <v>148.96812737013184</v>
      </c>
      <c r="BH446" s="2">
        <f t="shared" si="135"/>
        <v>174.35079218810381</v>
      </c>
      <c r="BI446" s="2">
        <f t="shared" si="135"/>
        <v>160.80777402076663</v>
      </c>
      <c r="BJ446" s="2">
        <f t="shared" si="135"/>
        <v>155.49280575539569</v>
      </c>
      <c r="BK446" s="2">
        <f t="shared" si="135"/>
        <v>168.24602891308228</v>
      </c>
      <c r="BL446" s="2">
        <f t="shared" si="135"/>
        <v>179.10582214070175</v>
      </c>
      <c r="BM446" s="2">
        <f t="shared" si="135"/>
        <v>198.57831784468354</v>
      </c>
      <c r="BN446" s="2">
        <f t="shared" si="135"/>
        <v>187.95158533710512</v>
      </c>
      <c r="BO446" s="2">
        <f t="shared" si="135"/>
        <v>181.39965699754578</v>
      </c>
      <c r="BQ446" s="32" t="s">
        <v>6</v>
      </c>
      <c r="BR446" s="32" t="s">
        <v>30</v>
      </c>
    </row>
    <row r="447" spans="2:70" x14ac:dyDescent="0.45">
      <c r="B447" t="s">
        <v>414</v>
      </c>
      <c r="C447" t="s">
        <v>32</v>
      </c>
      <c r="D447" t="s">
        <v>31</v>
      </c>
      <c r="E447" t="s">
        <v>9</v>
      </c>
      <c r="F447" s="2">
        <f t="shared" ref="F447:BO447" si="136">IF(F425=0,0,F436/F425)</f>
        <v>1.5713500051883367</v>
      </c>
      <c r="G447" s="2">
        <f t="shared" si="136"/>
        <v>1.5713500051883367</v>
      </c>
      <c r="H447" s="2">
        <f t="shared" si="136"/>
        <v>1.5713488664159141</v>
      </c>
      <c r="I447" s="2">
        <f t="shared" si="136"/>
        <v>1.5926881112746567</v>
      </c>
      <c r="J447" s="2">
        <f t="shared" si="136"/>
        <v>1.4256011743231038</v>
      </c>
      <c r="K447" s="2">
        <f t="shared" si="136"/>
        <v>1.306249470742654</v>
      </c>
      <c r="L447" s="2">
        <f t="shared" si="136"/>
        <v>1.6500008017895944</v>
      </c>
      <c r="M447" s="2">
        <f t="shared" si="136"/>
        <v>1.3926005511622843</v>
      </c>
      <c r="N447" s="2">
        <f t="shared" si="136"/>
        <v>1.4520024218317706</v>
      </c>
      <c r="O447" s="2">
        <f t="shared" si="136"/>
        <v>1.5840007833545158</v>
      </c>
      <c r="P447" s="2">
        <f t="shared" si="136"/>
        <v>1.693998857078467</v>
      </c>
      <c r="Q447" s="2">
        <f t="shared" si="136"/>
        <v>1.6719992288335908</v>
      </c>
      <c r="R447" s="2">
        <f t="shared" si="136"/>
        <v>2.0679995680535614</v>
      </c>
      <c r="S447" s="2">
        <f t="shared" si="136"/>
        <v>1.8480008074017</v>
      </c>
      <c r="T447" s="2">
        <f t="shared" si="136"/>
        <v>2.0900028687611969</v>
      </c>
      <c r="U447" s="2">
        <f t="shared" si="136"/>
        <v>2.2550010743996154</v>
      </c>
      <c r="V447" s="2">
        <f t="shared" si="136"/>
        <v>2.5377021104036168</v>
      </c>
      <c r="W447" s="2">
        <f t="shared" si="136"/>
        <v>2.6399981456780606</v>
      </c>
      <c r="X447" s="2">
        <f t="shared" si="136"/>
        <v>2.8050026674988984</v>
      </c>
      <c r="Y447" s="2">
        <f t="shared" si="136"/>
        <v>2.9700007020760806</v>
      </c>
      <c r="Z447" s="2">
        <f t="shared" si="136"/>
        <v>3.0799970412559867</v>
      </c>
      <c r="AA447" s="2">
        <f t="shared" si="136"/>
        <v>3.3000013168637574</v>
      </c>
      <c r="AB447" s="2">
        <f t="shared" si="136"/>
        <v>3.1020029374966001</v>
      </c>
      <c r="AC447" s="2">
        <f t="shared" si="136"/>
        <v>3.08</v>
      </c>
      <c r="AD447" s="2">
        <f t="shared" si="136"/>
        <v>3.4703891213577585</v>
      </c>
      <c r="AE447" s="2">
        <f t="shared" si="136"/>
        <v>3.4099983220487338</v>
      </c>
      <c r="AF447" s="2">
        <f t="shared" si="136"/>
        <v>3.4869981155382441</v>
      </c>
      <c r="AG447" s="2">
        <f t="shared" si="136"/>
        <v>3.5640004679120323</v>
      </c>
      <c r="AH447" s="2">
        <f t="shared" si="136"/>
        <v>3.6827963426949921</v>
      </c>
      <c r="AI447" s="2">
        <f t="shared" si="136"/>
        <v>3.7510016459728992</v>
      </c>
      <c r="AJ447" s="2">
        <f t="shared" si="136"/>
        <v>4.0150022381174235</v>
      </c>
      <c r="AK447" s="2">
        <f t="shared" si="136"/>
        <v>4.1249980090423604</v>
      </c>
      <c r="AL447" s="2">
        <f t="shared" si="136"/>
        <v>4.2350014460793179</v>
      </c>
      <c r="AM447" s="2">
        <f t="shared" si="136"/>
        <v>4.3449996556313168</v>
      </c>
      <c r="AN447" s="2">
        <f t="shared" si="136"/>
        <v>1.7380018617800685</v>
      </c>
      <c r="AO447" s="2">
        <f t="shared" si="136"/>
        <v>2.2000014269762729</v>
      </c>
      <c r="AP447" s="2">
        <f t="shared" si="136"/>
        <v>1.8699946816225888</v>
      </c>
      <c r="AQ447" s="2">
        <f t="shared" si="136"/>
        <v>2.200001097219098</v>
      </c>
      <c r="AR447" s="2">
        <f t="shared" si="136"/>
        <v>2.4750007499093289</v>
      </c>
      <c r="AS447" s="2">
        <f t="shared" si="136"/>
        <v>2.6619988865845676</v>
      </c>
      <c r="AT447" s="2">
        <f t="shared" si="136"/>
        <v>2.6619962408768032</v>
      </c>
      <c r="AU447" s="2">
        <f t="shared" si="136"/>
        <v>3.2450038967614212</v>
      </c>
      <c r="AV447" s="2">
        <f t="shared" si="136"/>
        <v>3.2999969519629357</v>
      </c>
      <c r="AW447" s="2">
        <f t="shared" si="136"/>
        <v>4.4549978906694223</v>
      </c>
      <c r="AX447" s="2">
        <f t="shared" si="136"/>
        <v>4.6749968978139931</v>
      </c>
      <c r="AY447" s="2">
        <f t="shared" si="136"/>
        <v>5.2800005670179813</v>
      </c>
      <c r="AZ447" s="2">
        <f t="shared" si="136"/>
        <v>5.6099983133499283</v>
      </c>
      <c r="BA447" s="2">
        <f t="shared" si="136"/>
        <v>6.105002459727249</v>
      </c>
      <c r="BB447" s="2">
        <f t="shared" si="136"/>
        <v>7.1500024683950505</v>
      </c>
      <c r="BC447" s="2">
        <f t="shared" si="136"/>
        <v>15.005006612140743</v>
      </c>
      <c r="BD447" s="2">
        <f t="shared" si="136"/>
        <v>15.835994458198007</v>
      </c>
      <c r="BE447" s="2">
        <f t="shared" si="136"/>
        <v>16.747969092907798</v>
      </c>
      <c r="BF447" s="2">
        <f t="shared" si="136"/>
        <v>16.953005240532597</v>
      </c>
      <c r="BG447" s="2">
        <f t="shared" si="136"/>
        <v>17.491990946077035</v>
      </c>
      <c r="BH447" s="2">
        <f t="shared" si="136"/>
        <v>19.356253014984159</v>
      </c>
      <c r="BI447" s="2">
        <f t="shared" si="136"/>
        <v>19.345367364164062</v>
      </c>
      <c r="BJ447" s="2">
        <f t="shared" si="136"/>
        <v>22.649831757731132</v>
      </c>
      <c r="BK447" s="2">
        <f t="shared" si="136"/>
        <v>21.712840110732444</v>
      </c>
      <c r="BL447" s="2">
        <f t="shared" si="136"/>
        <v>17.88146823030544</v>
      </c>
      <c r="BM447" s="2">
        <f t="shared" si="136"/>
        <v>13.510058103583702</v>
      </c>
      <c r="BN447" s="2">
        <f t="shared" si="136"/>
        <v>13.015968580619575</v>
      </c>
      <c r="BO447" s="2">
        <f t="shared" si="136"/>
        <v>11.392398042951827</v>
      </c>
      <c r="BQ447" s="32" t="s">
        <v>8</v>
      </c>
      <c r="BR447" s="32" t="s">
        <v>30</v>
      </c>
    </row>
    <row r="448" spans="2:70" x14ac:dyDescent="0.45">
      <c r="B448" t="s">
        <v>414</v>
      </c>
      <c r="C448" t="s">
        <v>32</v>
      </c>
      <c r="D448" t="s">
        <v>31</v>
      </c>
      <c r="E448" t="s">
        <v>10</v>
      </c>
      <c r="F448" s="2">
        <f t="shared" ref="F448:BO448" si="137">IF(F426=0,0,F437/F426)</f>
        <v>4.6000255167134467</v>
      </c>
      <c r="G448" s="2">
        <f t="shared" si="137"/>
        <v>4.6000255167134467</v>
      </c>
      <c r="H448" s="2">
        <f t="shared" si="137"/>
        <v>4.4999908870541496</v>
      </c>
      <c r="I448" s="2">
        <f t="shared" si="137"/>
        <v>4.5920301875786143</v>
      </c>
      <c r="J448" s="2">
        <f t="shared" si="137"/>
        <v>4.11999416973363</v>
      </c>
      <c r="K448" s="2">
        <f t="shared" si="137"/>
        <v>3.7520052501093777</v>
      </c>
      <c r="L448" s="2">
        <f t="shared" si="137"/>
        <v>5.0000182225704757</v>
      </c>
      <c r="M448" s="2">
        <f t="shared" si="137"/>
        <v>3.9999817754369338</v>
      </c>
      <c r="N448" s="2">
        <f t="shared" si="137"/>
        <v>4.3999599037690462</v>
      </c>
      <c r="O448" s="2">
        <f t="shared" si="137"/>
        <v>4.8120261009040544</v>
      </c>
      <c r="P448" s="2">
        <f t="shared" si="137"/>
        <v>5.1160204881427607</v>
      </c>
      <c r="Q448" s="2">
        <f t="shared" si="137"/>
        <v>5.0600211431904345</v>
      </c>
      <c r="R448" s="2">
        <f t="shared" si="137"/>
        <v>6.2839593927132888</v>
      </c>
      <c r="S448" s="2">
        <f t="shared" si="137"/>
        <v>5.0359739762724836</v>
      </c>
      <c r="T448" s="2">
        <f t="shared" si="137"/>
        <v>6.3319481655640004</v>
      </c>
      <c r="U448" s="2">
        <f t="shared" si="137"/>
        <v>7.1999963547552221</v>
      </c>
      <c r="V448" s="2">
        <f t="shared" si="137"/>
        <v>7.9999453233214268</v>
      </c>
      <c r="W448" s="2">
        <f t="shared" si="137"/>
        <v>8.1599868773579747</v>
      </c>
      <c r="X448" s="2">
        <f t="shared" si="137"/>
        <v>8.719966467415075</v>
      </c>
      <c r="Y448" s="2">
        <f t="shared" si="137"/>
        <v>9.1999270937756297</v>
      </c>
      <c r="Z448" s="2">
        <f t="shared" si="137"/>
        <v>10.399948962852246</v>
      </c>
      <c r="AA448" s="2">
        <f t="shared" si="137"/>
        <v>11.999945325314378</v>
      </c>
      <c r="AB448" s="2">
        <f t="shared" si="137"/>
        <v>11.600029160363775</v>
      </c>
      <c r="AC448" s="2">
        <f t="shared" si="137"/>
        <v>11.55997011062713</v>
      </c>
      <c r="AD448" s="2">
        <f t="shared" si="137"/>
        <v>12.624061383684479</v>
      </c>
      <c r="AE448" s="2">
        <f t="shared" si="137"/>
        <v>12.311973756150902</v>
      </c>
      <c r="AF448" s="2">
        <f t="shared" si="137"/>
        <v>12.664066629002571</v>
      </c>
      <c r="AG448" s="2">
        <f t="shared" si="137"/>
        <v>12.971947796288871</v>
      </c>
      <c r="AH448" s="2">
        <f t="shared" si="137"/>
        <v>13.399956257062662</v>
      </c>
      <c r="AI448" s="2">
        <f t="shared" si="137"/>
        <v>13.35996792184595</v>
      </c>
      <c r="AJ448" s="2">
        <f t="shared" si="137"/>
        <v>32.120953856749317</v>
      </c>
      <c r="AK448" s="2">
        <f t="shared" si="137"/>
        <v>32.499120133911333</v>
      </c>
      <c r="AL448" s="2">
        <f t="shared" si="137"/>
        <v>32.653389358144317</v>
      </c>
      <c r="AM448" s="2">
        <f t="shared" si="137"/>
        <v>32.133784016534619</v>
      </c>
      <c r="AN448" s="2">
        <f t="shared" si="137"/>
        <v>29.867904649018836</v>
      </c>
      <c r="AO448" s="2">
        <f t="shared" si="137"/>
        <v>32.143146377186177</v>
      </c>
      <c r="AP448" s="2">
        <f t="shared" si="137"/>
        <v>32.89549426075039</v>
      </c>
      <c r="AQ448" s="2">
        <f t="shared" si="137"/>
        <v>26.268998410174884</v>
      </c>
      <c r="AR448" s="2">
        <f t="shared" si="137"/>
        <v>28.385344789208919</v>
      </c>
      <c r="AS448" s="2">
        <f t="shared" si="137"/>
        <v>33.652001703577511</v>
      </c>
      <c r="AT448" s="2">
        <f t="shared" si="137"/>
        <v>29.846116654213002</v>
      </c>
      <c r="AU448" s="2">
        <f t="shared" si="137"/>
        <v>36.594806385727985</v>
      </c>
      <c r="AV448" s="2">
        <f t="shared" si="137"/>
        <v>40.029203323558164</v>
      </c>
      <c r="AW448" s="2">
        <f t="shared" si="137"/>
        <v>50.489782617030251</v>
      </c>
      <c r="AX448" s="2">
        <f t="shared" si="137"/>
        <v>53.149581867029937</v>
      </c>
      <c r="AY448" s="2">
        <f t="shared" si="137"/>
        <v>55.123331833858146</v>
      </c>
      <c r="AZ448" s="2">
        <f t="shared" si="137"/>
        <v>60.837029999634602</v>
      </c>
      <c r="BA448" s="2">
        <f t="shared" si="137"/>
        <v>68.100322935519358</v>
      </c>
      <c r="BB448" s="2">
        <f t="shared" si="137"/>
        <v>69.9858678414097</v>
      </c>
      <c r="BC448" s="2">
        <f t="shared" si="137"/>
        <v>71.252069884928432</v>
      </c>
      <c r="BD448" s="2">
        <f t="shared" si="137"/>
        <v>60.132000733541169</v>
      </c>
      <c r="BE448" s="2">
        <f t="shared" si="137"/>
        <v>60.331500824628918</v>
      </c>
      <c r="BF448" s="2">
        <f t="shared" si="137"/>
        <v>71.627418676388118</v>
      </c>
      <c r="BG448" s="2">
        <f t="shared" si="137"/>
        <v>68.542875381232719</v>
      </c>
      <c r="BH448" s="2">
        <f t="shared" si="137"/>
        <v>71.770896856271676</v>
      </c>
      <c r="BI448" s="2">
        <f t="shared" si="137"/>
        <v>69.975194071983054</v>
      </c>
      <c r="BJ448" s="2">
        <f t="shared" si="137"/>
        <v>75.218392394122731</v>
      </c>
      <c r="BK448" s="2">
        <f t="shared" si="137"/>
        <v>69.620213773508326</v>
      </c>
      <c r="BL448" s="2">
        <f t="shared" si="137"/>
        <v>61.742986077100682</v>
      </c>
      <c r="BM448" s="2">
        <f t="shared" si="137"/>
        <v>51.700485222761351</v>
      </c>
      <c r="BN448" s="2">
        <f t="shared" si="137"/>
        <v>50.923235978288965</v>
      </c>
      <c r="BO448" s="2">
        <f t="shared" si="137"/>
        <v>47.052401087284807</v>
      </c>
      <c r="BQ448" s="32" t="s">
        <v>6</v>
      </c>
      <c r="BR448" s="32" t="s">
        <v>30</v>
      </c>
    </row>
    <row r="449" spans="2:70" x14ac:dyDescent="0.45">
      <c r="B449" t="s">
        <v>414</v>
      </c>
      <c r="C449" t="s">
        <v>32</v>
      </c>
      <c r="D449" t="s">
        <v>31</v>
      </c>
      <c r="E449" t="s">
        <v>11</v>
      </c>
      <c r="F449" s="2">
        <f t="shared" ref="F449:BO449" si="138">IF(F427=0,0,F438/F427)</f>
        <v>0.80399944222654907</v>
      </c>
      <c r="G449" s="2">
        <f t="shared" si="138"/>
        <v>0.79200048148434743</v>
      </c>
      <c r="H449" s="2">
        <f t="shared" si="138"/>
        <v>0.63599947079058017</v>
      </c>
      <c r="I449" s="2">
        <f t="shared" si="138"/>
        <v>0.42000010123899656</v>
      </c>
      <c r="J449" s="2">
        <f t="shared" si="138"/>
        <v>0.53999965455498045</v>
      </c>
      <c r="K449" s="2">
        <f t="shared" si="138"/>
        <v>0.42000022526158498</v>
      </c>
      <c r="L449" s="2">
        <f t="shared" si="138"/>
        <v>0.38399983415220679</v>
      </c>
      <c r="M449" s="2">
        <f t="shared" si="138"/>
        <v>0.54000036672350882</v>
      </c>
      <c r="N449" s="2">
        <f t="shared" si="138"/>
        <v>0.43199976955787517</v>
      </c>
      <c r="O449" s="2">
        <f t="shared" si="138"/>
        <v>0.56399984982730145</v>
      </c>
      <c r="P449" s="2">
        <f t="shared" si="138"/>
        <v>0.56400036201702586</v>
      </c>
      <c r="Q449" s="2">
        <f t="shared" si="138"/>
        <v>0.61199923031066772</v>
      </c>
      <c r="R449" s="2">
        <f t="shared" si="138"/>
        <v>0.75600030139161778</v>
      </c>
      <c r="S449" s="2">
        <f t="shared" si="138"/>
        <v>0.62399940246519536</v>
      </c>
      <c r="T449" s="2">
        <f t="shared" si="138"/>
        <v>0.78000030720314584</v>
      </c>
      <c r="U449" s="2">
        <f t="shared" si="138"/>
        <v>0.76320015004411368</v>
      </c>
      <c r="V449" s="2">
        <f t="shared" si="138"/>
        <v>0.767998910300422</v>
      </c>
      <c r="W449" s="2">
        <f t="shared" si="138"/>
        <v>0.78000032274317344</v>
      </c>
      <c r="X449" s="2">
        <f t="shared" si="138"/>
        <v>0.7919990413021617</v>
      </c>
      <c r="Y449" s="2">
        <f t="shared" si="138"/>
        <v>0.89999907778853683</v>
      </c>
      <c r="Z449" s="2">
        <f t="shared" si="138"/>
        <v>0.86400029275120571</v>
      </c>
      <c r="AA449" s="2">
        <f t="shared" si="138"/>
        <v>0.85956097476618909</v>
      </c>
      <c r="AB449" s="2">
        <f t="shared" si="138"/>
        <v>0.84467876578660039</v>
      </c>
      <c r="AC449" s="2">
        <f t="shared" si="138"/>
        <v>0.86399923940142098</v>
      </c>
      <c r="AD449" s="2">
        <f t="shared" si="138"/>
        <v>0.89999880874736815</v>
      </c>
      <c r="AE449" s="2">
        <f t="shared" si="138"/>
        <v>0.86399968315390951</v>
      </c>
      <c r="AF449" s="2">
        <f t="shared" si="138"/>
        <v>0.90000029333169074</v>
      </c>
      <c r="AG449" s="2">
        <f t="shared" si="138"/>
        <v>0.91200027300999453</v>
      </c>
      <c r="AH449" s="2">
        <f t="shared" si="138"/>
        <v>0.98400119861210222</v>
      </c>
      <c r="AI449" s="2">
        <f t="shared" si="138"/>
        <v>0.99599949690642919</v>
      </c>
      <c r="AJ449" s="2">
        <f t="shared" si="138"/>
        <v>1.0080012816559962</v>
      </c>
      <c r="AK449" s="2">
        <f t="shared" si="138"/>
        <v>1.0199998218410942</v>
      </c>
      <c r="AL449" s="2">
        <f t="shared" si="138"/>
        <v>1.0200000577869337</v>
      </c>
      <c r="AM449" s="2">
        <f t="shared" si="138"/>
        <v>1.1039997211681842</v>
      </c>
      <c r="AN449" s="2">
        <f t="shared" si="138"/>
        <v>0.59999962713141008</v>
      </c>
      <c r="AO449" s="2">
        <f t="shared" si="138"/>
        <v>0.68400119901446865</v>
      </c>
      <c r="AP449" s="2">
        <f t="shared" si="138"/>
        <v>0.72000078687633351</v>
      </c>
      <c r="AQ449" s="2">
        <f t="shared" si="138"/>
        <v>0.56399949062696597</v>
      </c>
      <c r="AR449" s="2">
        <f t="shared" si="138"/>
        <v>0.80399883189689958</v>
      </c>
      <c r="AS449" s="2">
        <f t="shared" si="138"/>
        <v>0.74399889540492181</v>
      </c>
      <c r="AT449" s="2">
        <f t="shared" si="138"/>
        <v>0.84000024678307961</v>
      </c>
      <c r="AU449" s="2">
        <f t="shared" si="138"/>
        <v>0.8999993918101149</v>
      </c>
      <c r="AV449" s="2">
        <f t="shared" si="138"/>
        <v>1.1153001152882505</v>
      </c>
      <c r="AW449" s="2">
        <f t="shared" si="138"/>
        <v>1.4039999292534866</v>
      </c>
      <c r="AX449" s="2">
        <f t="shared" si="138"/>
        <v>1.380000024401522</v>
      </c>
      <c r="AY449" s="2">
        <f t="shared" si="138"/>
        <v>1.4159996144135192</v>
      </c>
      <c r="AZ449" s="2">
        <f t="shared" si="138"/>
        <v>1.415999863324128</v>
      </c>
      <c r="BA449" s="2">
        <f t="shared" si="138"/>
        <v>1.4159992254853564</v>
      </c>
      <c r="BB449" s="2">
        <f t="shared" si="138"/>
        <v>1.5600004504961087</v>
      </c>
      <c r="BC449" s="2">
        <f t="shared" si="138"/>
        <v>5.0639957754207048</v>
      </c>
      <c r="BD449" s="2">
        <f t="shared" si="138"/>
        <v>5.3169951948167427</v>
      </c>
      <c r="BE449" s="2">
        <f t="shared" si="138"/>
        <v>5.5830045586406962</v>
      </c>
      <c r="BF449" s="2">
        <f t="shared" si="138"/>
        <v>5.8019983069655652</v>
      </c>
      <c r="BG449" s="2">
        <f t="shared" si="138"/>
        <v>6.0280102576057812</v>
      </c>
      <c r="BH449" s="2">
        <f t="shared" si="138"/>
        <v>6.6298238914596332</v>
      </c>
      <c r="BI449" s="2">
        <f t="shared" si="138"/>
        <v>5.6616799735488446</v>
      </c>
      <c r="BJ449" s="2">
        <f t="shared" si="138"/>
        <v>5.8072028492451624</v>
      </c>
      <c r="BK449" s="2">
        <f t="shared" si="138"/>
        <v>5.2242055801852993</v>
      </c>
      <c r="BL449" s="2">
        <f t="shared" si="138"/>
        <v>4.4602822772622908</v>
      </c>
      <c r="BM449" s="2">
        <f t="shared" si="138"/>
        <v>3.5850915176792495</v>
      </c>
      <c r="BN449" s="2">
        <f t="shared" si="138"/>
        <v>3.3448043292388245</v>
      </c>
      <c r="BO449" s="2">
        <f t="shared" si="138"/>
        <v>2.8112776443015144</v>
      </c>
      <c r="BQ449" s="32" t="s">
        <v>8</v>
      </c>
      <c r="BR449" s="32" t="s">
        <v>30</v>
      </c>
    </row>
    <row r="450" spans="2:70" x14ac:dyDescent="0.45">
      <c r="B450" t="s">
        <v>414</v>
      </c>
      <c r="C450" t="s">
        <v>32</v>
      </c>
      <c r="D450" t="s">
        <v>31</v>
      </c>
      <c r="E450" t="s">
        <v>12</v>
      </c>
      <c r="F450" s="2">
        <f t="shared" ref="F450:BO450" si="139">IF(F428=0,0,F439/F428)</f>
        <v>1.1599952311406516</v>
      </c>
      <c r="G450" s="2">
        <f t="shared" si="139"/>
        <v>1.1440039741679087</v>
      </c>
      <c r="H450" s="2">
        <f t="shared" si="139"/>
        <v>0.86000099388759133</v>
      </c>
      <c r="I450" s="2">
        <f t="shared" si="139"/>
        <v>0.6184002623498196</v>
      </c>
      <c r="J450" s="2">
        <f t="shared" si="139"/>
        <v>0.69920283084507873</v>
      </c>
      <c r="K450" s="2">
        <f t="shared" si="139"/>
        <v>0.55599733606353685</v>
      </c>
      <c r="L450" s="2">
        <f t="shared" si="139"/>
        <v>0.55200262248182141</v>
      </c>
      <c r="M450" s="2">
        <f t="shared" si="139"/>
        <v>0.7319970968672016</v>
      </c>
      <c r="N450" s="2">
        <f t="shared" si="139"/>
        <v>0.59599813219675513</v>
      </c>
      <c r="O450" s="2">
        <f t="shared" si="139"/>
        <v>0.74799801291604573</v>
      </c>
      <c r="P450" s="2">
        <f t="shared" si="139"/>
        <v>0.71600091439476021</v>
      </c>
      <c r="Q450" s="2">
        <f t="shared" si="139"/>
        <v>0.80600234606437771</v>
      </c>
      <c r="R450" s="2">
        <f t="shared" si="139"/>
        <v>0.97199864862179286</v>
      </c>
      <c r="S450" s="2">
        <f t="shared" si="139"/>
        <v>0.74799503105590059</v>
      </c>
      <c r="T450" s="2">
        <f t="shared" si="139"/>
        <v>1.0099937414938955</v>
      </c>
      <c r="U450" s="2">
        <f t="shared" si="139"/>
        <v>1</v>
      </c>
      <c r="V450" s="2">
        <f t="shared" si="139"/>
        <v>1</v>
      </c>
      <c r="W450" s="2">
        <f t="shared" si="139"/>
        <v>1.0200037761723524</v>
      </c>
      <c r="X450" s="2">
        <f t="shared" si="139"/>
        <v>1.0400051683695781</v>
      </c>
      <c r="Y450" s="2">
        <f t="shared" si="139"/>
        <v>1.0600093438435005</v>
      </c>
      <c r="Z450" s="2">
        <f t="shared" si="139"/>
        <v>1.0799948319899819</v>
      </c>
      <c r="AA450" s="2">
        <f t="shared" si="139"/>
        <v>1.0999920507164291</v>
      </c>
      <c r="AB450" s="2">
        <f t="shared" si="139"/>
        <v>1.1200071539286993</v>
      </c>
      <c r="AC450" s="2">
        <f t="shared" si="139"/>
        <v>1.0800015900937161</v>
      </c>
      <c r="AD450" s="2">
        <f t="shared" si="139"/>
        <v>1.140001192937808</v>
      </c>
      <c r="AE450" s="2">
        <f t="shared" si="139"/>
        <v>1.1199940375633508</v>
      </c>
      <c r="AF450" s="2">
        <f t="shared" si="139"/>
        <v>1.1599920500844678</v>
      </c>
      <c r="AG450" s="2">
        <f t="shared" si="139"/>
        <v>1.1700017884466347</v>
      </c>
      <c r="AH450" s="2">
        <f t="shared" si="139"/>
        <v>1.2599954283897001</v>
      </c>
      <c r="AI450" s="2">
        <f t="shared" si="139"/>
        <v>1.2400043729315537</v>
      </c>
      <c r="AJ450" s="2">
        <f t="shared" si="139"/>
        <v>5.2587512023754757</v>
      </c>
      <c r="AK450" s="2">
        <f t="shared" si="139"/>
        <v>5.2720551378446112</v>
      </c>
      <c r="AL450" s="2">
        <f t="shared" si="139"/>
        <v>5.2980721081622439</v>
      </c>
      <c r="AM450" s="2">
        <f t="shared" si="139"/>
        <v>5.2292443736641383</v>
      </c>
      <c r="AN450" s="2">
        <f t="shared" si="139"/>
        <v>5.1027863515284766</v>
      </c>
      <c r="AO450" s="2">
        <f t="shared" si="139"/>
        <v>5.2307111707480711</v>
      </c>
      <c r="AP450" s="2">
        <f t="shared" si="139"/>
        <v>5.2947561790247164</v>
      </c>
      <c r="AQ450" s="2">
        <f t="shared" si="139"/>
        <v>4.1114995233122986</v>
      </c>
      <c r="AR450" s="2">
        <f t="shared" si="139"/>
        <v>5.7322751322751326</v>
      </c>
      <c r="AS450" s="2">
        <f t="shared" si="139"/>
        <v>4.8680501847555213</v>
      </c>
      <c r="AT450" s="2">
        <f t="shared" si="139"/>
        <v>6.038658556106931</v>
      </c>
      <c r="AU450" s="2">
        <f t="shared" si="139"/>
        <v>6.3394509865700446</v>
      </c>
      <c r="AV450" s="2">
        <f t="shared" si="139"/>
        <v>7.0137487146284796</v>
      </c>
      <c r="AW450" s="2">
        <f t="shared" si="139"/>
        <v>8.327408793264734</v>
      </c>
      <c r="AX450" s="2">
        <f t="shared" si="139"/>
        <v>8.8560648801128359</v>
      </c>
      <c r="AY450" s="2">
        <f t="shared" si="139"/>
        <v>8.9263883515633236</v>
      </c>
      <c r="AZ450" s="2">
        <f t="shared" si="139"/>
        <v>8.9972981508123091</v>
      </c>
      <c r="BA450" s="2">
        <f t="shared" si="139"/>
        <v>9.1103694125048058</v>
      </c>
      <c r="BB450" s="2">
        <f t="shared" si="139"/>
        <v>9.3856935215946837</v>
      </c>
      <c r="BC450" s="2">
        <f t="shared" si="139"/>
        <v>9.3089286954106782</v>
      </c>
      <c r="BD450" s="2">
        <f t="shared" si="139"/>
        <v>9.9436160456506215</v>
      </c>
      <c r="BE450" s="2">
        <f t="shared" si="139"/>
        <v>9.5597893432465924</v>
      </c>
      <c r="BF450" s="2">
        <f t="shared" si="139"/>
        <v>9.7347797816638728</v>
      </c>
      <c r="BG450" s="2">
        <f t="shared" si="139"/>
        <v>8.4556408233522191</v>
      </c>
      <c r="BH450" s="2">
        <f t="shared" si="139"/>
        <v>9.1288337121874452</v>
      </c>
      <c r="BI450" s="2">
        <f t="shared" si="139"/>
        <v>8.5130994989262696</v>
      </c>
      <c r="BJ450" s="2">
        <f t="shared" si="139"/>
        <v>8.7108271210507624</v>
      </c>
      <c r="BK450" s="2">
        <f t="shared" si="139"/>
        <v>7.8125902992776064</v>
      </c>
      <c r="BL450" s="2">
        <f t="shared" si="139"/>
        <v>7.1736047088858959</v>
      </c>
      <c r="BM450" s="2">
        <f t="shared" si="139"/>
        <v>6.3459357277882793</v>
      </c>
      <c r="BN450" s="2">
        <f t="shared" si="139"/>
        <v>6.1133032694475755</v>
      </c>
      <c r="BO450" s="2">
        <f t="shared" si="139"/>
        <v>5.5347822700007789</v>
      </c>
      <c r="BQ450" s="32" t="s">
        <v>6</v>
      </c>
      <c r="BR450" s="32" t="s">
        <v>30</v>
      </c>
    </row>
    <row r="451" spans="2:70" x14ac:dyDescent="0.45">
      <c r="B451" t="s">
        <v>414</v>
      </c>
      <c r="C451" t="s">
        <v>32</v>
      </c>
      <c r="D451" t="s">
        <v>31</v>
      </c>
      <c r="E451" t="s">
        <v>13</v>
      </c>
      <c r="F451" s="2">
        <f t="shared" ref="F451:BO451" si="140">IF(F429=0,0,F440/F429)</f>
        <v>0</v>
      </c>
      <c r="G451" s="2">
        <f t="shared" si="140"/>
        <v>0</v>
      </c>
      <c r="H451" s="2">
        <f t="shared" si="140"/>
        <v>0</v>
      </c>
      <c r="I451" s="2">
        <f t="shared" si="140"/>
        <v>0</v>
      </c>
      <c r="J451" s="2">
        <f t="shared" si="140"/>
        <v>0</v>
      </c>
      <c r="K451" s="2">
        <f t="shared" si="140"/>
        <v>0</v>
      </c>
      <c r="L451" s="2">
        <f t="shared" si="140"/>
        <v>0</v>
      </c>
      <c r="M451" s="2">
        <f t="shared" si="140"/>
        <v>0</v>
      </c>
      <c r="N451" s="2">
        <f t="shared" si="140"/>
        <v>0</v>
      </c>
      <c r="O451" s="2">
        <f t="shared" si="140"/>
        <v>0</v>
      </c>
      <c r="P451" s="2">
        <f t="shared" si="140"/>
        <v>0</v>
      </c>
      <c r="Q451" s="2">
        <f t="shared" si="140"/>
        <v>0</v>
      </c>
      <c r="R451" s="2">
        <f t="shared" si="140"/>
        <v>0</v>
      </c>
      <c r="S451" s="2">
        <f t="shared" si="140"/>
        <v>0</v>
      </c>
      <c r="T451" s="2">
        <f t="shared" si="140"/>
        <v>0</v>
      </c>
      <c r="U451" s="2">
        <f t="shared" si="140"/>
        <v>0</v>
      </c>
      <c r="V451" s="2">
        <f t="shared" si="140"/>
        <v>0</v>
      </c>
      <c r="W451" s="2">
        <f t="shared" si="140"/>
        <v>0</v>
      </c>
      <c r="X451" s="2">
        <f t="shared" si="140"/>
        <v>0</v>
      </c>
      <c r="Y451" s="2">
        <f t="shared" si="140"/>
        <v>0</v>
      </c>
      <c r="Z451" s="2">
        <f t="shared" si="140"/>
        <v>0</v>
      </c>
      <c r="AA451" s="2">
        <f t="shared" si="140"/>
        <v>0</v>
      </c>
      <c r="AB451" s="2">
        <f t="shared" si="140"/>
        <v>0</v>
      </c>
      <c r="AC451" s="2">
        <f t="shared" si="140"/>
        <v>0</v>
      </c>
      <c r="AD451" s="2">
        <f t="shared" si="140"/>
        <v>0</v>
      </c>
      <c r="AE451" s="2">
        <f t="shared" si="140"/>
        <v>0</v>
      </c>
      <c r="AF451" s="2">
        <f t="shared" si="140"/>
        <v>0</v>
      </c>
      <c r="AG451" s="2">
        <f t="shared" si="140"/>
        <v>0</v>
      </c>
      <c r="AH451" s="2">
        <f t="shared" si="140"/>
        <v>0</v>
      </c>
      <c r="AI451" s="2">
        <f t="shared" si="140"/>
        <v>0</v>
      </c>
      <c r="AJ451" s="2">
        <f t="shared" si="140"/>
        <v>0</v>
      </c>
      <c r="AK451" s="2">
        <f t="shared" si="140"/>
        <v>0</v>
      </c>
      <c r="AL451" s="2">
        <f t="shared" si="140"/>
        <v>0</v>
      </c>
      <c r="AM451" s="2">
        <f t="shared" si="140"/>
        <v>0</v>
      </c>
      <c r="AN451" s="2">
        <f t="shared" si="140"/>
        <v>0</v>
      </c>
      <c r="AO451" s="2">
        <f t="shared" si="140"/>
        <v>0</v>
      </c>
      <c r="AP451" s="2">
        <f t="shared" si="140"/>
        <v>0</v>
      </c>
      <c r="AQ451" s="2">
        <f t="shared" si="140"/>
        <v>0</v>
      </c>
      <c r="AR451" s="2">
        <f t="shared" si="140"/>
        <v>0</v>
      </c>
      <c r="AS451" s="2">
        <f t="shared" si="140"/>
        <v>0</v>
      </c>
      <c r="AT451" s="2">
        <f t="shared" si="140"/>
        <v>0</v>
      </c>
      <c r="AU451" s="2">
        <f t="shared" si="140"/>
        <v>0</v>
      </c>
      <c r="AV451" s="2">
        <f t="shared" si="140"/>
        <v>0</v>
      </c>
      <c r="AW451" s="2">
        <f t="shared" si="140"/>
        <v>0</v>
      </c>
      <c r="AX451" s="2">
        <f t="shared" si="140"/>
        <v>0</v>
      </c>
      <c r="AY451" s="2">
        <f t="shared" si="140"/>
        <v>0</v>
      </c>
      <c r="AZ451" s="2">
        <f t="shared" si="140"/>
        <v>0</v>
      </c>
      <c r="BA451" s="2">
        <f t="shared" si="140"/>
        <v>0</v>
      </c>
      <c r="BB451" s="2">
        <f t="shared" si="140"/>
        <v>0</v>
      </c>
      <c r="BC451" s="2">
        <f t="shared" si="140"/>
        <v>0</v>
      </c>
      <c r="BD451" s="2">
        <f t="shared" si="140"/>
        <v>0</v>
      </c>
      <c r="BE451" s="2">
        <f t="shared" si="140"/>
        <v>0</v>
      </c>
      <c r="BF451" s="2">
        <f t="shared" si="140"/>
        <v>0</v>
      </c>
      <c r="BG451" s="2">
        <f t="shared" si="140"/>
        <v>0</v>
      </c>
      <c r="BH451" s="2">
        <f t="shared" si="140"/>
        <v>0</v>
      </c>
      <c r="BI451" s="2">
        <f t="shared" si="140"/>
        <v>0</v>
      </c>
      <c r="BJ451" s="2">
        <f t="shared" si="140"/>
        <v>0</v>
      </c>
      <c r="BK451" s="2">
        <f t="shared" si="140"/>
        <v>0</v>
      </c>
      <c r="BL451" s="2">
        <f t="shared" si="140"/>
        <v>0</v>
      </c>
      <c r="BM451" s="2">
        <f t="shared" si="140"/>
        <v>0</v>
      </c>
      <c r="BN451" s="2">
        <f t="shared" si="140"/>
        <v>0</v>
      </c>
      <c r="BO451" s="2">
        <f t="shared" si="140"/>
        <v>0</v>
      </c>
      <c r="BQ451" s="32" t="s">
        <v>6</v>
      </c>
      <c r="BR451" s="32" t="s">
        <v>30</v>
      </c>
    </row>
    <row r="452" spans="2:70" x14ac:dyDescent="0.45">
      <c r="B452" t="s">
        <v>414</v>
      </c>
      <c r="C452" t="s">
        <v>32</v>
      </c>
      <c r="D452" t="s">
        <v>31</v>
      </c>
      <c r="E452" t="s">
        <v>15</v>
      </c>
      <c r="F452" s="2">
        <f t="shared" ref="F452:BO452" si="141">IF(F430=0,0,F441/F430)</f>
        <v>0.33299902842636409</v>
      </c>
      <c r="G452" s="2">
        <f t="shared" si="141"/>
        <v>0.35999999999999993</v>
      </c>
      <c r="H452" s="2">
        <f t="shared" si="141"/>
        <v>0.38699832137952084</v>
      </c>
      <c r="I452" s="2">
        <f t="shared" si="141"/>
        <v>0.40971495413408848</v>
      </c>
      <c r="J452" s="2">
        <f t="shared" si="141"/>
        <v>0.43199355418513119</v>
      </c>
      <c r="K452" s="2">
        <f t="shared" si="141"/>
        <v>0.27900054500482119</v>
      </c>
      <c r="L452" s="2">
        <f t="shared" si="141"/>
        <v>0.48599981144527199</v>
      </c>
      <c r="M452" s="2">
        <f t="shared" si="141"/>
        <v>0.37799737405846179</v>
      </c>
      <c r="N452" s="2">
        <f t="shared" si="141"/>
        <v>0.54360135900339757</v>
      </c>
      <c r="O452" s="2">
        <f t="shared" si="141"/>
        <v>0.4679958358307833</v>
      </c>
      <c r="P452" s="2">
        <f t="shared" si="141"/>
        <v>0.49500439864270451</v>
      </c>
      <c r="Q452" s="2">
        <f t="shared" si="141"/>
        <v>0.49499460957954716</v>
      </c>
      <c r="R452" s="2">
        <f t="shared" si="141"/>
        <v>0.5670037726278413</v>
      </c>
      <c r="S452" s="2">
        <f t="shared" si="141"/>
        <v>0.57599896797497341</v>
      </c>
      <c r="T452" s="2">
        <f t="shared" si="141"/>
        <v>0.594006977323698</v>
      </c>
      <c r="U452" s="2">
        <f t="shared" si="141"/>
        <v>0.78301147781070124</v>
      </c>
      <c r="V452" s="2">
        <f t="shared" si="141"/>
        <v>0.8054882702326045</v>
      </c>
      <c r="W452" s="2">
        <f t="shared" si="141"/>
        <v>0.89009262045674931</v>
      </c>
      <c r="X452" s="2">
        <f t="shared" si="141"/>
        <v>1.0214892052670277</v>
      </c>
      <c r="Y452" s="2">
        <f t="shared" si="141"/>
        <v>1.0529991047448524</v>
      </c>
      <c r="Z452" s="2">
        <f t="shared" si="141"/>
        <v>1.0979899497487438</v>
      </c>
      <c r="AA452" s="2">
        <f t="shared" si="141"/>
        <v>1.136688334881063</v>
      </c>
      <c r="AB452" s="2">
        <f t="shared" si="141"/>
        <v>1.1277203383703276</v>
      </c>
      <c r="AC452" s="2">
        <f t="shared" si="141"/>
        <v>1.1466185949961762</v>
      </c>
      <c r="AD452" s="2">
        <f t="shared" si="141"/>
        <v>1.2312110700831749</v>
      </c>
      <c r="AE452" s="2">
        <f t="shared" si="141"/>
        <v>1.210515793682527</v>
      </c>
      <c r="AF452" s="2">
        <f t="shared" si="141"/>
        <v>1.2239791300644198</v>
      </c>
      <c r="AG452" s="2">
        <f t="shared" si="141"/>
        <v>1.4615675880348353</v>
      </c>
      <c r="AH452" s="2">
        <f t="shared" si="141"/>
        <v>1.3797244962988382</v>
      </c>
      <c r="AI452" s="2">
        <f t="shared" si="141"/>
        <v>1.3806337845547429</v>
      </c>
      <c r="AJ452" s="2">
        <f t="shared" si="141"/>
        <v>1.3904996617377019</v>
      </c>
      <c r="AK452" s="2">
        <f t="shared" si="141"/>
        <v>1.4579857966731806</v>
      </c>
      <c r="AL452" s="2">
        <f t="shared" si="141"/>
        <v>1.5300142925202476</v>
      </c>
      <c r="AM452" s="2">
        <f t="shared" si="141"/>
        <v>1.3950044031702824</v>
      </c>
      <c r="AN452" s="2">
        <f t="shared" si="141"/>
        <v>1.2599640933572709</v>
      </c>
      <c r="AO452" s="2">
        <f t="shared" si="141"/>
        <v>1.4219998656906856</v>
      </c>
      <c r="AP452" s="2">
        <f t="shared" si="141"/>
        <v>1.485041374920433</v>
      </c>
      <c r="AQ452" s="2">
        <f t="shared" si="141"/>
        <v>1.7999610345331449</v>
      </c>
      <c r="AR452" s="2">
        <f t="shared" si="141"/>
        <v>2.2500314954016711</v>
      </c>
      <c r="AS452" s="2">
        <f t="shared" si="141"/>
        <v>1.4130434782608696</v>
      </c>
      <c r="AT452" s="2">
        <f t="shared" si="141"/>
        <v>1.5480372219140939</v>
      </c>
      <c r="AU452" s="2">
        <f t="shared" si="141"/>
        <v>1.7550406594630721</v>
      </c>
      <c r="AV452" s="2">
        <f t="shared" si="141"/>
        <v>1.9799723756906078</v>
      </c>
      <c r="AW452" s="2">
        <f t="shared" si="141"/>
        <v>2.2950295275590551</v>
      </c>
      <c r="AX452" s="2">
        <f t="shared" si="141"/>
        <v>2.3129924164183069</v>
      </c>
      <c r="AY452" s="2">
        <f t="shared" si="141"/>
        <v>1.9530472147985116</v>
      </c>
      <c r="AZ452" s="2">
        <f t="shared" si="141"/>
        <v>2.2409801818079162</v>
      </c>
      <c r="BA452" s="2">
        <f t="shared" si="141"/>
        <v>2.3850361579825696</v>
      </c>
      <c r="BB452" s="2">
        <f t="shared" si="141"/>
        <v>2.3849703025822735</v>
      </c>
      <c r="BC452" s="2">
        <f t="shared" si="141"/>
        <v>13.717898064006322</v>
      </c>
      <c r="BD452" s="2">
        <f t="shared" si="141"/>
        <v>13.845734126984127</v>
      </c>
      <c r="BE452" s="2">
        <f t="shared" si="141"/>
        <v>14.384333750843048</v>
      </c>
      <c r="BF452" s="2">
        <f t="shared" si="141"/>
        <v>15.726681127982646</v>
      </c>
      <c r="BG452" s="2">
        <f t="shared" si="141"/>
        <v>16.303772716816198</v>
      </c>
      <c r="BH452" s="2">
        <f t="shared" si="141"/>
        <v>16.629850746268655</v>
      </c>
      <c r="BI452" s="2">
        <f t="shared" si="141"/>
        <v>18.068302465494867</v>
      </c>
      <c r="BJ452" s="2">
        <f t="shared" si="141"/>
        <v>18.216026631791703</v>
      </c>
      <c r="BK452" s="2">
        <f t="shared" si="141"/>
        <v>19.706868711961246</v>
      </c>
      <c r="BL452" s="2">
        <f t="shared" si="141"/>
        <v>19.845511482254697</v>
      </c>
      <c r="BM452" s="2">
        <f t="shared" si="141"/>
        <v>15.027977131735797</v>
      </c>
      <c r="BN452" s="2">
        <f t="shared" si="141"/>
        <v>13.457671957671957</v>
      </c>
      <c r="BO452" s="2">
        <f t="shared" si="141"/>
        <v>8.8137432188065095</v>
      </c>
      <c r="BQ452" s="32" t="s">
        <v>14</v>
      </c>
      <c r="BR452" s="32" t="s">
        <v>30</v>
      </c>
    </row>
    <row r="453" spans="2:70" x14ac:dyDescent="0.45">
      <c r="B453" t="s">
        <v>414</v>
      </c>
      <c r="C453" t="s">
        <v>32</v>
      </c>
      <c r="D453" t="s">
        <v>31</v>
      </c>
      <c r="E453" t="s">
        <v>17</v>
      </c>
      <c r="F453" s="2">
        <f t="shared" ref="F453:BO453" si="142">IF(F431=0,0,F442/F431)</f>
        <v>0.284998280182792</v>
      </c>
      <c r="G453" s="2">
        <f t="shared" si="142"/>
        <v>0.30800424833445977</v>
      </c>
      <c r="H453" s="2">
        <f t="shared" si="142"/>
        <v>0.33100299614780992</v>
      </c>
      <c r="I453" s="2">
        <f t="shared" si="142"/>
        <v>0.3510045993706124</v>
      </c>
      <c r="J453" s="2">
        <f t="shared" si="142"/>
        <v>0.37000687015408779</v>
      </c>
      <c r="K453" s="2">
        <f t="shared" si="142"/>
        <v>0.39300545354480415</v>
      </c>
      <c r="L453" s="2">
        <f t="shared" si="142"/>
        <v>0.41400804947482089</v>
      </c>
      <c r="M453" s="2">
        <f t="shared" si="142"/>
        <v>0.29600466608340625</v>
      </c>
      <c r="N453" s="2">
        <f t="shared" si="142"/>
        <v>0.46199294970458271</v>
      </c>
      <c r="O453" s="2">
        <f t="shared" si="142"/>
        <v>0.39300545354480415</v>
      </c>
      <c r="P453" s="2">
        <f t="shared" si="142"/>
        <v>0.39399107187641069</v>
      </c>
      <c r="Q453" s="2">
        <f t="shared" si="142"/>
        <v>0.38499240307797877</v>
      </c>
      <c r="R453" s="2">
        <f t="shared" si="142"/>
        <v>0.47800528072535253</v>
      </c>
      <c r="S453" s="2">
        <f t="shared" si="142"/>
        <v>0.46999755082047512</v>
      </c>
      <c r="T453" s="2">
        <f t="shared" si="142"/>
        <v>0.5</v>
      </c>
      <c r="U453" s="2">
        <f t="shared" si="142"/>
        <v>0.60000962324977147</v>
      </c>
      <c r="V453" s="2">
        <f t="shared" si="142"/>
        <v>0.64998540997957399</v>
      </c>
      <c r="W453" s="2">
        <f t="shared" si="142"/>
        <v>0.70000965530559034</v>
      </c>
      <c r="X453" s="2">
        <f t="shared" si="142"/>
        <v>0.79999033536290709</v>
      </c>
      <c r="Y453" s="2">
        <f t="shared" si="142"/>
        <v>0.87001691229765643</v>
      </c>
      <c r="Z453" s="2">
        <f t="shared" si="142"/>
        <v>0.91000342750820151</v>
      </c>
      <c r="AA453" s="2">
        <f t="shared" si="142"/>
        <v>0.94999755847453493</v>
      </c>
      <c r="AB453" s="2">
        <f t="shared" si="142"/>
        <v>0.99001461276181213</v>
      </c>
      <c r="AC453" s="2">
        <f t="shared" si="142"/>
        <v>1.0399806154591713</v>
      </c>
      <c r="AD453" s="2">
        <f t="shared" si="142"/>
        <v>1.060023366760783</v>
      </c>
      <c r="AE453" s="2">
        <f t="shared" si="142"/>
        <v>1.1000245760629148</v>
      </c>
      <c r="AF453" s="2">
        <f t="shared" si="142"/>
        <v>1.469981330451017</v>
      </c>
      <c r="AG453" s="2">
        <f t="shared" si="142"/>
        <v>1.559982422733265</v>
      </c>
      <c r="AH453" s="2">
        <f t="shared" si="142"/>
        <v>1.72998046875</v>
      </c>
      <c r="AI453" s="2">
        <f t="shared" si="142"/>
        <v>1.7970477664750111</v>
      </c>
      <c r="AJ453" s="2">
        <f t="shared" si="142"/>
        <v>1.8999951169490699</v>
      </c>
      <c r="AK453" s="2">
        <f t="shared" si="142"/>
        <v>1.9199708100218926</v>
      </c>
      <c r="AL453" s="2">
        <f t="shared" si="142"/>
        <v>1.9499902610050646</v>
      </c>
      <c r="AM453" s="2">
        <f t="shared" si="142"/>
        <v>2.0319453273998729</v>
      </c>
      <c r="AN453" s="2">
        <f t="shared" si="142"/>
        <v>1.8999597625993361</v>
      </c>
      <c r="AO453" s="2">
        <f t="shared" si="142"/>
        <v>1.9999478569193869</v>
      </c>
      <c r="AP453" s="2">
        <f t="shared" si="142"/>
        <v>2.0724219364996062</v>
      </c>
      <c r="AQ453" s="2">
        <f t="shared" si="142"/>
        <v>2.1063975187930399</v>
      </c>
      <c r="AR453" s="2">
        <f t="shared" si="142"/>
        <v>2.1000052031843488</v>
      </c>
      <c r="AS453" s="2">
        <f t="shared" si="142"/>
        <v>2.2000207598090098</v>
      </c>
      <c r="AT453" s="2">
        <f t="shared" si="142"/>
        <v>2.300005177859473</v>
      </c>
      <c r="AU453" s="2">
        <f t="shared" si="142"/>
        <v>2.3999486257385052</v>
      </c>
      <c r="AV453" s="2">
        <f t="shared" si="142"/>
        <v>2.5</v>
      </c>
      <c r="AW453" s="2">
        <f t="shared" si="142"/>
        <v>2.6000517732332384</v>
      </c>
      <c r="AX453" s="2">
        <f t="shared" si="142"/>
        <v>2.6500338912352048</v>
      </c>
      <c r="AY453" s="2">
        <f t="shared" si="142"/>
        <v>2.5</v>
      </c>
      <c r="AZ453" s="2">
        <f t="shared" si="142"/>
        <v>2.6000624577109246</v>
      </c>
      <c r="BA453" s="2">
        <f t="shared" si="142"/>
        <v>2.8000207447360235</v>
      </c>
      <c r="BB453" s="2">
        <f t="shared" si="142"/>
        <v>2.8499788851351351</v>
      </c>
      <c r="BC453" s="2">
        <f t="shared" si="142"/>
        <v>2.9000376000429715</v>
      </c>
      <c r="BD453" s="2">
        <f t="shared" si="142"/>
        <v>2.9000376000429715</v>
      </c>
      <c r="BE453" s="2">
        <f t="shared" si="142"/>
        <v>3.000054398085187</v>
      </c>
      <c r="BF453" s="2">
        <f t="shared" si="142"/>
        <v>3.0600172373266474</v>
      </c>
      <c r="BG453" s="2">
        <f t="shared" si="142"/>
        <v>6.9729729729729728</v>
      </c>
      <c r="BH453" s="2">
        <f t="shared" si="142"/>
        <v>7.3466892400300985</v>
      </c>
      <c r="BI453" s="2">
        <f t="shared" si="142"/>
        <v>7.4750343563902897</v>
      </c>
      <c r="BJ453" s="2">
        <f t="shared" si="142"/>
        <v>7.5000000000000009</v>
      </c>
      <c r="BK453" s="2">
        <f t="shared" si="142"/>
        <v>7.8002934164679987</v>
      </c>
      <c r="BL453" s="2">
        <f t="shared" si="142"/>
        <v>7.7996508921644683</v>
      </c>
      <c r="BM453" s="2">
        <f t="shared" si="142"/>
        <v>7.7002253174928308</v>
      </c>
      <c r="BN453" s="2">
        <f t="shared" si="142"/>
        <v>7.7670091102926913</v>
      </c>
      <c r="BO453" s="2">
        <f t="shared" si="142"/>
        <v>7.7554654268473646</v>
      </c>
      <c r="BQ453" s="32" t="s">
        <v>16</v>
      </c>
      <c r="BR453" s="32" t="s">
        <v>30</v>
      </c>
    </row>
    <row r="454" spans="2:70" x14ac:dyDescent="0.45">
      <c r="B454" t="s">
        <v>414</v>
      </c>
      <c r="C454" t="s">
        <v>25</v>
      </c>
      <c r="D454" t="s">
        <v>26</v>
      </c>
      <c r="E454" t="s">
        <v>33</v>
      </c>
      <c r="AI454" s="2">
        <v>7062.6679999999997</v>
      </c>
      <c r="AJ454" s="2">
        <v>7123.9341000000004</v>
      </c>
      <c r="AK454" s="2">
        <v>7080.875</v>
      </c>
      <c r="AL454" s="2">
        <v>7014.8352999999997</v>
      </c>
      <c r="AM454" s="2">
        <v>6906.0964999999997</v>
      </c>
      <c r="AN454" s="2">
        <v>6712.3442999999997</v>
      </c>
      <c r="AO454" s="2">
        <v>6829.8362999999999</v>
      </c>
      <c r="AP454" s="2">
        <v>6933.6614</v>
      </c>
      <c r="AQ454" s="2">
        <v>7095.2521999999999</v>
      </c>
      <c r="AR454" s="2">
        <v>7302.8856999999998</v>
      </c>
      <c r="AS454" s="2">
        <v>7324.6561000000002</v>
      </c>
      <c r="AT454" s="2">
        <v>7199.2884000000004</v>
      </c>
      <c r="AU454" s="2">
        <v>7308.2551999999996</v>
      </c>
      <c r="AV454" s="2">
        <v>7556.5618999999997</v>
      </c>
      <c r="AW454" s="2">
        <v>7731.4407000000001</v>
      </c>
      <c r="AX454" s="2">
        <v>7895.1477999999997</v>
      </c>
      <c r="AY454" s="2">
        <v>8153.7121999999999</v>
      </c>
      <c r="AZ454" s="2">
        <v>8371.5591999999997</v>
      </c>
      <c r="BA454" s="2">
        <v>8585.3708000000006</v>
      </c>
      <c r="BB454" s="2">
        <v>8715.6594000000005</v>
      </c>
      <c r="BC454" s="2">
        <v>8952.2461000000003</v>
      </c>
      <c r="BD454" s="2">
        <v>7788.8290999999999</v>
      </c>
      <c r="BE454" s="2">
        <v>7869.3863000000001</v>
      </c>
      <c r="BF454" s="2">
        <v>7980.3126000000002</v>
      </c>
      <c r="BG454" s="2">
        <v>7958.7299000000003</v>
      </c>
      <c r="BH454" s="2">
        <v>8502.7368999999999</v>
      </c>
      <c r="BI454" s="2">
        <v>8243.5604000000003</v>
      </c>
      <c r="BJ454" s="2">
        <v>8347.5989000000009</v>
      </c>
      <c r="BK454" s="2">
        <v>8424.0627999999997</v>
      </c>
      <c r="BL454" s="2">
        <v>8554.2157999999999</v>
      </c>
      <c r="BM454" s="2">
        <v>8666.7150999999994</v>
      </c>
      <c r="BN454" s="2">
        <v>8480.1376999999993</v>
      </c>
      <c r="BO454" s="2">
        <v>8268.8598999999995</v>
      </c>
      <c r="BQ454" s="32" t="s">
        <v>421</v>
      </c>
      <c r="BR454" s="32" t="s">
        <v>29</v>
      </c>
    </row>
    <row r="455" spans="2:70" x14ac:dyDescent="0.45">
      <c r="B455" t="s">
        <v>414</v>
      </c>
      <c r="C455" t="s">
        <v>25</v>
      </c>
      <c r="D455" t="s">
        <v>26</v>
      </c>
      <c r="E455" t="s">
        <v>34</v>
      </c>
      <c r="AI455" s="2">
        <v>3175.1156000000001</v>
      </c>
      <c r="AJ455" s="2">
        <v>3216.1235999999999</v>
      </c>
      <c r="AK455" s="2">
        <v>3164.6104999999998</v>
      </c>
      <c r="AL455" s="2">
        <v>3096.1464000000001</v>
      </c>
      <c r="AM455" s="2">
        <v>3014.5137</v>
      </c>
      <c r="AN455" s="2">
        <v>2814.5522999999998</v>
      </c>
      <c r="AO455" s="2">
        <v>2919.66</v>
      </c>
      <c r="AP455" s="2">
        <v>2994.1957000000002</v>
      </c>
      <c r="AQ455" s="2">
        <v>3127.4721</v>
      </c>
      <c r="AR455" s="2">
        <v>3302.3643999999999</v>
      </c>
      <c r="AS455" s="2">
        <v>3300.9650999999999</v>
      </c>
      <c r="AT455" s="2">
        <v>3437.13</v>
      </c>
      <c r="AU455" s="2">
        <v>3521.1614</v>
      </c>
      <c r="AV455" s="2">
        <v>3760.6586000000002</v>
      </c>
      <c r="AW455" s="2">
        <v>3907.4214999999999</v>
      </c>
      <c r="AX455" s="2">
        <v>4039.4926</v>
      </c>
      <c r="AY455" s="2">
        <v>4280.3986000000004</v>
      </c>
      <c r="AZ455" s="2">
        <v>4459.5078999999996</v>
      </c>
      <c r="BA455" s="2">
        <v>4636.6307999999999</v>
      </c>
      <c r="BB455" s="2">
        <v>4703.6396999999997</v>
      </c>
      <c r="BC455" s="2">
        <v>4910.0286999999998</v>
      </c>
      <c r="BD455" s="2">
        <v>4715.8190999999997</v>
      </c>
      <c r="BE455" s="2">
        <v>4742.4488000000001</v>
      </c>
      <c r="BF455" s="2">
        <v>4800.1986999999999</v>
      </c>
      <c r="BG455" s="2">
        <v>4754.6239999999998</v>
      </c>
      <c r="BH455" s="2">
        <v>5266.4359999999997</v>
      </c>
      <c r="BI455" s="2">
        <v>5041.8118000000004</v>
      </c>
      <c r="BJ455" s="2">
        <v>5103.8738000000003</v>
      </c>
      <c r="BK455" s="2">
        <v>5142.2674999999999</v>
      </c>
      <c r="BL455" s="2">
        <v>5238.5531000000001</v>
      </c>
      <c r="BM455" s="2">
        <v>5337.3082999999997</v>
      </c>
      <c r="BN455" s="2">
        <v>5105.7371999999996</v>
      </c>
      <c r="BO455" s="2">
        <v>4894.4593999999997</v>
      </c>
      <c r="BQ455" s="32" t="s">
        <v>421</v>
      </c>
      <c r="BR455" s="32" t="s">
        <v>29</v>
      </c>
    </row>
    <row r="456" spans="2:70" x14ac:dyDescent="0.45">
      <c r="B456" t="s">
        <v>414</v>
      </c>
      <c r="C456" t="s">
        <v>25</v>
      </c>
      <c r="D456" t="s">
        <v>26</v>
      </c>
      <c r="E456" t="s">
        <v>35</v>
      </c>
      <c r="AI456" s="2">
        <v>2479.7370000000001</v>
      </c>
      <c r="AJ456" s="2">
        <v>2479.7370000000001</v>
      </c>
      <c r="AK456" s="2">
        <v>2479.7370000000001</v>
      </c>
      <c r="AL456" s="2">
        <v>2479.7370000000001</v>
      </c>
      <c r="AM456" s="2">
        <v>2479.7370000000001</v>
      </c>
      <c r="AN456" s="2">
        <v>2501.6419000000001</v>
      </c>
      <c r="AO456" s="2">
        <v>2503.0675000000001</v>
      </c>
      <c r="AP456" s="2">
        <v>2514.3842</v>
      </c>
      <c r="AQ456" s="2">
        <v>2523.7723999999998</v>
      </c>
      <c r="AR456" s="2">
        <v>2501.4704000000002</v>
      </c>
      <c r="AS456" s="2">
        <v>2499.9611</v>
      </c>
      <c r="AT456" s="2">
        <v>2272.2939000000001</v>
      </c>
      <c r="AU456" s="2">
        <v>2271.0814999999998</v>
      </c>
      <c r="AV456" s="2">
        <v>2261.6055999999999</v>
      </c>
      <c r="AW456" s="2">
        <v>2258.3841000000002</v>
      </c>
      <c r="AX456" s="2">
        <v>2261.8937999999998</v>
      </c>
      <c r="AY456" s="2">
        <v>2260.5954999999999</v>
      </c>
      <c r="AZ456" s="2">
        <v>2267.4139</v>
      </c>
      <c r="BA456" s="2">
        <v>2267.8065999999999</v>
      </c>
      <c r="BB456" s="2">
        <v>2265.4906000000001</v>
      </c>
      <c r="BC456" s="2">
        <v>2265.6842999999999</v>
      </c>
      <c r="BD456" s="2">
        <v>1370.0171</v>
      </c>
      <c r="BE456" s="2">
        <v>1367.1691000000001</v>
      </c>
      <c r="BF456" s="2">
        <v>1372.3289</v>
      </c>
      <c r="BG456" s="2">
        <v>1367.1978999999999</v>
      </c>
      <c r="BH456" s="2">
        <v>1366.5591999999999</v>
      </c>
      <c r="BI456" s="2">
        <v>1287.4628</v>
      </c>
      <c r="BJ456" s="2">
        <v>1272.9167</v>
      </c>
      <c r="BK456" s="2">
        <v>1265.8074999999999</v>
      </c>
      <c r="BL456" s="2">
        <v>1264.6311000000001</v>
      </c>
      <c r="BM456" s="2">
        <v>1260.4009000000001</v>
      </c>
      <c r="BN456" s="2">
        <v>1256.6797999999999</v>
      </c>
      <c r="BO456" s="2">
        <v>1257.0725</v>
      </c>
      <c r="BQ456" s="32" t="s">
        <v>421</v>
      </c>
      <c r="BR456" s="32" t="s">
        <v>29</v>
      </c>
    </row>
    <row r="457" spans="2:70" x14ac:dyDescent="0.45">
      <c r="B457" t="s">
        <v>414</v>
      </c>
      <c r="C457" t="s">
        <v>25</v>
      </c>
      <c r="D457" t="s">
        <v>26</v>
      </c>
      <c r="E457" t="s">
        <v>36</v>
      </c>
      <c r="AI457" s="2">
        <v>8693.8112999999994</v>
      </c>
      <c r="AJ457" s="2">
        <v>8462.8747000000003</v>
      </c>
      <c r="AK457" s="2">
        <v>8122.1719999999996</v>
      </c>
      <c r="AL457" s="2">
        <v>7833.7057999999997</v>
      </c>
      <c r="AM457" s="2">
        <v>7869.1790000000001</v>
      </c>
      <c r="AN457" s="2">
        <v>7910.8365000000003</v>
      </c>
      <c r="AO457" s="2">
        <v>8180.7691999999997</v>
      </c>
      <c r="AP457" s="2">
        <v>8807.9511000000002</v>
      </c>
      <c r="AQ457" s="2">
        <v>7209.5817999999999</v>
      </c>
      <c r="AR457" s="2">
        <v>7548.9324999999999</v>
      </c>
      <c r="AS457" s="2">
        <v>7239.8860000000004</v>
      </c>
      <c r="AT457" s="2">
        <v>7204.8218999999999</v>
      </c>
      <c r="AU457" s="2">
        <v>7344.9907999999996</v>
      </c>
      <c r="AV457" s="2">
        <v>7594.3186999999998</v>
      </c>
      <c r="AW457" s="2">
        <v>7775.1993000000002</v>
      </c>
      <c r="AX457" s="2">
        <v>7816.4894000000004</v>
      </c>
      <c r="AY457" s="2">
        <v>8129.0748999999996</v>
      </c>
      <c r="AZ457" s="2">
        <v>8386.3171999999995</v>
      </c>
      <c r="BA457" s="2">
        <v>8630.2803000000004</v>
      </c>
      <c r="BB457" s="2">
        <v>8810.3098000000009</v>
      </c>
      <c r="BC457" s="2">
        <v>9150.2978000000003</v>
      </c>
      <c r="BD457" s="2">
        <v>8229.1795000000002</v>
      </c>
      <c r="BE457" s="2">
        <v>8437.5673000000006</v>
      </c>
      <c r="BF457" s="2">
        <v>8652.5840000000007</v>
      </c>
      <c r="BG457" s="2">
        <v>8737.0645999999997</v>
      </c>
      <c r="BH457" s="2">
        <v>9481.8572999999997</v>
      </c>
      <c r="BI457" s="2">
        <v>9379.7901000000002</v>
      </c>
      <c r="BJ457" s="2">
        <v>9571.5540999999994</v>
      </c>
      <c r="BK457" s="2">
        <v>9852.8469000000005</v>
      </c>
      <c r="BL457" s="2">
        <v>10088.156199999999</v>
      </c>
      <c r="BM457" s="2">
        <v>10336.6793</v>
      </c>
      <c r="BN457" s="2">
        <v>10325.629800000001</v>
      </c>
      <c r="BO457" s="2">
        <v>10120.7138</v>
      </c>
      <c r="BQ457" s="32" t="s">
        <v>421</v>
      </c>
      <c r="BR457" s="32" t="s">
        <v>29</v>
      </c>
    </row>
    <row r="458" spans="2:70" x14ac:dyDescent="0.45">
      <c r="B458" t="s">
        <v>414</v>
      </c>
      <c r="C458" t="s">
        <v>25</v>
      </c>
      <c r="D458" t="s">
        <v>26</v>
      </c>
      <c r="E458" t="s">
        <v>37</v>
      </c>
      <c r="AI458" s="2">
        <v>6214.0743000000002</v>
      </c>
      <c r="AJ458" s="2">
        <v>5983.1377000000002</v>
      </c>
      <c r="AK458" s="2">
        <v>5642.4350000000004</v>
      </c>
      <c r="AL458" s="2">
        <v>5353.9687999999996</v>
      </c>
      <c r="AM458" s="2">
        <v>5389.442</v>
      </c>
      <c r="AN458" s="2">
        <v>5409.1945999999998</v>
      </c>
      <c r="AO458" s="2">
        <v>5677.7016999999996</v>
      </c>
      <c r="AP458" s="2">
        <v>6293.5668999999998</v>
      </c>
      <c r="AQ458" s="2">
        <v>4685.8094000000001</v>
      </c>
      <c r="AR458" s="2">
        <v>5047.4620999999997</v>
      </c>
      <c r="AS458" s="2">
        <v>4739.9249</v>
      </c>
      <c r="AT458" s="2">
        <v>4932.5280000000002</v>
      </c>
      <c r="AU458" s="2">
        <v>5073.9093000000003</v>
      </c>
      <c r="AV458" s="2">
        <v>5332.7130999999999</v>
      </c>
      <c r="AW458" s="2">
        <v>5516.8152</v>
      </c>
      <c r="AX458" s="2">
        <v>5554.5955999999996</v>
      </c>
      <c r="AY458" s="2">
        <v>5868.4794000000002</v>
      </c>
      <c r="AZ458" s="2">
        <v>6118.9032999999999</v>
      </c>
      <c r="BA458" s="2">
        <v>6362.4736999999996</v>
      </c>
      <c r="BB458" s="2">
        <v>6544.8191999999999</v>
      </c>
      <c r="BC458" s="2">
        <v>6884.6135000000004</v>
      </c>
      <c r="BD458" s="2">
        <v>6859.1624000000002</v>
      </c>
      <c r="BE458" s="2">
        <v>7070.3981999999996</v>
      </c>
      <c r="BF458" s="2">
        <v>7280.2551000000003</v>
      </c>
      <c r="BG458" s="2">
        <v>7369.8666999999996</v>
      </c>
      <c r="BH458" s="2">
        <v>8115.2981</v>
      </c>
      <c r="BI458" s="2">
        <v>8092.3272999999999</v>
      </c>
      <c r="BJ458" s="2">
        <v>8298.6373999999996</v>
      </c>
      <c r="BK458" s="2">
        <v>8587.0393999999997</v>
      </c>
      <c r="BL458" s="2">
        <v>8823.5251000000007</v>
      </c>
      <c r="BM458" s="2">
        <v>9076.2783999999992</v>
      </c>
      <c r="BN458" s="2">
        <v>9068.9500000000007</v>
      </c>
      <c r="BO458" s="2">
        <v>8863.6412999999993</v>
      </c>
      <c r="BQ458" s="32" t="s">
        <v>421</v>
      </c>
      <c r="BR458" s="32" t="s">
        <v>29</v>
      </c>
    </row>
    <row r="459" spans="2:70" x14ac:dyDescent="0.45">
      <c r="B459" t="s">
        <v>415</v>
      </c>
      <c r="C459" t="s">
        <v>19</v>
      </c>
      <c r="D459" t="s">
        <v>21</v>
      </c>
      <c r="E459" t="s">
        <v>1</v>
      </c>
      <c r="F459">
        <v>0.1507</v>
      </c>
      <c r="G459">
        <v>0.1492</v>
      </c>
      <c r="H459">
        <v>0.13969999999999999</v>
      </c>
      <c r="I459">
        <v>0.15809999999999999</v>
      </c>
      <c r="J459">
        <v>0.16209999999999999</v>
      </c>
      <c r="K459">
        <v>0.16700000000000001</v>
      </c>
      <c r="L459">
        <v>0.17319999999999999</v>
      </c>
      <c r="M459">
        <v>0.2019</v>
      </c>
      <c r="N459">
        <v>0.19170000000000001</v>
      </c>
      <c r="O459">
        <v>0.22070000000000001</v>
      </c>
      <c r="P459">
        <v>0.19409999999999999</v>
      </c>
      <c r="Q459">
        <v>0.19939999999999999</v>
      </c>
      <c r="R459">
        <v>0.17119999999999999</v>
      </c>
      <c r="S459">
        <v>0.19950000000000001</v>
      </c>
      <c r="T459">
        <v>0.1439</v>
      </c>
      <c r="U459">
        <v>0.1459</v>
      </c>
      <c r="V459">
        <v>0.13969999999999999</v>
      </c>
      <c r="W459">
        <v>0.13550000000000001</v>
      </c>
      <c r="X459">
        <v>0.12720000000000001</v>
      </c>
      <c r="Y459">
        <v>0.14119999999999999</v>
      </c>
      <c r="Z459">
        <v>0.13239999999999999</v>
      </c>
      <c r="AA459">
        <v>0.12540000000000001</v>
      </c>
      <c r="AB459">
        <v>0.124</v>
      </c>
      <c r="AC459">
        <v>0.1321</v>
      </c>
      <c r="AD459">
        <v>0.12820000000000001</v>
      </c>
      <c r="AE459">
        <v>0.1434</v>
      </c>
      <c r="AF459">
        <v>0.13739999999999999</v>
      </c>
      <c r="AG459">
        <v>0.14269999999999999</v>
      </c>
      <c r="AH459">
        <v>0.12189999999999999</v>
      </c>
      <c r="AI459">
        <v>0.13450000000000001</v>
      </c>
      <c r="AJ459">
        <v>0.14530000000000001</v>
      </c>
      <c r="AK459">
        <v>0.15140000000000001</v>
      </c>
      <c r="AL459">
        <v>0.13639999999999999</v>
      </c>
      <c r="AM459">
        <v>0.14799999999999999</v>
      </c>
      <c r="AN459">
        <v>9.7600000000000006E-2</v>
      </c>
      <c r="AO459">
        <v>0.1069</v>
      </c>
      <c r="AP459">
        <v>0.14269999999999999</v>
      </c>
      <c r="AQ459">
        <v>0.1298</v>
      </c>
      <c r="AR459">
        <v>9.5000000000000001E-2</v>
      </c>
      <c r="AS459">
        <v>0.1096</v>
      </c>
      <c r="AT459">
        <v>8.1000000000000003E-2</v>
      </c>
      <c r="AU459">
        <v>9.3700000000000006E-2</v>
      </c>
      <c r="AV459">
        <v>0.2009</v>
      </c>
      <c r="AW459">
        <v>0.12640000000000001</v>
      </c>
      <c r="AX459">
        <v>0.15459999999999999</v>
      </c>
      <c r="AY459">
        <v>0.13789999999999999</v>
      </c>
      <c r="AZ459">
        <v>0.13089999999999999</v>
      </c>
      <c r="BA459">
        <v>0.13539999999999999</v>
      </c>
      <c r="BB459">
        <v>0.1721</v>
      </c>
      <c r="BC459">
        <v>0.13619999999999999</v>
      </c>
      <c r="BD459">
        <v>0.1492</v>
      </c>
      <c r="BE459">
        <v>0.14649999999999999</v>
      </c>
      <c r="BF459">
        <v>0.16520000000000001</v>
      </c>
      <c r="BG459">
        <v>0.13320000000000001</v>
      </c>
      <c r="BH459">
        <v>0.1389</v>
      </c>
      <c r="BI459">
        <v>0.14949999999999999</v>
      </c>
      <c r="BJ459">
        <v>0.14050000000000001</v>
      </c>
      <c r="BK459">
        <v>0.1578</v>
      </c>
      <c r="BL459">
        <v>0.1351</v>
      </c>
      <c r="BM459">
        <v>0.16839999999999999</v>
      </c>
      <c r="BN459">
        <v>0.1346</v>
      </c>
      <c r="BO459">
        <v>0.17799999999999999</v>
      </c>
      <c r="BQ459" s="32" t="s">
        <v>0</v>
      </c>
      <c r="BR459" s="32" t="s">
        <v>29</v>
      </c>
    </row>
    <row r="460" spans="2:70" x14ac:dyDescent="0.45">
      <c r="B460" t="s">
        <v>415</v>
      </c>
      <c r="C460" t="s">
        <v>19</v>
      </c>
      <c r="D460" t="s">
        <v>21</v>
      </c>
      <c r="E460" t="s">
        <v>3</v>
      </c>
      <c r="F460">
        <v>3.5669</v>
      </c>
      <c r="G460">
        <v>3.2642000000000002</v>
      </c>
      <c r="H460">
        <v>2.5783</v>
      </c>
      <c r="I460">
        <v>3.0562999999999998</v>
      </c>
      <c r="J460">
        <v>3.1760000000000002</v>
      </c>
      <c r="K460">
        <v>3.9144000000000001</v>
      </c>
      <c r="L460">
        <v>4.1092000000000004</v>
      </c>
      <c r="M460">
        <v>5.0293000000000001</v>
      </c>
      <c r="N460">
        <v>4.1962999999999999</v>
      </c>
      <c r="O460">
        <v>4.6966999999999999</v>
      </c>
      <c r="P460">
        <v>3.6939000000000002</v>
      </c>
      <c r="Q460">
        <v>3.4157999999999999</v>
      </c>
      <c r="R460">
        <v>1.8199000000000001</v>
      </c>
      <c r="S460">
        <v>3.0339999999999998</v>
      </c>
      <c r="T460">
        <v>3.1856</v>
      </c>
      <c r="U460">
        <v>3.1793999999999998</v>
      </c>
      <c r="V460">
        <v>3.1981000000000002</v>
      </c>
      <c r="W460">
        <v>2.7521</v>
      </c>
      <c r="X460">
        <v>4.1071999999999997</v>
      </c>
      <c r="Y460">
        <v>3.4935</v>
      </c>
      <c r="Z460">
        <v>5.7496999999999998</v>
      </c>
      <c r="AA460">
        <v>3.8740999999999999</v>
      </c>
      <c r="AB460">
        <v>2.6600999999999999</v>
      </c>
      <c r="AC460">
        <v>3.1665000000000001</v>
      </c>
      <c r="AD460">
        <v>2.3155999999999999</v>
      </c>
      <c r="AE460">
        <v>2.0911</v>
      </c>
      <c r="AF460">
        <v>2.2736999999999998</v>
      </c>
      <c r="AG460">
        <v>2.3325999999999998</v>
      </c>
      <c r="AH460">
        <v>2.2315999999999998</v>
      </c>
      <c r="AI460">
        <v>2.1682999999999999</v>
      </c>
      <c r="AJ460">
        <v>2.4603000000000002</v>
      </c>
      <c r="AK460">
        <v>3.2553999999999998</v>
      </c>
      <c r="AL460">
        <v>2.2951999999999999</v>
      </c>
      <c r="AM460">
        <v>2.3849</v>
      </c>
      <c r="AN460">
        <v>2.6084999999999998</v>
      </c>
      <c r="AO460">
        <v>2.6234000000000002</v>
      </c>
      <c r="AP460">
        <v>3.2953999999999999</v>
      </c>
      <c r="AQ460">
        <v>3.1635</v>
      </c>
      <c r="AR460">
        <v>2.1497000000000002</v>
      </c>
      <c r="AS460">
        <v>2.1966000000000001</v>
      </c>
      <c r="AT460">
        <v>1.9303999999999999</v>
      </c>
      <c r="AU460">
        <v>2.3719999999999999</v>
      </c>
      <c r="AV460">
        <v>2.3391000000000002</v>
      </c>
      <c r="AW460">
        <v>2.3993000000000002</v>
      </c>
      <c r="AX460">
        <v>2.4845999999999999</v>
      </c>
      <c r="AY460">
        <v>2.1823999999999999</v>
      </c>
      <c r="AZ460">
        <v>1.7394000000000001</v>
      </c>
      <c r="BA460">
        <v>2.5815000000000001</v>
      </c>
      <c r="BB460">
        <v>2.5108999999999999</v>
      </c>
      <c r="BC460">
        <v>1.7868999999999999</v>
      </c>
      <c r="BD460">
        <v>2.0693000000000001</v>
      </c>
      <c r="BE460">
        <v>1.8531</v>
      </c>
      <c r="BF460">
        <v>1.7824</v>
      </c>
      <c r="BG460">
        <v>1.5363</v>
      </c>
      <c r="BH460">
        <v>1.6208</v>
      </c>
      <c r="BI460">
        <v>1.5188999999999999</v>
      </c>
      <c r="BJ460">
        <v>1.8769</v>
      </c>
      <c r="BK460">
        <v>1.2907999999999999</v>
      </c>
      <c r="BL460">
        <v>1.2778</v>
      </c>
      <c r="BM460">
        <v>1.2885</v>
      </c>
      <c r="BN460">
        <v>1.4027000000000001</v>
      </c>
      <c r="BO460">
        <v>1.4927999999999999</v>
      </c>
      <c r="BQ460" s="32" t="s">
        <v>2</v>
      </c>
      <c r="BR460" s="32" t="s">
        <v>29</v>
      </c>
    </row>
    <row r="461" spans="2:70" x14ac:dyDescent="0.45">
      <c r="B461" t="s">
        <v>415</v>
      </c>
      <c r="C461" t="s">
        <v>19</v>
      </c>
      <c r="D461" t="s">
        <v>21</v>
      </c>
      <c r="E461" t="s">
        <v>5</v>
      </c>
      <c r="F461">
        <v>98.790099999999995</v>
      </c>
      <c r="G461">
        <v>100.76139999999999</v>
      </c>
      <c r="H461">
        <v>98.5762</v>
      </c>
      <c r="I461">
        <v>99.553899999999999</v>
      </c>
      <c r="J461">
        <v>112.5955</v>
      </c>
      <c r="K461">
        <v>89.5989</v>
      </c>
      <c r="L461">
        <v>88.460700000000003</v>
      </c>
      <c r="M461">
        <v>90.026899999999998</v>
      </c>
      <c r="N461">
        <v>89.616100000000003</v>
      </c>
      <c r="O461">
        <v>85.938900000000004</v>
      </c>
      <c r="P461">
        <v>84.418700000000001</v>
      </c>
      <c r="Q461">
        <v>99.641099999999994</v>
      </c>
      <c r="R461">
        <v>107.0851</v>
      </c>
      <c r="S461">
        <v>102.2663</v>
      </c>
      <c r="T461">
        <v>98.848200000000006</v>
      </c>
      <c r="U461">
        <v>98.464799999999997</v>
      </c>
      <c r="V461">
        <v>90.932299999999998</v>
      </c>
      <c r="W461">
        <v>90.5334</v>
      </c>
      <c r="X461">
        <v>92.483199999999997</v>
      </c>
      <c r="Y461">
        <v>99.643299999999996</v>
      </c>
      <c r="Z461">
        <v>94.853800000000007</v>
      </c>
      <c r="AA461">
        <v>91.347800000000007</v>
      </c>
      <c r="AB461">
        <v>89.992999999999995</v>
      </c>
      <c r="AC461">
        <v>76.883799999999994</v>
      </c>
      <c r="AD461">
        <v>72.962999999999994</v>
      </c>
      <c r="AE461">
        <v>69.438500000000005</v>
      </c>
      <c r="AF461">
        <v>68.665300000000002</v>
      </c>
      <c r="AG461">
        <v>63.691699999999997</v>
      </c>
      <c r="AH461">
        <v>61.467599999999997</v>
      </c>
      <c r="AI461">
        <v>61.212899999999998</v>
      </c>
      <c r="AJ461">
        <v>59.9908</v>
      </c>
      <c r="AK461">
        <v>58.480600000000003</v>
      </c>
      <c r="AL461">
        <v>57.5015</v>
      </c>
      <c r="AM461">
        <v>57.159100000000002</v>
      </c>
      <c r="AN461">
        <v>60.223399999999998</v>
      </c>
      <c r="AO461">
        <v>63.795200000000001</v>
      </c>
      <c r="AP461">
        <v>64.0959</v>
      </c>
      <c r="AQ461">
        <v>60.0381</v>
      </c>
      <c r="AR461">
        <v>64.133499999999998</v>
      </c>
      <c r="AS461">
        <v>90.928100000000001</v>
      </c>
      <c r="AT461">
        <v>88.204499999999996</v>
      </c>
      <c r="AU461">
        <v>86.636200000000002</v>
      </c>
      <c r="AV461">
        <v>85.822599999999994</v>
      </c>
      <c r="AW461">
        <v>79.8489</v>
      </c>
      <c r="AX461">
        <v>71.410899999999998</v>
      </c>
      <c r="AY461">
        <v>71.239800000000002</v>
      </c>
      <c r="AZ461">
        <v>81.589799999999997</v>
      </c>
      <c r="BA461">
        <v>66.483099999999993</v>
      </c>
      <c r="BB461">
        <v>65.289000000000001</v>
      </c>
      <c r="BC461">
        <v>60.490400000000001</v>
      </c>
      <c r="BD461">
        <v>65.541700000000006</v>
      </c>
      <c r="BE461">
        <v>65.5702</v>
      </c>
      <c r="BF461">
        <v>70.146500000000003</v>
      </c>
      <c r="BG461">
        <v>72.638000000000005</v>
      </c>
      <c r="BH461">
        <v>74.783000000000001</v>
      </c>
      <c r="BI461">
        <v>74.814800000000005</v>
      </c>
      <c r="BJ461">
        <v>62.292000000000002</v>
      </c>
      <c r="BK461">
        <v>53.2789</v>
      </c>
      <c r="BL461">
        <v>51.799799999999998</v>
      </c>
      <c r="BM461">
        <v>55.871400000000001</v>
      </c>
      <c r="BN461">
        <v>54.968899999999998</v>
      </c>
      <c r="BO461">
        <v>54.5139</v>
      </c>
      <c r="BQ461" s="32" t="s">
        <v>4</v>
      </c>
      <c r="BR461" s="32" t="s">
        <v>29</v>
      </c>
    </row>
    <row r="462" spans="2:70" x14ac:dyDescent="0.45">
      <c r="B462" t="s">
        <v>415</v>
      </c>
      <c r="C462" t="s">
        <v>19</v>
      </c>
      <c r="D462" t="s">
        <v>21</v>
      </c>
      <c r="E462" t="s">
        <v>7</v>
      </c>
      <c r="F462">
        <v>10.856400000000001</v>
      </c>
      <c r="G462">
        <v>10.8528</v>
      </c>
      <c r="H462">
        <v>10.854900000000001</v>
      </c>
      <c r="I462">
        <v>10.855</v>
      </c>
      <c r="J462">
        <v>10.8536</v>
      </c>
      <c r="K462">
        <v>10.8529</v>
      </c>
      <c r="L462">
        <v>10.851599999999999</v>
      </c>
      <c r="M462">
        <v>10.868499999999999</v>
      </c>
      <c r="N462">
        <v>10.853199999999999</v>
      </c>
      <c r="O462">
        <v>10.853899999999999</v>
      </c>
      <c r="P462">
        <v>10.853899999999999</v>
      </c>
      <c r="Q462">
        <v>10.853199999999999</v>
      </c>
      <c r="R462">
        <v>10.8546</v>
      </c>
      <c r="S462">
        <v>10.8545</v>
      </c>
      <c r="T462">
        <v>10.8531</v>
      </c>
      <c r="U462">
        <v>10.853199999999999</v>
      </c>
      <c r="V462">
        <v>10.853899999999999</v>
      </c>
      <c r="W462">
        <v>10.8545</v>
      </c>
      <c r="X462">
        <v>10.8536</v>
      </c>
      <c r="Y462">
        <v>10.8558</v>
      </c>
      <c r="Z462">
        <v>10.8546</v>
      </c>
      <c r="AA462">
        <v>10.8544</v>
      </c>
      <c r="AB462">
        <v>10.8552</v>
      </c>
      <c r="AC462">
        <v>10.8535</v>
      </c>
      <c r="AD462">
        <v>10.824199999999999</v>
      </c>
      <c r="AE462">
        <v>10.8063</v>
      </c>
      <c r="AF462">
        <v>10.7128</v>
      </c>
      <c r="AG462">
        <v>10.491300000000001</v>
      </c>
      <c r="AH462">
        <v>10.3233</v>
      </c>
      <c r="AI462">
        <v>10.285399999999999</v>
      </c>
      <c r="AJ462">
        <v>10.1693</v>
      </c>
      <c r="AK462">
        <v>10.2774</v>
      </c>
      <c r="AL462">
        <v>9.5594000000000001</v>
      </c>
      <c r="AM462">
        <v>10.1074</v>
      </c>
      <c r="AN462">
        <v>9.5667000000000009</v>
      </c>
      <c r="AO462">
        <v>9.6484000000000005</v>
      </c>
      <c r="AP462">
        <v>9.6966999999999999</v>
      </c>
      <c r="AQ462">
        <v>9.9796999999999993</v>
      </c>
      <c r="AR462">
        <v>8.3423999999999996</v>
      </c>
      <c r="AS462">
        <v>8.3167000000000009</v>
      </c>
      <c r="AT462">
        <v>7.8514999999999997</v>
      </c>
      <c r="AU462">
        <v>8.0519999999999996</v>
      </c>
      <c r="AV462">
        <v>8.1478000000000002</v>
      </c>
      <c r="AW462">
        <v>7.6238999999999999</v>
      </c>
      <c r="AX462">
        <v>6.8898000000000001</v>
      </c>
      <c r="AY462">
        <v>7.4987000000000004</v>
      </c>
      <c r="AZ462">
        <v>7.5345000000000004</v>
      </c>
      <c r="BA462">
        <v>7.6646999999999998</v>
      </c>
      <c r="BB462">
        <v>7.3620999999999999</v>
      </c>
      <c r="BC462">
        <v>7.2633000000000001</v>
      </c>
      <c r="BD462">
        <v>6.8921999999999999</v>
      </c>
      <c r="BE462">
        <v>6.4667000000000003</v>
      </c>
      <c r="BF462">
        <v>6.2812000000000001</v>
      </c>
      <c r="BG462">
        <v>6.1085000000000003</v>
      </c>
      <c r="BH462">
        <v>5.6924999999999999</v>
      </c>
      <c r="BI462">
        <v>5.5807000000000002</v>
      </c>
      <c r="BJ462">
        <v>5.7404999999999999</v>
      </c>
      <c r="BK462">
        <v>5.0903</v>
      </c>
      <c r="BL462">
        <v>5.5602</v>
      </c>
      <c r="BM462">
        <v>4.3455000000000004</v>
      </c>
      <c r="BN462">
        <v>4.3042999999999996</v>
      </c>
      <c r="BO462">
        <v>3.9586999999999999</v>
      </c>
      <c r="BQ462" s="32" t="s">
        <v>6</v>
      </c>
      <c r="BR462" s="32" t="s">
        <v>29</v>
      </c>
    </row>
    <row r="463" spans="2:70" x14ac:dyDescent="0.45">
      <c r="B463" t="s">
        <v>415</v>
      </c>
      <c r="C463" t="s">
        <v>19</v>
      </c>
      <c r="D463" t="s">
        <v>21</v>
      </c>
      <c r="E463" t="s">
        <v>9</v>
      </c>
      <c r="F463">
        <v>58.003300000000003</v>
      </c>
      <c r="G463">
        <v>58.045400000000001</v>
      </c>
      <c r="H463">
        <v>58.043799999999997</v>
      </c>
      <c r="I463">
        <v>57.826900000000002</v>
      </c>
      <c r="J463">
        <v>58.0441</v>
      </c>
      <c r="K463">
        <v>57.883499999999998</v>
      </c>
      <c r="L463">
        <v>58.051200000000001</v>
      </c>
      <c r="M463">
        <v>58.026800000000001</v>
      </c>
      <c r="N463">
        <v>58.043399999999998</v>
      </c>
      <c r="O463">
        <v>58.038499999999999</v>
      </c>
      <c r="P463">
        <v>58.0503</v>
      </c>
      <c r="Q463">
        <v>58.043199999999999</v>
      </c>
      <c r="R463">
        <v>55.881599999999999</v>
      </c>
      <c r="S463">
        <v>55.8249</v>
      </c>
      <c r="T463">
        <v>55.785899999999998</v>
      </c>
      <c r="U463">
        <v>60.0426</v>
      </c>
      <c r="V463">
        <v>60.028399999999998</v>
      </c>
      <c r="W463">
        <v>60.039200000000001</v>
      </c>
      <c r="X463">
        <v>60.0321</v>
      </c>
      <c r="Y463">
        <v>61.197899999999997</v>
      </c>
      <c r="Z463">
        <v>61.545499999999997</v>
      </c>
      <c r="AA463">
        <v>55.6511</v>
      </c>
      <c r="AB463">
        <v>57.922199999999997</v>
      </c>
      <c r="AC463">
        <v>59.505000000000003</v>
      </c>
      <c r="AD463">
        <v>61.780700000000003</v>
      </c>
      <c r="AE463">
        <v>63.178199999999997</v>
      </c>
      <c r="AF463">
        <v>64.653700000000001</v>
      </c>
      <c r="AG463">
        <v>66.195099999999996</v>
      </c>
      <c r="AH463">
        <v>66.185000000000002</v>
      </c>
      <c r="AI463">
        <v>66.193299999999994</v>
      </c>
      <c r="AJ463">
        <v>66.389600000000002</v>
      </c>
      <c r="AK463">
        <v>66.811700000000002</v>
      </c>
      <c r="AL463">
        <v>66.863500000000002</v>
      </c>
      <c r="AM463">
        <v>66.871499999999997</v>
      </c>
      <c r="AN463">
        <v>68.446799999999996</v>
      </c>
      <c r="AO463">
        <v>66.298199999999994</v>
      </c>
      <c r="AP463">
        <v>68.2958</v>
      </c>
      <c r="AQ463">
        <v>69.982799999999997</v>
      </c>
      <c r="AR463">
        <v>70.650800000000004</v>
      </c>
      <c r="AS463">
        <v>66.608599999999996</v>
      </c>
      <c r="AT463">
        <v>65.676699999999997</v>
      </c>
      <c r="AU463">
        <v>64.840599999999995</v>
      </c>
      <c r="AV463">
        <v>63.713099999999997</v>
      </c>
      <c r="AW463">
        <v>62.9101</v>
      </c>
      <c r="AX463">
        <v>62.1248</v>
      </c>
      <c r="AY463">
        <v>61.493299999999998</v>
      </c>
      <c r="AZ463">
        <v>61.682499999999997</v>
      </c>
      <c r="BA463">
        <v>59.902700000000003</v>
      </c>
      <c r="BB463">
        <v>58.136299999999999</v>
      </c>
      <c r="BC463">
        <v>39.450099999999999</v>
      </c>
      <c r="BD463">
        <v>37.7879</v>
      </c>
      <c r="BE463">
        <v>36.263599999999997</v>
      </c>
      <c r="BF463">
        <v>35.907299999999999</v>
      </c>
      <c r="BG463">
        <v>34.871499999999997</v>
      </c>
      <c r="BH463">
        <v>35.094700000000003</v>
      </c>
      <c r="BI463">
        <v>38.489199999999997</v>
      </c>
      <c r="BJ463">
        <v>60.052100000000003</v>
      </c>
      <c r="BK463">
        <v>53.8277</v>
      </c>
      <c r="BL463">
        <v>46.283099999999997</v>
      </c>
      <c r="BM463">
        <v>55.256900000000002</v>
      </c>
      <c r="BN463">
        <v>53.471200000000003</v>
      </c>
      <c r="BO463">
        <v>52.186700000000002</v>
      </c>
      <c r="BQ463" s="32" t="s">
        <v>8</v>
      </c>
      <c r="BR463" s="32" t="s">
        <v>29</v>
      </c>
    </row>
    <row r="464" spans="2:70" x14ac:dyDescent="0.45">
      <c r="B464" t="s">
        <v>415</v>
      </c>
      <c r="C464" t="s">
        <v>19</v>
      </c>
      <c r="D464" t="s">
        <v>21</v>
      </c>
      <c r="E464" t="s">
        <v>10</v>
      </c>
      <c r="F464">
        <v>5.4869000000000003</v>
      </c>
      <c r="G464">
        <v>5.4866999999999999</v>
      </c>
      <c r="H464">
        <v>5.4867999999999997</v>
      </c>
      <c r="I464">
        <v>5.4869000000000003</v>
      </c>
      <c r="J464">
        <v>5.4867999999999997</v>
      </c>
      <c r="K464">
        <v>5.4866999999999999</v>
      </c>
      <c r="L464">
        <v>5.4869000000000003</v>
      </c>
      <c r="M464">
        <v>5.4867999999999997</v>
      </c>
      <c r="N464">
        <v>5.4869000000000003</v>
      </c>
      <c r="O464">
        <v>5.4867999999999997</v>
      </c>
      <c r="P464">
        <v>5.4867999999999997</v>
      </c>
      <c r="Q464">
        <v>5.4869000000000003</v>
      </c>
      <c r="R464">
        <v>5.4869000000000003</v>
      </c>
      <c r="S464">
        <v>5.4867999999999997</v>
      </c>
      <c r="T464">
        <v>5.4869000000000003</v>
      </c>
      <c r="U464">
        <v>5.4867999999999997</v>
      </c>
      <c r="V464">
        <v>5.4867999999999997</v>
      </c>
      <c r="W464">
        <v>5.4866999999999999</v>
      </c>
      <c r="X464">
        <v>5.4867999999999997</v>
      </c>
      <c r="Y464">
        <v>5.4867999999999997</v>
      </c>
      <c r="Z464">
        <v>5.4867999999999997</v>
      </c>
      <c r="AA464">
        <v>5.4869000000000003</v>
      </c>
      <c r="AB464">
        <v>5.4867999999999997</v>
      </c>
      <c r="AC464">
        <v>5.4867999999999997</v>
      </c>
      <c r="AD464">
        <v>5.4867999999999997</v>
      </c>
      <c r="AE464">
        <v>5.4867999999999997</v>
      </c>
      <c r="AF464">
        <v>5.4867999999999997</v>
      </c>
      <c r="AG464">
        <v>5.4869000000000003</v>
      </c>
      <c r="AH464">
        <v>5.4867999999999997</v>
      </c>
      <c r="AI464">
        <v>5.4867999999999997</v>
      </c>
      <c r="AJ464">
        <v>3.4091</v>
      </c>
      <c r="AK464">
        <v>3.4293999999999998</v>
      </c>
      <c r="AL464">
        <v>3.4521000000000002</v>
      </c>
      <c r="AM464">
        <v>3.4748999999999999</v>
      </c>
      <c r="AN464">
        <v>3.4794</v>
      </c>
      <c r="AO464">
        <v>3.4819</v>
      </c>
      <c r="AP464">
        <v>3.4845000000000002</v>
      </c>
      <c r="AQ464">
        <v>3.4870999999999999</v>
      </c>
      <c r="AR464">
        <v>3.4897</v>
      </c>
      <c r="AS464">
        <v>3.4922</v>
      </c>
      <c r="AT464">
        <v>3.5097</v>
      </c>
      <c r="AU464">
        <v>3.5238999999999998</v>
      </c>
      <c r="AV464">
        <v>3.5522</v>
      </c>
      <c r="AW464">
        <v>3.5556999999999999</v>
      </c>
      <c r="AX464">
        <v>3.5506000000000002</v>
      </c>
      <c r="AY464">
        <v>3.5796999999999999</v>
      </c>
      <c r="AZ464">
        <v>3.5573000000000001</v>
      </c>
      <c r="BA464">
        <v>3.6030000000000002</v>
      </c>
      <c r="BB464">
        <v>3.6027999999999998</v>
      </c>
      <c r="BC464">
        <v>3.5767000000000002</v>
      </c>
      <c r="BD464">
        <v>3.5760999999999998</v>
      </c>
      <c r="BE464">
        <v>3.5893000000000002</v>
      </c>
      <c r="BF464">
        <v>3.5929000000000002</v>
      </c>
      <c r="BG464">
        <v>3.7338</v>
      </c>
      <c r="BH464">
        <v>3.7837999999999998</v>
      </c>
      <c r="BI464">
        <v>3.7458</v>
      </c>
      <c r="BJ464">
        <v>3.8254000000000001</v>
      </c>
      <c r="BK464">
        <v>3.9167999999999998</v>
      </c>
      <c r="BL464">
        <v>3.9316</v>
      </c>
      <c r="BM464">
        <v>3.9558</v>
      </c>
      <c r="BN464">
        <v>3.9759000000000002</v>
      </c>
      <c r="BO464">
        <v>3.9956999999999998</v>
      </c>
      <c r="BQ464" s="32" t="s">
        <v>6</v>
      </c>
      <c r="BR464" s="32" t="s">
        <v>29</v>
      </c>
    </row>
    <row r="465" spans="2:70" x14ac:dyDescent="0.45">
      <c r="B465" t="s">
        <v>415</v>
      </c>
      <c r="C465" t="s">
        <v>19</v>
      </c>
      <c r="D465" t="s">
        <v>21</v>
      </c>
      <c r="E465" t="s">
        <v>11</v>
      </c>
      <c r="F465">
        <v>84.984899999999996</v>
      </c>
      <c r="G465">
        <v>84.966899999999995</v>
      </c>
      <c r="H465">
        <v>77.144300000000001</v>
      </c>
      <c r="I465">
        <v>84.034700000000001</v>
      </c>
      <c r="J465">
        <v>88.828400000000002</v>
      </c>
      <c r="K465">
        <v>72.923299999999998</v>
      </c>
      <c r="L465">
        <v>72.920299999999997</v>
      </c>
      <c r="M465">
        <v>72.923500000000004</v>
      </c>
      <c r="N465">
        <v>72.924400000000006</v>
      </c>
      <c r="O465">
        <v>72.922600000000003</v>
      </c>
      <c r="P465">
        <v>72.921499999999995</v>
      </c>
      <c r="Q465">
        <v>65.253500000000003</v>
      </c>
      <c r="R465">
        <v>72.924300000000002</v>
      </c>
      <c r="S465">
        <v>72.917599999999993</v>
      </c>
      <c r="T465">
        <v>72.923699999999997</v>
      </c>
      <c r="U465">
        <v>72.918099999999995</v>
      </c>
      <c r="V465">
        <v>72.921800000000005</v>
      </c>
      <c r="W465">
        <v>72.923500000000004</v>
      </c>
      <c r="X465">
        <v>72.9191</v>
      </c>
      <c r="Y465">
        <v>74.317400000000006</v>
      </c>
      <c r="Z465">
        <v>71.1374</v>
      </c>
      <c r="AA465">
        <v>85.729100000000003</v>
      </c>
      <c r="AB465">
        <v>86.015799999999999</v>
      </c>
      <c r="AC465">
        <v>71.799599999999998</v>
      </c>
      <c r="AD465">
        <v>72.9251</v>
      </c>
      <c r="AE465">
        <v>72.923400000000001</v>
      </c>
      <c r="AF465">
        <v>72.917699999999996</v>
      </c>
      <c r="AG465">
        <v>72.9251</v>
      </c>
      <c r="AH465">
        <v>72.919799999999995</v>
      </c>
      <c r="AI465">
        <v>72.921499999999995</v>
      </c>
      <c r="AJ465">
        <v>73.621300000000005</v>
      </c>
      <c r="AK465">
        <v>70.283000000000001</v>
      </c>
      <c r="AL465">
        <v>67.663600000000002</v>
      </c>
      <c r="AM465">
        <v>67.284000000000006</v>
      </c>
      <c r="AN465">
        <v>66.525999999999996</v>
      </c>
      <c r="AO465">
        <v>66.534599999999998</v>
      </c>
      <c r="AP465">
        <v>65.421400000000006</v>
      </c>
      <c r="AQ465">
        <v>65.057599999999994</v>
      </c>
      <c r="AR465">
        <v>64.325999999999993</v>
      </c>
      <c r="AS465">
        <v>66.315399999999997</v>
      </c>
      <c r="AT465">
        <v>65.934399999999997</v>
      </c>
      <c r="AU465">
        <v>65.534499999999994</v>
      </c>
      <c r="AV465">
        <v>65.123900000000006</v>
      </c>
      <c r="AW465">
        <v>64.712199999999996</v>
      </c>
      <c r="AX465">
        <v>64.301199999999994</v>
      </c>
      <c r="AY465">
        <v>63.896599999999999</v>
      </c>
      <c r="AZ465">
        <v>63.503999999999998</v>
      </c>
      <c r="BA465">
        <v>63.0533</v>
      </c>
      <c r="BB465">
        <v>62.701300000000003</v>
      </c>
      <c r="BC465">
        <v>27.8215</v>
      </c>
      <c r="BD465">
        <v>41.404499999999999</v>
      </c>
      <c r="BE465">
        <v>42.27</v>
      </c>
      <c r="BF465">
        <v>44.406799999999997</v>
      </c>
      <c r="BG465">
        <v>48.509500000000003</v>
      </c>
      <c r="BH465">
        <v>32.0047</v>
      </c>
      <c r="BI465">
        <v>30.295400000000001</v>
      </c>
      <c r="BJ465">
        <v>43.346899999999998</v>
      </c>
      <c r="BK465">
        <v>36.512799999999999</v>
      </c>
      <c r="BL465">
        <v>36.167700000000004</v>
      </c>
      <c r="BM465">
        <v>42.2258</v>
      </c>
      <c r="BN465">
        <v>40.287399999999998</v>
      </c>
      <c r="BO465">
        <v>38.6768</v>
      </c>
      <c r="BQ465" s="32" t="s">
        <v>8</v>
      </c>
      <c r="BR465" s="32" t="s">
        <v>29</v>
      </c>
    </row>
    <row r="466" spans="2:70" x14ac:dyDescent="0.45">
      <c r="B466" t="s">
        <v>415</v>
      </c>
      <c r="C466" t="s">
        <v>19</v>
      </c>
      <c r="D466" t="s">
        <v>21</v>
      </c>
      <c r="E466" t="s">
        <v>12</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Q466" s="32" t="s">
        <v>6</v>
      </c>
      <c r="BR466" s="32" t="s">
        <v>29</v>
      </c>
    </row>
    <row r="467" spans="2:70" x14ac:dyDescent="0.45">
      <c r="B467" t="s">
        <v>415</v>
      </c>
      <c r="C467" t="s">
        <v>19</v>
      </c>
      <c r="D467" t="s">
        <v>21</v>
      </c>
      <c r="E467" t="s">
        <v>13</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Q467" s="32" t="s">
        <v>6</v>
      </c>
      <c r="BR467" s="32" t="s">
        <v>29</v>
      </c>
    </row>
    <row r="468" spans="2:70" x14ac:dyDescent="0.45">
      <c r="B468" t="s">
        <v>415</v>
      </c>
      <c r="C468" t="s">
        <v>19</v>
      </c>
      <c r="D468" t="s">
        <v>21</v>
      </c>
      <c r="E468" t="s">
        <v>15</v>
      </c>
      <c r="F468">
        <v>2.0266000000000002</v>
      </c>
      <c r="G468">
        <v>2.0384000000000002</v>
      </c>
      <c r="H468">
        <v>2.0716000000000001</v>
      </c>
      <c r="I468">
        <v>2.1023999999999998</v>
      </c>
      <c r="J468">
        <v>1.9738</v>
      </c>
      <c r="K468">
        <v>1.9168000000000001</v>
      </c>
      <c r="L468">
        <v>2.0125999999999999</v>
      </c>
      <c r="M468">
        <v>2.1787000000000001</v>
      </c>
      <c r="N468">
        <v>1.702</v>
      </c>
      <c r="O468">
        <v>1.9337</v>
      </c>
      <c r="P468">
        <v>1.7609999999999999</v>
      </c>
      <c r="Q468">
        <v>1.7042999999999999</v>
      </c>
      <c r="R468">
        <v>1.6164000000000001</v>
      </c>
      <c r="S468">
        <v>1.4864999999999999</v>
      </c>
      <c r="T468">
        <v>1.4155</v>
      </c>
      <c r="U468">
        <v>1.3734999999999999</v>
      </c>
      <c r="V468">
        <v>1.4381999999999999</v>
      </c>
      <c r="W468">
        <v>1.387</v>
      </c>
      <c r="X468">
        <v>1.3896999999999999</v>
      </c>
      <c r="Y468">
        <v>1.6854</v>
      </c>
      <c r="Z468">
        <v>1.8613</v>
      </c>
      <c r="AA468">
        <v>1.9217</v>
      </c>
      <c r="AB468">
        <v>1.4436</v>
      </c>
      <c r="AC468">
        <v>1.1952</v>
      </c>
      <c r="AD468">
        <v>1.1833</v>
      </c>
      <c r="AE468">
        <v>1.2673000000000001</v>
      </c>
      <c r="AF468">
        <v>1.3361000000000001</v>
      </c>
      <c r="AG468">
        <v>1.3591</v>
      </c>
      <c r="AH468">
        <v>1.4283999999999999</v>
      </c>
      <c r="AI468">
        <v>1.5025999999999999</v>
      </c>
      <c r="AJ468">
        <v>1.4307000000000001</v>
      </c>
      <c r="AK468">
        <v>1.5891</v>
      </c>
      <c r="AL468">
        <v>1.5318000000000001</v>
      </c>
      <c r="AM468">
        <v>1.4685999999999999</v>
      </c>
      <c r="AN468">
        <v>1.5860000000000001</v>
      </c>
      <c r="AO468">
        <v>1.4582999999999999</v>
      </c>
      <c r="AP468">
        <v>1.373</v>
      </c>
      <c r="AQ468">
        <v>1.4763999999999999</v>
      </c>
      <c r="AR468">
        <v>1.4503999999999999</v>
      </c>
      <c r="AS468">
        <v>1.4182999999999999</v>
      </c>
      <c r="AT468">
        <v>1.3220000000000001</v>
      </c>
      <c r="AU468">
        <v>1.1655</v>
      </c>
      <c r="AV468">
        <v>1.1800999999999999</v>
      </c>
      <c r="AW468">
        <v>1.1399999999999999</v>
      </c>
      <c r="AX468">
        <v>1.0410999999999999</v>
      </c>
      <c r="AY468">
        <v>1.0886</v>
      </c>
      <c r="AZ468">
        <v>0.95879999999999999</v>
      </c>
      <c r="BA468">
        <v>1.0215000000000001</v>
      </c>
      <c r="BB468">
        <v>1.0761000000000001</v>
      </c>
      <c r="BC468">
        <v>1.0396000000000001</v>
      </c>
      <c r="BD468">
        <v>0.92100000000000004</v>
      </c>
      <c r="BE468">
        <v>1.0521</v>
      </c>
      <c r="BF468">
        <v>1.0403</v>
      </c>
      <c r="BG468">
        <v>0.8639</v>
      </c>
      <c r="BH468">
        <v>0.84199999999999997</v>
      </c>
      <c r="BI468">
        <v>0.81640000000000001</v>
      </c>
      <c r="BJ468">
        <v>1.3583000000000001</v>
      </c>
      <c r="BK468">
        <v>0.93310000000000004</v>
      </c>
      <c r="BL468">
        <v>1.6528</v>
      </c>
      <c r="BM468">
        <v>0.7198</v>
      </c>
      <c r="BN468">
        <v>0.54449999999999998</v>
      </c>
      <c r="BO468">
        <v>0.41710000000000003</v>
      </c>
      <c r="BQ468" s="32" t="s">
        <v>14</v>
      </c>
      <c r="BR468" s="32" t="s">
        <v>29</v>
      </c>
    </row>
    <row r="469" spans="2:70" x14ac:dyDescent="0.45">
      <c r="B469" t="s">
        <v>415</v>
      </c>
      <c r="C469" t="s">
        <v>19</v>
      </c>
      <c r="D469" t="s">
        <v>21</v>
      </c>
      <c r="E469" t="s">
        <v>17</v>
      </c>
      <c r="F469">
        <v>2.7254</v>
      </c>
      <c r="G469">
        <v>2.7262</v>
      </c>
      <c r="H469">
        <v>2.7273999999999998</v>
      </c>
      <c r="I469">
        <v>2.7259000000000002</v>
      </c>
      <c r="J469">
        <v>2.7279</v>
      </c>
      <c r="K469">
        <v>2.7286999999999999</v>
      </c>
      <c r="L469">
        <v>2.4923000000000002</v>
      </c>
      <c r="M469">
        <v>2.4899</v>
      </c>
      <c r="N469">
        <v>2.4891000000000001</v>
      </c>
      <c r="O469">
        <v>2.4889999999999999</v>
      </c>
      <c r="P469">
        <v>2.4895999999999998</v>
      </c>
      <c r="Q469">
        <v>2.4895</v>
      </c>
      <c r="R469">
        <v>2.3849</v>
      </c>
      <c r="S469">
        <v>2.3877000000000002</v>
      </c>
      <c r="T469">
        <v>2.3855</v>
      </c>
      <c r="U469">
        <v>2.2033</v>
      </c>
      <c r="V469">
        <v>2.2025999999999999</v>
      </c>
      <c r="W469">
        <v>2.2037</v>
      </c>
      <c r="X469">
        <v>2.2021999999999999</v>
      </c>
      <c r="Y469">
        <v>2.2025999999999999</v>
      </c>
      <c r="Z469">
        <v>2.2035999999999998</v>
      </c>
      <c r="AA469">
        <v>2.2025999999999999</v>
      </c>
      <c r="AB469">
        <v>2.2037</v>
      </c>
      <c r="AC469">
        <v>2.2023000000000001</v>
      </c>
      <c r="AD469">
        <v>2.2033999999999998</v>
      </c>
      <c r="AE469">
        <v>2.2029000000000001</v>
      </c>
      <c r="AF469">
        <v>2.2021999999999999</v>
      </c>
      <c r="AG469">
        <v>2.2025999999999999</v>
      </c>
      <c r="AH469">
        <v>2.2021999999999999</v>
      </c>
      <c r="AI469">
        <v>2.2023999999999999</v>
      </c>
      <c r="AJ469">
        <v>0.87370000000000003</v>
      </c>
      <c r="AK469">
        <v>0.87250000000000005</v>
      </c>
      <c r="AL469">
        <v>0.87170000000000003</v>
      </c>
      <c r="AM469">
        <v>0.87129999999999996</v>
      </c>
      <c r="AN469">
        <v>0.87009999999999998</v>
      </c>
      <c r="AO469">
        <v>0.86929999999999996</v>
      </c>
      <c r="AP469">
        <v>0.86850000000000005</v>
      </c>
      <c r="AQ469">
        <v>0.86809999999999998</v>
      </c>
      <c r="AR469">
        <v>0.8669</v>
      </c>
      <c r="AS469">
        <v>0.86650000000000005</v>
      </c>
      <c r="AT469">
        <v>0.86609999999999998</v>
      </c>
      <c r="AU469">
        <v>0.8649</v>
      </c>
      <c r="AV469">
        <v>0.86380000000000001</v>
      </c>
      <c r="AW469">
        <v>0.86270000000000002</v>
      </c>
      <c r="AX469">
        <v>0.8619</v>
      </c>
      <c r="AY469">
        <v>0.86140000000000005</v>
      </c>
      <c r="AZ469">
        <v>0.86060000000000003</v>
      </c>
      <c r="BA469">
        <v>0.86009999999999998</v>
      </c>
      <c r="BB469">
        <v>0.8599</v>
      </c>
      <c r="BC469">
        <v>0.85899999999999999</v>
      </c>
      <c r="BD469">
        <v>0.85819999999999996</v>
      </c>
      <c r="BE469">
        <v>0.8569</v>
      </c>
      <c r="BF469">
        <v>0.85609999999999997</v>
      </c>
      <c r="BG469">
        <v>0.88029999999999997</v>
      </c>
      <c r="BH469">
        <v>0.87949999999999995</v>
      </c>
      <c r="BI469">
        <v>0.80520000000000003</v>
      </c>
      <c r="BJ469">
        <v>0.73809999999999998</v>
      </c>
      <c r="BK469">
        <v>0.80349999999999999</v>
      </c>
      <c r="BL469">
        <v>0.78080000000000005</v>
      </c>
      <c r="BM469">
        <v>0.77310000000000001</v>
      </c>
      <c r="BN469">
        <v>0.78559999999999997</v>
      </c>
      <c r="BO469">
        <v>0.77969999999999995</v>
      </c>
      <c r="BQ469" s="32" t="s">
        <v>16</v>
      </c>
      <c r="BR469" s="32" t="s">
        <v>29</v>
      </c>
    </row>
    <row r="470" spans="2:70" x14ac:dyDescent="0.45">
      <c r="B470" t="s">
        <v>415</v>
      </c>
      <c r="C470" t="s">
        <v>25</v>
      </c>
      <c r="D470" t="s">
        <v>26</v>
      </c>
      <c r="E470" t="s">
        <v>1</v>
      </c>
      <c r="F470">
        <v>138.779</v>
      </c>
      <c r="G470">
        <v>138.44589999999999</v>
      </c>
      <c r="H470">
        <v>166.88720000000001</v>
      </c>
      <c r="I470">
        <v>155.8262</v>
      </c>
      <c r="J470">
        <v>170.23679999999999</v>
      </c>
      <c r="K470">
        <v>202.57679999999999</v>
      </c>
      <c r="L470">
        <v>181.9598</v>
      </c>
      <c r="M470">
        <v>177.87180000000001</v>
      </c>
      <c r="N470">
        <v>184.07980000000001</v>
      </c>
      <c r="O470">
        <v>192.2782</v>
      </c>
      <c r="P470">
        <v>205.46520000000001</v>
      </c>
      <c r="Q470">
        <v>201.96979999999999</v>
      </c>
      <c r="R470">
        <v>217.6172</v>
      </c>
      <c r="S470">
        <v>230.13159999999999</v>
      </c>
      <c r="T470">
        <v>269.47410000000002</v>
      </c>
      <c r="U470">
        <v>297.60050000000001</v>
      </c>
      <c r="V470">
        <v>324.79509999999999</v>
      </c>
      <c r="W470">
        <v>320.28609999999998</v>
      </c>
      <c r="X470">
        <v>377.22359999999998</v>
      </c>
      <c r="Y470">
        <v>377.00779999999997</v>
      </c>
      <c r="Z470">
        <v>350.01459999999997</v>
      </c>
      <c r="AA470">
        <v>336.91199999999998</v>
      </c>
      <c r="AB470">
        <v>313.14550000000003</v>
      </c>
      <c r="AC470">
        <v>368.18439999999998</v>
      </c>
      <c r="AD470">
        <v>409.64530000000002</v>
      </c>
      <c r="AE470">
        <v>463.16840000000002</v>
      </c>
      <c r="AF470">
        <v>465.87959999999998</v>
      </c>
      <c r="AG470">
        <v>434.94729999999998</v>
      </c>
      <c r="AH470">
        <v>495.69880000000001</v>
      </c>
      <c r="AI470">
        <v>433.11919999999998</v>
      </c>
      <c r="AJ470">
        <v>469.68700000000001</v>
      </c>
      <c r="AK470">
        <v>476.20569999999998</v>
      </c>
      <c r="AL470">
        <v>446.69290000000001</v>
      </c>
      <c r="AM470">
        <v>343.87529999999998</v>
      </c>
      <c r="AN470">
        <v>392.221</v>
      </c>
      <c r="AO470">
        <v>433.08240000000001</v>
      </c>
      <c r="AP470">
        <v>399.27319999999997</v>
      </c>
      <c r="AQ470">
        <v>467.32190000000003</v>
      </c>
      <c r="AR470">
        <v>310.21339999999998</v>
      </c>
      <c r="AS470">
        <v>309.5136</v>
      </c>
      <c r="AT470">
        <v>295.7278</v>
      </c>
      <c r="AU470">
        <v>502.96359999999999</v>
      </c>
      <c r="AV470">
        <v>601.14030000000002</v>
      </c>
      <c r="AW470">
        <v>711.40629999999999</v>
      </c>
      <c r="AX470">
        <v>649.13319999999999</v>
      </c>
      <c r="AY470">
        <v>622.14520000000005</v>
      </c>
      <c r="AZ470">
        <v>659.38729999999998</v>
      </c>
      <c r="BA470">
        <v>839.80089999999996</v>
      </c>
      <c r="BB470">
        <v>765.12909999999999</v>
      </c>
      <c r="BC470">
        <v>811.87559999999996</v>
      </c>
      <c r="BD470">
        <v>845.14440000000002</v>
      </c>
      <c r="BE470">
        <v>919.49329999999998</v>
      </c>
      <c r="BF470">
        <v>1094.6415999999999</v>
      </c>
      <c r="BG470">
        <v>1087.1088</v>
      </c>
      <c r="BH470">
        <v>972.05920000000003</v>
      </c>
      <c r="BI470">
        <v>1090.3789999999999</v>
      </c>
      <c r="BJ470">
        <v>1097.7009</v>
      </c>
      <c r="BK470">
        <v>1157.9099000000001</v>
      </c>
      <c r="BL470">
        <v>925.87890000000004</v>
      </c>
      <c r="BM470">
        <v>1377.0449000000001</v>
      </c>
      <c r="BN470">
        <v>1149.7167999999999</v>
      </c>
      <c r="BO470">
        <v>1305.0612000000001</v>
      </c>
      <c r="BQ470" s="32" t="s">
        <v>0</v>
      </c>
      <c r="BR470" s="32" t="s">
        <v>29</v>
      </c>
    </row>
    <row r="471" spans="2:70" x14ac:dyDescent="0.45">
      <c r="B471" t="s">
        <v>415</v>
      </c>
      <c r="C471" t="s">
        <v>25</v>
      </c>
      <c r="D471" t="s">
        <v>26</v>
      </c>
      <c r="E471" t="s">
        <v>3</v>
      </c>
      <c r="F471">
        <v>335.28750000000002</v>
      </c>
      <c r="G471">
        <v>339.47300000000001</v>
      </c>
      <c r="H471">
        <v>471.82659999999998</v>
      </c>
      <c r="I471">
        <v>450.25560000000002</v>
      </c>
      <c r="J471">
        <v>231.6985</v>
      </c>
      <c r="K471">
        <v>520.94000000000005</v>
      </c>
      <c r="L471">
        <v>450.72800000000001</v>
      </c>
      <c r="M471">
        <v>523.048</v>
      </c>
      <c r="N471">
        <v>528.73199999999997</v>
      </c>
      <c r="O471">
        <v>619.96090000000004</v>
      </c>
      <c r="P471">
        <v>631.6653</v>
      </c>
      <c r="Q471">
        <v>638.75130000000001</v>
      </c>
      <c r="R471">
        <v>547.7817</v>
      </c>
      <c r="S471">
        <v>676.57590000000005</v>
      </c>
      <c r="T471">
        <v>844.19290000000001</v>
      </c>
      <c r="U471">
        <v>1100.0617999999999</v>
      </c>
      <c r="V471">
        <v>1004.1959000000001</v>
      </c>
      <c r="W471">
        <v>1065.0561</v>
      </c>
      <c r="X471">
        <v>1076.0809999999999</v>
      </c>
      <c r="Y471">
        <v>1016.6138</v>
      </c>
      <c r="Z471">
        <v>1149.9323999999999</v>
      </c>
      <c r="AA471">
        <v>1239.7221999999999</v>
      </c>
      <c r="AB471">
        <v>929.00030000000004</v>
      </c>
      <c r="AC471">
        <v>1125.3125</v>
      </c>
      <c r="AD471">
        <v>990.35680000000002</v>
      </c>
      <c r="AE471">
        <v>1145.2583</v>
      </c>
      <c r="AF471">
        <v>1465.6291000000001</v>
      </c>
      <c r="AG471">
        <v>1435.4491</v>
      </c>
      <c r="AH471">
        <v>1603.2927</v>
      </c>
      <c r="AI471">
        <v>1604.5599</v>
      </c>
      <c r="AJ471">
        <v>1536.7601999999999</v>
      </c>
      <c r="AK471">
        <v>1276.8199</v>
      </c>
      <c r="AL471">
        <v>1471.2057</v>
      </c>
      <c r="AM471">
        <v>1465.0225</v>
      </c>
      <c r="AN471">
        <v>1624.0631000000001</v>
      </c>
      <c r="AO471">
        <v>2116.5535</v>
      </c>
      <c r="AP471">
        <v>1811.4960000000001</v>
      </c>
      <c r="AQ471">
        <v>2686.1264000000001</v>
      </c>
      <c r="AR471">
        <v>1566.2672</v>
      </c>
      <c r="AS471">
        <v>1716.6905999999999</v>
      </c>
      <c r="AT471">
        <v>1675.0038</v>
      </c>
      <c r="AU471">
        <v>2335.5036</v>
      </c>
      <c r="AV471">
        <v>2565.8035</v>
      </c>
      <c r="AW471">
        <v>2539.5246000000002</v>
      </c>
      <c r="AX471">
        <v>2901.1945999999998</v>
      </c>
      <c r="AY471">
        <v>2632.2505999999998</v>
      </c>
      <c r="AZ471">
        <v>2333.9517000000001</v>
      </c>
      <c r="BA471">
        <v>3667.1543000000001</v>
      </c>
      <c r="BB471">
        <v>3351.5635000000002</v>
      </c>
      <c r="BC471">
        <v>4735.5702000000001</v>
      </c>
      <c r="BD471">
        <v>4652.3708999999999</v>
      </c>
      <c r="BE471">
        <v>3336.5673000000002</v>
      </c>
      <c r="BF471">
        <v>3911.9982</v>
      </c>
      <c r="BG471">
        <v>4026.6075000000001</v>
      </c>
      <c r="BH471">
        <v>4829.7620999999999</v>
      </c>
      <c r="BI471">
        <v>5208.4286000000002</v>
      </c>
      <c r="BJ471">
        <v>4601.5360000000001</v>
      </c>
      <c r="BK471">
        <v>4407.9170999999997</v>
      </c>
      <c r="BL471">
        <v>4439.9249</v>
      </c>
      <c r="BM471">
        <v>5833.6103000000003</v>
      </c>
      <c r="BN471">
        <v>5674.3308999999999</v>
      </c>
      <c r="BO471">
        <v>4264.0487999999996</v>
      </c>
      <c r="BQ471" s="32" t="s">
        <v>2</v>
      </c>
      <c r="BR471" s="32" t="s">
        <v>29</v>
      </c>
    </row>
    <row r="472" spans="2:70" x14ac:dyDescent="0.45">
      <c r="B472" t="s">
        <v>415</v>
      </c>
      <c r="C472" t="s">
        <v>25</v>
      </c>
      <c r="D472" t="s">
        <v>26</v>
      </c>
      <c r="E472" t="s">
        <v>5</v>
      </c>
      <c r="F472">
        <v>7903.2105000000001</v>
      </c>
      <c r="G472">
        <v>8060.915</v>
      </c>
      <c r="H472">
        <v>8378.9735000000001</v>
      </c>
      <c r="I472">
        <v>8661.1864999999998</v>
      </c>
      <c r="J472">
        <v>10020.9985</v>
      </c>
      <c r="K472">
        <v>9012.2165000000005</v>
      </c>
      <c r="L472">
        <v>9111.4500000000007</v>
      </c>
      <c r="M472">
        <v>9272.768</v>
      </c>
      <c r="N472">
        <v>9328.9444999999996</v>
      </c>
      <c r="O472">
        <v>9527.3585000000003</v>
      </c>
      <c r="P472">
        <v>9913.4619999999995</v>
      </c>
      <c r="Q472">
        <v>10325.8045</v>
      </c>
      <c r="R472">
        <v>10715.474</v>
      </c>
      <c r="S472">
        <v>10929.4025</v>
      </c>
      <c r="T472">
        <v>11148.4935</v>
      </c>
      <c r="U472">
        <v>11357.5255</v>
      </c>
      <c r="V472">
        <v>11612.967500000001</v>
      </c>
      <c r="W472">
        <v>11845.576999999999</v>
      </c>
      <c r="X472">
        <v>12141.654500000001</v>
      </c>
      <c r="Y472">
        <v>12327.375</v>
      </c>
      <c r="Z472">
        <v>12388.470499999999</v>
      </c>
      <c r="AA472">
        <v>12785.031499999999</v>
      </c>
      <c r="AB472">
        <v>13099.477500000001</v>
      </c>
      <c r="AC472">
        <v>11870.866</v>
      </c>
      <c r="AD472">
        <v>11856.4835</v>
      </c>
      <c r="AE472">
        <v>11818.433499999999</v>
      </c>
      <c r="AF472">
        <v>11769.235000000001</v>
      </c>
      <c r="AG472">
        <v>11840.290499999999</v>
      </c>
      <c r="AH472">
        <v>11900.136</v>
      </c>
      <c r="AI472">
        <v>11948.75</v>
      </c>
      <c r="AJ472">
        <v>11998.163</v>
      </c>
      <c r="AK472">
        <v>11988.532999999999</v>
      </c>
      <c r="AL472">
        <v>12075.3125</v>
      </c>
      <c r="AM472">
        <v>12174.892</v>
      </c>
      <c r="AN472">
        <v>14814.948</v>
      </c>
      <c r="AO472">
        <v>12376.26</v>
      </c>
      <c r="AP472">
        <v>12370.512000000001</v>
      </c>
      <c r="AQ472">
        <v>11887.543</v>
      </c>
      <c r="AR472">
        <v>16674.7035</v>
      </c>
      <c r="AS472">
        <v>15912.425499999999</v>
      </c>
      <c r="AT472">
        <v>15965.0095</v>
      </c>
      <c r="AU472">
        <v>15767.793</v>
      </c>
      <c r="AV472">
        <v>15662.625</v>
      </c>
      <c r="AW472">
        <v>14692.205</v>
      </c>
      <c r="AX472">
        <v>14604.953</v>
      </c>
      <c r="AY472">
        <v>14821.148499999999</v>
      </c>
      <c r="AZ472">
        <v>14737.4825</v>
      </c>
      <c r="BA472">
        <v>14558.201999999999</v>
      </c>
      <c r="BB472">
        <v>14701.637000000001</v>
      </c>
      <c r="BC472">
        <v>14756.200999999999</v>
      </c>
      <c r="BD472">
        <v>17211.643499999998</v>
      </c>
      <c r="BE472">
        <v>19004.527999999998</v>
      </c>
      <c r="BF472">
        <v>21014.564999999999</v>
      </c>
      <c r="BG472">
        <v>22470.785500000002</v>
      </c>
      <c r="BH472">
        <v>23864.147499999999</v>
      </c>
      <c r="BI472">
        <v>24223.1675</v>
      </c>
      <c r="BJ472">
        <v>24580.6865</v>
      </c>
      <c r="BK472">
        <v>25131.219000000001</v>
      </c>
      <c r="BL472">
        <v>26252.023000000001</v>
      </c>
      <c r="BM472">
        <v>27194.606</v>
      </c>
      <c r="BN472">
        <v>27943.738000000001</v>
      </c>
      <c r="BO472">
        <v>28693.437000000002</v>
      </c>
      <c r="BQ472" s="32" t="s">
        <v>4</v>
      </c>
      <c r="BR472" s="32" t="s">
        <v>29</v>
      </c>
    </row>
    <row r="473" spans="2:70" x14ac:dyDescent="0.45">
      <c r="B473" t="s">
        <v>415</v>
      </c>
      <c r="C473" t="s">
        <v>25</v>
      </c>
      <c r="D473" t="s">
        <v>26</v>
      </c>
      <c r="E473" t="s">
        <v>7</v>
      </c>
      <c r="F473">
        <v>2520.8645000000001</v>
      </c>
      <c r="G473">
        <v>2571.04</v>
      </c>
      <c r="H473">
        <v>2672.4670000000001</v>
      </c>
      <c r="I473">
        <v>2762.5994999999998</v>
      </c>
      <c r="J473">
        <v>2896.8339999999998</v>
      </c>
      <c r="K473">
        <v>3014.9470000000001</v>
      </c>
      <c r="L473">
        <v>3233.7784999999999</v>
      </c>
      <c r="M473">
        <v>3369.2330000000002</v>
      </c>
      <c r="N473">
        <v>3666.2204999999999</v>
      </c>
      <c r="O473">
        <v>3765.2075</v>
      </c>
      <c r="P473">
        <v>3600.2379999999998</v>
      </c>
      <c r="Q473">
        <v>3405.7269999999999</v>
      </c>
      <c r="R473">
        <v>3256.3674999999998</v>
      </c>
      <c r="S473">
        <v>3369.2330000000002</v>
      </c>
      <c r="T473">
        <v>3483.8564999999999</v>
      </c>
      <c r="U473">
        <v>3622.8004999999998</v>
      </c>
      <c r="V473">
        <v>3704.4459999999999</v>
      </c>
      <c r="W473">
        <v>3829.4585000000002</v>
      </c>
      <c r="X473">
        <v>3872.5639999999999</v>
      </c>
      <c r="Y473">
        <v>3931.9614999999999</v>
      </c>
      <c r="Z473">
        <v>4370.1094999999996</v>
      </c>
      <c r="AA473">
        <v>4308.4955</v>
      </c>
      <c r="AB473">
        <v>4377.9144999999999</v>
      </c>
      <c r="AC473">
        <v>4447.7539999999999</v>
      </c>
      <c r="AD473">
        <v>4654.4120000000003</v>
      </c>
      <c r="AE473">
        <v>4862.8545000000004</v>
      </c>
      <c r="AF473">
        <v>5088.5855000000001</v>
      </c>
      <c r="AG473">
        <v>5140.7160000000003</v>
      </c>
      <c r="AH473">
        <v>5210.1615000000002</v>
      </c>
      <c r="AI473">
        <v>5297.0015000000003</v>
      </c>
      <c r="AJ473">
        <v>5383.8415000000005</v>
      </c>
      <c r="AK473">
        <v>5557.4949999999999</v>
      </c>
      <c r="AL473">
        <v>5592.2574999999997</v>
      </c>
      <c r="AM473">
        <v>5609.6255000000001</v>
      </c>
      <c r="AN473">
        <v>5644.335</v>
      </c>
      <c r="AO473">
        <v>5644.335</v>
      </c>
      <c r="AP473">
        <v>5818.0415000000003</v>
      </c>
      <c r="AQ473">
        <v>6686.415</v>
      </c>
      <c r="AR473">
        <v>5731.2015000000001</v>
      </c>
      <c r="AS473">
        <v>5904.8815000000004</v>
      </c>
      <c r="AT473">
        <v>6391.1324999999997</v>
      </c>
      <c r="AU473">
        <v>7250.8220000000001</v>
      </c>
      <c r="AV473">
        <v>7988.9089999999997</v>
      </c>
      <c r="AW473">
        <v>8996.2265000000007</v>
      </c>
      <c r="AX473">
        <v>9552.0025000000005</v>
      </c>
      <c r="AY473">
        <v>10594.003000000001</v>
      </c>
      <c r="AZ473">
        <v>10715.5525</v>
      </c>
      <c r="BA473">
        <v>11497.112499999999</v>
      </c>
      <c r="BB473">
        <v>11809.736500000001</v>
      </c>
      <c r="BC473">
        <v>11983.39</v>
      </c>
      <c r="BD473">
        <v>11983.39</v>
      </c>
      <c r="BE473">
        <v>11983.39</v>
      </c>
      <c r="BF473">
        <v>12070.23</v>
      </c>
      <c r="BG473">
        <v>12157.07</v>
      </c>
      <c r="BH473">
        <v>11719.282999999999</v>
      </c>
      <c r="BI473">
        <v>11871.619000000001</v>
      </c>
      <c r="BJ473">
        <v>11980.337</v>
      </c>
      <c r="BK473">
        <v>12217.5105</v>
      </c>
      <c r="BL473">
        <v>12668.715</v>
      </c>
      <c r="BM473">
        <v>13047.479499999999</v>
      </c>
      <c r="BN473">
        <v>13349.16</v>
      </c>
      <c r="BO473">
        <v>13650.053</v>
      </c>
      <c r="BQ473" s="32" t="s">
        <v>6</v>
      </c>
      <c r="BR473" s="32" t="s">
        <v>29</v>
      </c>
    </row>
    <row r="474" spans="2:70" x14ac:dyDescent="0.45">
      <c r="B474" t="s">
        <v>415</v>
      </c>
      <c r="C474" t="s">
        <v>25</v>
      </c>
      <c r="D474" t="s">
        <v>26</v>
      </c>
      <c r="E474" t="s">
        <v>9</v>
      </c>
      <c r="F474">
        <v>714.83230000000003</v>
      </c>
      <c r="G474">
        <v>723.15319999999997</v>
      </c>
      <c r="H474">
        <v>723.20270000000005</v>
      </c>
      <c r="I474">
        <v>652.28790000000004</v>
      </c>
      <c r="J474">
        <v>683.43470000000002</v>
      </c>
      <c r="K474">
        <v>683.41930000000002</v>
      </c>
      <c r="L474">
        <v>690.69349999999997</v>
      </c>
      <c r="M474">
        <v>696.60069999999996</v>
      </c>
      <c r="N474">
        <v>703.41579999999999</v>
      </c>
      <c r="O474">
        <v>711.08799999999997</v>
      </c>
      <c r="P474">
        <v>719.87019999999995</v>
      </c>
      <c r="Q474">
        <v>729.53369999999995</v>
      </c>
      <c r="R474">
        <v>616.39639999999997</v>
      </c>
      <c r="S474">
        <v>628.36479999999995</v>
      </c>
      <c r="T474">
        <v>640.71209999999996</v>
      </c>
      <c r="U474">
        <v>869.36869999999999</v>
      </c>
      <c r="V474">
        <v>886.9556</v>
      </c>
      <c r="W474">
        <v>905.19880000000001</v>
      </c>
      <c r="X474">
        <v>923.53330000000005</v>
      </c>
      <c r="Y474">
        <v>938.31110000000001</v>
      </c>
      <c r="Z474">
        <v>985.22069999999997</v>
      </c>
      <c r="AA474">
        <v>1006.7277</v>
      </c>
      <c r="AB474">
        <v>1029.0454</v>
      </c>
      <c r="AC474">
        <v>1075.3314</v>
      </c>
      <c r="AD474">
        <v>1210.1360999999999</v>
      </c>
      <c r="AE474">
        <v>1250.7005999999999</v>
      </c>
      <c r="AF474">
        <v>1292.4021</v>
      </c>
      <c r="AG474">
        <v>1334.8117999999999</v>
      </c>
      <c r="AH474">
        <v>1377.8931</v>
      </c>
      <c r="AI474">
        <v>1422.1506999999999</v>
      </c>
      <c r="AJ474">
        <v>1470.2399</v>
      </c>
      <c r="AK474">
        <v>1521.1692</v>
      </c>
      <c r="AL474">
        <v>1571.6717000000001</v>
      </c>
      <c r="AM474">
        <v>1623.3483000000001</v>
      </c>
      <c r="AN474">
        <v>1830.9367</v>
      </c>
      <c r="AO474">
        <v>1758.3839</v>
      </c>
      <c r="AP474">
        <v>1829.1126999999999</v>
      </c>
      <c r="AQ474">
        <v>1901.6137000000001</v>
      </c>
      <c r="AR474">
        <v>2032.9730999999999</v>
      </c>
      <c r="AS474">
        <v>2084.7719999999999</v>
      </c>
      <c r="AT474">
        <v>2118.3528000000001</v>
      </c>
      <c r="AU474">
        <v>2156.1390999999999</v>
      </c>
      <c r="AV474">
        <v>2185.1372000000001</v>
      </c>
      <c r="AW474">
        <v>2191.6522</v>
      </c>
      <c r="AX474">
        <v>2173.2518</v>
      </c>
      <c r="AY474">
        <v>2281.6388999999999</v>
      </c>
      <c r="AZ474">
        <v>2386.7761</v>
      </c>
      <c r="BA474">
        <v>2371.7440000000001</v>
      </c>
      <c r="BB474">
        <v>2371.4398000000001</v>
      </c>
      <c r="BC474">
        <v>2392.2530999999999</v>
      </c>
      <c r="BD474">
        <v>2743.4005000000002</v>
      </c>
      <c r="BE474">
        <v>2820.2192</v>
      </c>
      <c r="BF474">
        <v>2907.0545999999999</v>
      </c>
      <c r="BG474">
        <v>2934.0852</v>
      </c>
      <c r="BH474">
        <v>3176.0715</v>
      </c>
      <c r="BI474">
        <v>3360.8795</v>
      </c>
      <c r="BJ474">
        <v>3407.9544999999998</v>
      </c>
      <c r="BK474">
        <v>3504.1858000000002</v>
      </c>
      <c r="BL474">
        <v>3581.8521000000001</v>
      </c>
      <c r="BM474">
        <v>3711.6039999999998</v>
      </c>
      <c r="BN474">
        <v>3823.1909999999998</v>
      </c>
      <c r="BO474">
        <v>3934.8746999999998</v>
      </c>
      <c r="BQ474" s="32" t="s">
        <v>8</v>
      </c>
      <c r="BR474" s="32" t="s">
        <v>29</v>
      </c>
    </row>
    <row r="475" spans="2:70" x14ac:dyDescent="0.45">
      <c r="B475" t="s">
        <v>415</v>
      </c>
      <c r="C475" t="s">
        <v>25</v>
      </c>
      <c r="D475" t="s">
        <v>26</v>
      </c>
      <c r="E475" t="s">
        <v>10</v>
      </c>
      <c r="F475">
        <v>264.46820000000002</v>
      </c>
      <c r="G475">
        <v>267.53379999999999</v>
      </c>
      <c r="H475">
        <v>267.53579999999999</v>
      </c>
      <c r="I475">
        <v>241.20609999999999</v>
      </c>
      <c r="J475">
        <v>252.8313</v>
      </c>
      <c r="K475">
        <v>255.45920000000001</v>
      </c>
      <c r="L475">
        <v>255.471</v>
      </c>
      <c r="M475">
        <v>257.65879999999999</v>
      </c>
      <c r="N475">
        <v>260.29669999999999</v>
      </c>
      <c r="O475">
        <v>263.1465</v>
      </c>
      <c r="P475">
        <v>266.22030000000001</v>
      </c>
      <c r="Q475">
        <v>269.9538</v>
      </c>
      <c r="R475">
        <v>260.73660000000001</v>
      </c>
      <c r="S475">
        <v>266.65620000000001</v>
      </c>
      <c r="T475">
        <v>272.5874</v>
      </c>
      <c r="U475">
        <v>282.02030000000002</v>
      </c>
      <c r="V475">
        <v>287.94839999999999</v>
      </c>
      <c r="W475">
        <v>293.64920000000001</v>
      </c>
      <c r="X475">
        <v>299.79719999999998</v>
      </c>
      <c r="Y475">
        <v>304.40839999999997</v>
      </c>
      <c r="Z475">
        <v>310.99380000000002</v>
      </c>
      <c r="AA475">
        <v>318.0213</v>
      </c>
      <c r="AB475">
        <v>324.81760000000003</v>
      </c>
      <c r="AC475">
        <v>339.5206</v>
      </c>
      <c r="AD475">
        <v>382.10140000000001</v>
      </c>
      <c r="AE475">
        <v>395.04939999999999</v>
      </c>
      <c r="AF475">
        <v>407.99990000000003</v>
      </c>
      <c r="AG475">
        <v>421.39170000000001</v>
      </c>
      <c r="AH475">
        <v>435.21089999999998</v>
      </c>
      <c r="AI475">
        <v>449.03730000000002</v>
      </c>
      <c r="AJ475">
        <v>464.18209999999999</v>
      </c>
      <c r="AK475">
        <v>478.01280000000003</v>
      </c>
      <c r="AL475">
        <v>493.8098</v>
      </c>
      <c r="AM475">
        <v>510.05419999999998</v>
      </c>
      <c r="AN475">
        <v>513.56830000000002</v>
      </c>
      <c r="AO475">
        <v>515.75810000000001</v>
      </c>
      <c r="AP475">
        <v>517.95079999999996</v>
      </c>
      <c r="AQ475">
        <v>520.14829999999995</v>
      </c>
      <c r="AR475">
        <v>522.34439999999995</v>
      </c>
      <c r="AS475">
        <v>524.54250000000002</v>
      </c>
      <c r="AT475">
        <v>537.70920000000001</v>
      </c>
      <c r="AU475">
        <v>548.67939999999999</v>
      </c>
      <c r="AV475">
        <v>570.63279999999997</v>
      </c>
      <c r="AW475">
        <v>573.72130000000004</v>
      </c>
      <c r="AX475">
        <v>570.16020000000003</v>
      </c>
      <c r="AY475">
        <v>593.43610000000001</v>
      </c>
      <c r="AZ475">
        <v>576.11839999999995</v>
      </c>
      <c r="BA475">
        <v>613.08550000000002</v>
      </c>
      <c r="BB475">
        <v>613.38969999999995</v>
      </c>
      <c r="BC475">
        <v>592.57640000000004</v>
      </c>
      <c r="BD475">
        <v>592.57449999999994</v>
      </c>
      <c r="BE475">
        <v>603.54880000000003</v>
      </c>
      <c r="BF475">
        <v>606.84690000000001</v>
      </c>
      <c r="BG475">
        <v>731.1268</v>
      </c>
      <c r="BH475">
        <v>780.154</v>
      </c>
      <c r="BI475">
        <v>743.56449999999995</v>
      </c>
      <c r="BJ475">
        <v>821.06899999999996</v>
      </c>
      <c r="BK475">
        <v>841.02070000000003</v>
      </c>
      <c r="BL475">
        <v>856.54840000000002</v>
      </c>
      <c r="BM475">
        <v>882.00850000000003</v>
      </c>
      <c r="BN475">
        <v>903.88149999999996</v>
      </c>
      <c r="BO475">
        <v>925.68430000000001</v>
      </c>
      <c r="BQ475" s="32" t="s">
        <v>6</v>
      </c>
      <c r="BR475" s="32" t="s">
        <v>29</v>
      </c>
    </row>
    <row r="476" spans="2:70" x14ac:dyDescent="0.45">
      <c r="B476" t="s">
        <v>415</v>
      </c>
      <c r="C476" t="s">
        <v>25</v>
      </c>
      <c r="D476" t="s">
        <v>26</v>
      </c>
      <c r="E476" t="s">
        <v>11</v>
      </c>
      <c r="F476">
        <v>600.97900000000004</v>
      </c>
      <c r="G476">
        <v>619.91849999999999</v>
      </c>
      <c r="H476">
        <v>603.7885</v>
      </c>
      <c r="I476">
        <v>548.66250000000002</v>
      </c>
      <c r="J476">
        <v>572.80449999999996</v>
      </c>
      <c r="K476">
        <v>571.40099999999995</v>
      </c>
      <c r="L476">
        <v>569.96849999999995</v>
      </c>
      <c r="M476">
        <v>569.18849999999998</v>
      </c>
      <c r="N476">
        <v>568.5915</v>
      </c>
      <c r="O476">
        <v>568.17499999999995</v>
      </c>
      <c r="P476">
        <v>567.96550000000002</v>
      </c>
      <c r="Q476">
        <v>567.54899999999998</v>
      </c>
      <c r="R476">
        <v>662.53200000000004</v>
      </c>
      <c r="S476">
        <v>676.03399999999999</v>
      </c>
      <c r="T476">
        <v>689.87249999999995</v>
      </c>
      <c r="U476">
        <v>703.90750000000003</v>
      </c>
      <c r="V476">
        <v>718.29399999999998</v>
      </c>
      <c r="W476">
        <v>732.96900000000005</v>
      </c>
      <c r="X476">
        <v>747.88699999999994</v>
      </c>
      <c r="Y476">
        <v>759.72349999999994</v>
      </c>
      <c r="Z476">
        <v>759.2355</v>
      </c>
      <c r="AA476">
        <v>773.68100000000004</v>
      </c>
      <c r="AB476">
        <v>788.38599999999997</v>
      </c>
      <c r="AC476">
        <v>619.93600000000004</v>
      </c>
      <c r="AD476">
        <v>701.91849999999999</v>
      </c>
      <c r="AE476">
        <v>704.26499999999999</v>
      </c>
      <c r="AF476">
        <v>706.83500000000004</v>
      </c>
      <c r="AG476">
        <v>709.61950000000002</v>
      </c>
      <c r="AH476">
        <v>712.63099999999997</v>
      </c>
      <c r="AI476">
        <v>715.8845</v>
      </c>
      <c r="AJ476">
        <v>715.79300000000001</v>
      </c>
      <c r="AK476">
        <v>715.65499999999997</v>
      </c>
      <c r="AL476">
        <v>715.5145</v>
      </c>
      <c r="AM476">
        <v>715.35649999999998</v>
      </c>
      <c r="AN476">
        <v>703.01700000000005</v>
      </c>
      <c r="AO476">
        <v>714.97649999999999</v>
      </c>
      <c r="AP476">
        <v>714.75199999999995</v>
      </c>
      <c r="AQ476">
        <v>714.48599999999999</v>
      </c>
      <c r="AR476">
        <v>702.11900000000003</v>
      </c>
      <c r="AS476">
        <v>704.65499999999997</v>
      </c>
      <c r="AT476">
        <v>706.00099999999998</v>
      </c>
      <c r="AU476">
        <v>707.33550000000002</v>
      </c>
      <c r="AV476">
        <v>794.02</v>
      </c>
      <c r="AW476">
        <v>704.41549999999995</v>
      </c>
      <c r="AX476">
        <v>704.41549999999995</v>
      </c>
      <c r="AY476">
        <v>704.41549999999995</v>
      </c>
      <c r="AZ476">
        <v>724.55150000000003</v>
      </c>
      <c r="BA476">
        <v>724.55150000000003</v>
      </c>
      <c r="BB476">
        <v>724.55150000000003</v>
      </c>
      <c r="BC476">
        <v>723.08150000000001</v>
      </c>
      <c r="BD476">
        <v>1288.0944999999999</v>
      </c>
      <c r="BE476">
        <v>1408.8575000000001</v>
      </c>
      <c r="BF476">
        <v>1540.9175</v>
      </c>
      <c r="BG476">
        <v>1751.1935000000001</v>
      </c>
      <c r="BH476">
        <v>1241.461</v>
      </c>
      <c r="BI476">
        <v>1133.652</v>
      </c>
      <c r="BJ476">
        <v>1054.1969999999999</v>
      </c>
      <c r="BK476">
        <v>1018.7075</v>
      </c>
      <c r="BL476">
        <v>1199.684</v>
      </c>
      <c r="BM476">
        <v>1215.682</v>
      </c>
      <c r="BN476">
        <v>1234.4045000000001</v>
      </c>
      <c r="BO476">
        <v>1253.127</v>
      </c>
      <c r="BQ476" s="32" t="s">
        <v>8</v>
      </c>
      <c r="BR476" s="32" t="s">
        <v>29</v>
      </c>
    </row>
    <row r="477" spans="2:70" x14ac:dyDescent="0.45">
      <c r="B477" t="s">
        <v>415</v>
      </c>
      <c r="C477" t="s">
        <v>25</v>
      </c>
      <c r="D477" t="s">
        <v>26</v>
      </c>
      <c r="E477" t="s">
        <v>12</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Q477" s="32" t="s">
        <v>6</v>
      </c>
      <c r="BR477" s="32" t="s">
        <v>29</v>
      </c>
    </row>
    <row r="478" spans="2:70" x14ac:dyDescent="0.45">
      <c r="B478" t="s">
        <v>415</v>
      </c>
      <c r="C478" t="s">
        <v>25</v>
      </c>
      <c r="D478" t="s">
        <v>26</v>
      </c>
      <c r="E478" t="s">
        <v>13</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Q478" s="32" t="s">
        <v>6</v>
      </c>
      <c r="BR478" s="32" t="s">
        <v>29</v>
      </c>
    </row>
    <row r="479" spans="2:70" x14ac:dyDescent="0.45">
      <c r="B479" t="s">
        <v>415</v>
      </c>
      <c r="C479" t="s">
        <v>25</v>
      </c>
      <c r="D479" t="s">
        <v>26</v>
      </c>
      <c r="E479" t="s">
        <v>15</v>
      </c>
      <c r="F479">
        <v>9.9949999999999992</v>
      </c>
      <c r="G479">
        <v>10.416</v>
      </c>
      <c r="H479">
        <v>11.021000000000001</v>
      </c>
      <c r="I479">
        <v>11.625999999999999</v>
      </c>
      <c r="J479">
        <v>12.0205</v>
      </c>
      <c r="K479">
        <v>12.746499999999999</v>
      </c>
      <c r="L479">
        <v>13.8065</v>
      </c>
      <c r="M479">
        <v>16.166</v>
      </c>
      <c r="N479">
        <v>15.1135</v>
      </c>
      <c r="O479">
        <v>18.2545</v>
      </c>
      <c r="P479">
        <v>18.596</v>
      </c>
      <c r="Q479">
        <v>20.042999999999999</v>
      </c>
      <c r="R479">
        <v>20.042999999999999</v>
      </c>
      <c r="S479">
        <v>19.622</v>
      </c>
      <c r="T479">
        <v>20.042999999999999</v>
      </c>
      <c r="U479">
        <v>20.4375</v>
      </c>
      <c r="V479">
        <v>22.436499999999999</v>
      </c>
      <c r="W479">
        <v>22.857500000000002</v>
      </c>
      <c r="X479">
        <v>24.014500000000002</v>
      </c>
      <c r="Y479">
        <v>26.04</v>
      </c>
      <c r="Z479">
        <v>31.642499999999998</v>
      </c>
      <c r="AA479">
        <v>33.399500000000003</v>
      </c>
      <c r="AB479">
        <v>24.83</v>
      </c>
      <c r="AC479">
        <v>20.318999999999999</v>
      </c>
      <c r="AD479">
        <v>20.59</v>
      </c>
      <c r="AE479">
        <v>23.015000000000001</v>
      </c>
      <c r="AF479">
        <v>26.04</v>
      </c>
      <c r="AG479">
        <v>28.0655</v>
      </c>
      <c r="AH479">
        <v>32.852499999999999</v>
      </c>
      <c r="AI479">
        <v>36.061500000000002</v>
      </c>
      <c r="AJ479">
        <v>40.0595</v>
      </c>
      <c r="AK479">
        <v>46.082999999999998</v>
      </c>
      <c r="AL479">
        <v>52.08</v>
      </c>
      <c r="AM479">
        <v>44.057499999999997</v>
      </c>
      <c r="AN479">
        <v>53.923999999999999</v>
      </c>
      <c r="AO479">
        <v>45.935499999999998</v>
      </c>
      <c r="AP479">
        <v>48.055500000000002</v>
      </c>
      <c r="AQ479">
        <v>56.104500000000002</v>
      </c>
      <c r="AR479">
        <v>58.014000000000003</v>
      </c>
      <c r="AS479">
        <v>59.313499999999998</v>
      </c>
      <c r="AT479">
        <v>66.099500000000006</v>
      </c>
      <c r="AU479">
        <v>64.100499999999997</v>
      </c>
      <c r="AV479">
        <v>72.578000000000003</v>
      </c>
      <c r="AW479">
        <v>71.817999999999998</v>
      </c>
      <c r="AX479">
        <v>71.730999999999995</v>
      </c>
      <c r="AY479">
        <v>76.094499999999996</v>
      </c>
      <c r="AZ479">
        <v>74.095500000000001</v>
      </c>
      <c r="BA479">
        <v>78.909000000000006</v>
      </c>
      <c r="BB479">
        <v>84.117000000000004</v>
      </c>
      <c r="BC479">
        <v>84.117000000000004</v>
      </c>
      <c r="BD479">
        <v>86.142499999999998</v>
      </c>
      <c r="BE479">
        <v>88.930499999999995</v>
      </c>
      <c r="BF479">
        <v>90.929500000000004</v>
      </c>
      <c r="BG479">
        <v>82.325999999999993</v>
      </c>
      <c r="BH479">
        <v>83.8095</v>
      </c>
      <c r="BI479">
        <v>85.143000000000001</v>
      </c>
      <c r="BJ479">
        <v>86.384500000000003</v>
      </c>
      <c r="BK479">
        <v>72.882999999999996</v>
      </c>
      <c r="BL479">
        <v>67.764499999999998</v>
      </c>
      <c r="BM479">
        <v>58.014000000000003</v>
      </c>
      <c r="BN479">
        <v>46.935000000000002</v>
      </c>
      <c r="BO479">
        <v>38.125999999999998</v>
      </c>
      <c r="BQ479" s="32" t="s">
        <v>14</v>
      </c>
      <c r="BR479" s="32" t="s">
        <v>29</v>
      </c>
    </row>
    <row r="480" spans="2:70" x14ac:dyDescent="0.45">
      <c r="B480" t="s">
        <v>415</v>
      </c>
      <c r="C480" t="s">
        <v>25</v>
      </c>
      <c r="D480" t="s">
        <v>26</v>
      </c>
      <c r="E480" t="s">
        <v>17</v>
      </c>
      <c r="F480">
        <v>25.755500000000001</v>
      </c>
      <c r="G480">
        <v>26.3355</v>
      </c>
      <c r="H480">
        <v>27.205500000000001</v>
      </c>
      <c r="I480">
        <v>28.048999999999999</v>
      </c>
      <c r="J480">
        <v>29.789000000000001</v>
      </c>
      <c r="K480">
        <v>32.662500000000001</v>
      </c>
      <c r="L480">
        <v>33.1845</v>
      </c>
      <c r="M480">
        <v>34.027999999999999</v>
      </c>
      <c r="N480">
        <v>35.1905</v>
      </c>
      <c r="O480">
        <v>35.773000000000003</v>
      </c>
      <c r="P480">
        <v>39.922499999999999</v>
      </c>
      <c r="Q480">
        <v>42.9435</v>
      </c>
      <c r="R480">
        <v>45.790500000000002</v>
      </c>
      <c r="S480">
        <v>48.137</v>
      </c>
      <c r="T480">
        <v>48.664000000000001</v>
      </c>
      <c r="U480">
        <v>50.984000000000002</v>
      </c>
      <c r="V480">
        <v>53.831000000000003</v>
      </c>
      <c r="W480">
        <v>56.151000000000003</v>
      </c>
      <c r="X480">
        <v>57.258000000000003</v>
      </c>
      <c r="Y480">
        <v>60.131500000000003</v>
      </c>
      <c r="Z480">
        <v>68.751999999999995</v>
      </c>
      <c r="AA480">
        <v>70.438999999999993</v>
      </c>
      <c r="AB480">
        <v>56.151000000000003</v>
      </c>
      <c r="AC480">
        <v>49.244</v>
      </c>
      <c r="AD480">
        <v>53.277500000000003</v>
      </c>
      <c r="AE480">
        <v>54.411000000000001</v>
      </c>
      <c r="AF480">
        <v>57.258000000000003</v>
      </c>
      <c r="AG480">
        <v>60.131500000000003</v>
      </c>
      <c r="AH480">
        <v>57.258000000000003</v>
      </c>
      <c r="AI480">
        <v>65.852000000000004</v>
      </c>
      <c r="AJ480">
        <v>74.472499999999997</v>
      </c>
      <c r="AK480">
        <v>77.319500000000005</v>
      </c>
      <c r="AL480">
        <v>80.192999999999998</v>
      </c>
      <c r="AM480">
        <v>74.472499999999997</v>
      </c>
      <c r="AN480">
        <v>77.319500000000005</v>
      </c>
      <c r="AO480">
        <v>77.493499999999997</v>
      </c>
      <c r="AP480">
        <v>80.192999999999998</v>
      </c>
      <c r="AQ480">
        <v>74.472499999999997</v>
      </c>
      <c r="AR480">
        <v>77.319500000000005</v>
      </c>
      <c r="AS480">
        <v>74.472499999999997</v>
      </c>
      <c r="AT480">
        <v>71.625500000000002</v>
      </c>
      <c r="AU480">
        <v>74.472499999999997</v>
      </c>
      <c r="AV480">
        <v>77.319500000000005</v>
      </c>
      <c r="AW480">
        <v>80.630499999999998</v>
      </c>
      <c r="AX480">
        <v>80.717500000000001</v>
      </c>
      <c r="AY480">
        <v>77.319500000000005</v>
      </c>
      <c r="AZ480">
        <v>77.319500000000005</v>
      </c>
      <c r="BA480">
        <v>73.3125</v>
      </c>
      <c r="BB480">
        <v>68.751999999999995</v>
      </c>
      <c r="BC480">
        <v>71.625500000000002</v>
      </c>
      <c r="BD480">
        <v>71.625500000000002</v>
      </c>
      <c r="BE480">
        <v>73.3125</v>
      </c>
      <c r="BF480">
        <v>73.3125</v>
      </c>
      <c r="BG480">
        <v>88.499499999999998</v>
      </c>
      <c r="BH480">
        <v>89.572500000000005</v>
      </c>
      <c r="BI480">
        <v>90.59</v>
      </c>
      <c r="BJ480">
        <v>91.602500000000006</v>
      </c>
      <c r="BK480">
        <v>114.134</v>
      </c>
      <c r="BL480">
        <v>125.63549999999999</v>
      </c>
      <c r="BM480">
        <v>140.93600000000001</v>
      </c>
      <c r="BN480">
        <v>159.458</v>
      </c>
      <c r="BO480">
        <v>174.732</v>
      </c>
      <c r="BQ480" s="32" t="s">
        <v>16</v>
      </c>
      <c r="BR480" s="32" t="s">
        <v>29</v>
      </c>
    </row>
    <row r="481" spans="2:70" x14ac:dyDescent="0.45">
      <c r="B481" t="s">
        <v>415</v>
      </c>
      <c r="C481" t="s">
        <v>32</v>
      </c>
      <c r="D481" t="s">
        <v>31</v>
      </c>
      <c r="E481" t="s">
        <v>1</v>
      </c>
      <c r="F481" s="2">
        <f t="shared" ref="F481:BO481" si="143">IF(F459=0,0,F470/F459)</f>
        <v>920.8958195089582</v>
      </c>
      <c r="G481" s="2">
        <f t="shared" si="143"/>
        <v>927.92158176943701</v>
      </c>
      <c r="H481" s="2">
        <f t="shared" si="143"/>
        <v>1194.6113099498928</v>
      </c>
      <c r="I481" s="2">
        <f t="shared" si="143"/>
        <v>985.61796331435801</v>
      </c>
      <c r="J481" s="2">
        <f t="shared" si="143"/>
        <v>1050.1961752004936</v>
      </c>
      <c r="K481" s="2">
        <f t="shared" si="143"/>
        <v>1213.0347305389221</v>
      </c>
      <c r="L481" s="2">
        <f t="shared" si="143"/>
        <v>1050.5762124711316</v>
      </c>
      <c r="M481" s="2">
        <f t="shared" si="143"/>
        <v>880.98959881129281</v>
      </c>
      <c r="N481" s="2">
        <f t="shared" si="143"/>
        <v>960.24934793948876</v>
      </c>
      <c r="O481" s="2">
        <f t="shared" si="143"/>
        <v>871.21975532396914</v>
      </c>
      <c r="P481" s="2">
        <f t="shared" si="143"/>
        <v>1058.5533230293663</v>
      </c>
      <c r="Q481" s="2">
        <f t="shared" si="143"/>
        <v>1012.8876629889669</v>
      </c>
      <c r="R481" s="2">
        <f t="shared" si="143"/>
        <v>1271.1285046728972</v>
      </c>
      <c r="S481" s="2">
        <f t="shared" si="143"/>
        <v>1153.5418546365913</v>
      </c>
      <c r="T481" s="2">
        <f t="shared" si="143"/>
        <v>1872.6483669214733</v>
      </c>
      <c r="U481" s="2">
        <f t="shared" si="143"/>
        <v>2039.7566826593559</v>
      </c>
      <c r="V481" s="2">
        <f t="shared" si="143"/>
        <v>2324.9470293486042</v>
      </c>
      <c r="W481" s="2">
        <f t="shared" si="143"/>
        <v>2363.735055350553</v>
      </c>
      <c r="X481" s="2">
        <f t="shared" si="143"/>
        <v>2965.5943396226412</v>
      </c>
      <c r="Y481" s="2">
        <f t="shared" si="143"/>
        <v>2670.026912181303</v>
      </c>
      <c r="Z481" s="2">
        <f t="shared" si="143"/>
        <v>2643.6148036253776</v>
      </c>
      <c r="AA481" s="2">
        <f t="shared" si="143"/>
        <v>2686.6985645933009</v>
      </c>
      <c r="AB481" s="2">
        <f t="shared" si="143"/>
        <v>2525.3669354838712</v>
      </c>
      <c r="AC481" s="2">
        <f t="shared" si="143"/>
        <v>2787.1642694928087</v>
      </c>
      <c r="AD481" s="2">
        <f t="shared" si="143"/>
        <v>3195.3611544461778</v>
      </c>
      <c r="AE481" s="2">
        <f t="shared" si="143"/>
        <v>3229.9051603905164</v>
      </c>
      <c r="AF481" s="2">
        <f t="shared" si="143"/>
        <v>3390.6812227074238</v>
      </c>
      <c r="AG481" s="2">
        <f t="shared" si="143"/>
        <v>3047.9838822704974</v>
      </c>
      <c r="AH481" s="2">
        <f t="shared" si="143"/>
        <v>4066.4380639868746</v>
      </c>
      <c r="AI481" s="2">
        <f t="shared" si="143"/>
        <v>3220.2171003717467</v>
      </c>
      <c r="AJ481" s="2">
        <f t="shared" si="143"/>
        <v>3232.5326909841706</v>
      </c>
      <c r="AK481" s="2">
        <f t="shared" si="143"/>
        <v>3145.3480845442532</v>
      </c>
      <c r="AL481" s="2">
        <f t="shared" si="143"/>
        <v>3274.8746334310854</v>
      </c>
      <c r="AM481" s="2">
        <f t="shared" si="143"/>
        <v>2323.4817567567566</v>
      </c>
      <c r="AN481" s="2">
        <f t="shared" si="143"/>
        <v>4018.6577868852455</v>
      </c>
      <c r="AO481" s="2">
        <f t="shared" si="143"/>
        <v>4051.2853133769881</v>
      </c>
      <c r="AP481" s="2">
        <f t="shared" si="143"/>
        <v>2797.9901892081289</v>
      </c>
      <c r="AQ481" s="2">
        <f t="shared" si="143"/>
        <v>3600.3228043143299</v>
      </c>
      <c r="AR481" s="2">
        <f t="shared" si="143"/>
        <v>3265.4042105263156</v>
      </c>
      <c r="AS481" s="2">
        <f t="shared" si="143"/>
        <v>2824.0291970802919</v>
      </c>
      <c r="AT481" s="2">
        <f t="shared" si="143"/>
        <v>3650.9604938271605</v>
      </c>
      <c r="AU481" s="2">
        <f t="shared" si="143"/>
        <v>5367.8078975453573</v>
      </c>
      <c r="AV481" s="2">
        <f t="shared" si="143"/>
        <v>2992.2364360378301</v>
      </c>
      <c r="AW481" s="2">
        <f t="shared" si="143"/>
        <v>5628.2143987341769</v>
      </c>
      <c r="AX481" s="2">
        <f t="shared" si="143"/>
        <v>4198.7917205692111</v>
      </c>
      <c r="AY481" s="2">
        <f t="shared" si="143"/>
        <v>4511.5678027556205</v>
      </c>
      <c r="AZ481" s="2">
        <f t="shared" si="143"/>
        <v>5037.3361344537816</v>
      </c>
      <c r="BA481" s="2">
        <f t="shared" si="143"/>
        <v>6202.3700147710488</v>
      </c>
      <c r="BB481" s="2">
        <f t="shared" si="143"/>
        <v>4445.8402091807084</v>
      </c>
      <c r="BC481" s="2">
        <f t="shared" si="143"/>
        <v>5960.9074889867843</v>
      </c>
      <c r="BD481" s="2">
        <f t="shared" si="143"/>
        <v>5664.5067024128684</v>
      </c>
      <c r="BE481" s="2">
        <f t="shared" si="143"/>
        <v>6276.4047781569971</v>
      </c>
      <c r="BF481" s="2">
        <f t="shared" si="143"/>
        <v>6626.1598062953981</v>
      </c>
      <c r="BG481" s="2">
        <f t="shared" si="143"/>
        <v>8161.4774774774769</v>
      </c>
      <c r="BH481" s="2">
        <f t="shared" si="143"/>
        <v>6998.2663786897056</v>
      </c>
      <c r="BI481" s="2">
        <f t="shared" si="143"/>
        <v>7293.5050167224081</v>
      </c>
      <c r="BJ481" s="2">
        <f t="shared" si="143"/>
        <v>7812.8177935943058</v>
      </c>
      <c r="BK481" s="2">
        <f t="shared" si="143"/>
        <v>7337.832065906211</v>
      </c>
      <c r="BL481" s="2">
        <f t="shared" si="143"/>
        <v>6853.2857142857147</v>
      </c>
      <c r="BM481" s="2">
        <f t="shared" si="143"/>
        <v>8177.2262470308797</v>
      </c>
      <c r="BN481" s="2">
        <f t="shared" si="143"/>
        <v>8541.7295690936098</v>
      </c>
      <c r="BO481" s="2">
        <f t="shared" si="143"/>
        <v>7331.8044943820232</v>
      </c>
      <c r="BQ481" s="32" t="s">
        <v>0</v>
      </c>
      <c r="BR481" s="32" t="s">
        <v>30</v>
      </c>
    </row>
    <row r="482" spans="2:70" x14ac:dyDescent="0.45">
      <c r="B482" t="s">
        <v>415</v>
      </c>
      <c r="C482" t="s">
        <v>32</v>
      </c>
      <c r="D482" t="s">
        <v>31</v>
      </c>
      <c r="E482" t="s">
        <v>3</v>
      </c>
      <c r="F482" s="2">
        <f t="shared" ref="F482:BO482" si="144">IF(F460=0,0,F471/F460)</f>
        <v>93.999691608960163</v>
      </c>
      <c r="G482" s="2">
        <f t="shared" si="144"/>
        <v>103.99883585564609</v>
      </c>
      <c r="H482" s="2">
        <f t="shared" si="144"/>
        <v>182.99910793933986</v>
      </c>
      <c r="I482" s="2">
        <f t="shared" si="144"/>
        <v>147.32048555442859</v>
      </c>
      <c r="J482" s="2">
        <f t="shared" si="144"/>
        <v>72.952928211586894</v>
      </c>
      <c r="K482" s="2">
        <f t="shared" si="144"/>
        <v>133.08297567954222</v>
      </c>
      <c r="L482" s="2">
        <f t="shared" si="144"/>
        <v>109.68753041954638</v>
      </c>
      <c r="M482" s="2">
        <f t="shared" si="144"/>
        <v>104.00015906786233</v>
      </c>
      <c r="N482" s="2">
        <f t="shared" si="144"/>
        <v>125.99957105068751</v>
      </c>
      <c r="O482" s="2">
        <f t="shared" si="144"/>
        <v>131.99925479592056</v>
      </c>
      <c r="P482" s="2">
        <f t="shared" si="144"/>
        <v>171.00227401932915</v>
      </c>
      <c r="Q482" s="2">
        <f t="shared" si="144"/>
        <v>186.99903390128227</v>
      </c>
      <c r="R482" s="2">
        <f t="shared" si="144"/>
        <v>300.99549425792623</v>
      </c>
      <c r="S482" s="2">
        <f t="shared" si="144"/>
        <v>222.99798945286753</v>
      </c>
      <c r="T482" s="2">
        <f t="shared" si="144"/>
        <v>265.00279382219992</v>
      </c>
      <c r="U482" s="2">
        <f t="shared" si="144"/>
        <v>345.99666603761716</v>
      </c>
      <c r="V482" s="2">
        <f t="shared" si="144"/>
        <v>313.99765485757166</v>
      </c>
      <c r="W482" s="2">
        <f t="shared" si="144"/>
        <v>386.99760183132884</v>
      </c>
      <c r="X482" s="2">
        <f t="shared" si="144"/>
        <v>261.99868523568369</v>
      </c>
      <c r="Y482" s="2">
        <f t="shared" si="144"/>
        <v>291.00151710319165</v>
      </c>
      <c r="Z482" s="2">
        <f t="shared" si="144"/>
        <v>199.99867819190567</v>
      </c>
      <c r="AA482" s="2">
        <f t="shared" si="144"/>
        <v>320.00263286956971</v>
      </c>
      <c r="AB482" s="2">
        <f t="shared" si="144"/>
        <v>349.23510394346079</v>
      </c>
      <c r="AC482" s="2">
        <f t="shared" si="144"/>
        <v>355.38054634454443</v>
      </c>
      <c r="AD482" s="2">
        <f t="shared" si="144"/>
        <v>427.68906546899296</v>
      </c>
      <c r="AE482" s="2">
        <f t="shared" si="144"/>
        <v>547.68222466644352</v>
      </c>
      <c r="AF482" s="2">
        <f t="shared" si="144"/>
        <v>644.60091480846211</v>
      </c>
      <c r="AG482" s="2">
        <f t="shared" si="144"/>
        <v>615.38587841893172</v>
      </c>
      <c r="AH482" s="2">
        <f t="shared" si="144"/>
        <v>718.44985660512646</v>
      </c>
      <c r="AI482" s="2">
        <f t="shared" si="144"/>
        <v>740.00825531522389</v>
      </c>
      <c r="AJ482" s="2">
        <f t="shared" si="144"/>
        <v>624.62309474454332</v>
      </c>
      <c r="AK482" s="2">
        <f t="shared" si="144"/>
        <v>392.21597960312096</v>
      </c>
      <c r="AL482" s="2">
        <f t="shared" si="144"/>
        <v>640.99237539212265</v>
      </c>
      <c r="AM482" s="2">
        <f t="shared" si="144"/>
        <v>614.29095559562245</v>
      </c>
      <c r="AN482" s="2">
        <f t="shared" si="144"/>
        <v>622.60421698294044</v>
      </c>
      <c r="AO482" s="2">
        <f t="shared" si="144"/>
        <v>806.79785774186166</v>
      </c>
      <c r="AP482" s="2">
        <f t="shared" si="144"/>
        <v>549.70443648722471</v>
      </c>
      <c r="AQ482" s="2">
        <f t="shared" si="144"/>
        <v>849.0995416469101</v>
      </c>
      <c r="AR482" s="2">
        <f t="shared" si="144"/>
        <v>728.59803693538629</v>
      </c>
      <c r="AS482" s="2">
        <f t="shared" si="144"/>
        <v>781.52171537831191</v>
      </c>
      <c r="AT482" s="2">
        <f t="shared" si="144"/>
        <v>867.69778284293409</v>
      </c>
      <c r="AU482" s="2">
        <f t="shared" si="144"/>
        <v>984.61365935919059</v>
      </c>
      <c r="AV482" s="2">
        <f t="shared" si="144"/>
        <v>1096.9191141892179</v>
      </c>
      <c r="AW482" s="2">
        <f t="shared" si="144"/>
        <v>1058.44396282249</v>
      </c>
      <c r="AX482" s="2">
        <f t="shared" si="144"/>
        <v>1167.6706914593899</v>
      </c>
      <c r="AY482" s="2">
        <f t="shared" si="144"/>
        <v>1206.1265579178885</v>
      </c>
      <c r="AZ482" s="2">
        <f t="shared" si="144"/>
        <v>1341.8142462918247</v>
      </c>
      <c r="BA482" s="2">
        <f t="shared" si="144"/>
        <v>1420.551733488282</v>
      </c>
      <c r="BB482" s="2">
        <f t="shared" si="144"/>
        <v>1334.8056473774345</v>
      </c>
      <c r="BC482" s="2">
        <f t="shared" si="144"/>
        <v>2650.159606021602</v>
      </c>
      <c r="BD482" s="2">
        <f t="shared" si="144"/>
        <v>2248.2824626685351</v>
      </c>
      <c r="BE482" s="2">
        <f t="shared" si="144"/>
        <v>1800.5327829043226</v>
      </c>
      <c r="BF482" s="2">
        <f t="shared" si="144"/>
        <v>2194.7925269299822</v>
      </c>
      <c r="BG482" s="2">
        <f t="shared" si="144"/>
        <v>2620.977348174185</v>
      </c>
      <c r="BH482" s="2">
        <f t="shared" si="144"/>
        <v>2979.8630923000987</v>
      </c>
      <c r="BI482" s="2">
        <f t="shared" si="144"/>
        <v>3429.0793337283562</v>
      </c>
      <c r="BJ482" s="2">
        <f t="shared" si="144"/>
        <v>2451.6681762480684</v>
      </c>
      <c r="BK482" s="2">
        <f t="shared" si="144"/>
        <v>3414.8722497675858</v>
      </c>
      <c r="BL482" s="2">
        <f t="shared" si="144"/>
        <v>3474.6634058538111</v>
      </c>
      <c r="BM482" s="2">
        <f t="shared" si="144"/>
        <v>4527.4429957314705</v>
      </c>
      <c r="BN482" s="2">
        <f t="shared" si="144"/>
        <v>4045.2918656876022</v>
      </c>
      <c r="BO482" s="2">
        <f t="shared" si="144"/>
        <v>2856.4099678456591</v>
      </c>
      <c r="BQ482" s="32" t="s">
        <v>2</v>
      </c>
      <c r="BR482" s="32" t="s">
        <v>30</v>
      </c>
    </row>
    <row r="483" spans="2:70" x14ac:dyDescent="0.45">
      <c r="B483" t="s">
        <v>415</v>
      </c>
      <c r="C483" t="s">
        <v>32</v>
      </c>
      <c r="D483" t="s">
        <v>31</v>
      </c>
      <c r="E483" t="s">
        <v>5</v>
      </c>
      <c r="F483" s="2">
        <f t="shared" ref="F483:BO483" si="145">IF(F461=0,0,F472/F461)</f>
        <v>80.000025306179467</v>
      </c>
      <c r="G483" s="2">
        <f t="shared" si="145"/>
        <v>80.000029773306053</v>
      </c>
      <c r="H483" s="2">
        <f t="shared" si="145"/>
        <v>84.999964494472295</v>
      </c>
      <c r="I483" s="2">
        <f t="shared" si="145"/>
        <v>86.999971874532292</v>
      </c>
      <c r="J483" s="2">
        <f t="shared" si="145"/>
        <v>88.999991118650385</v>
      </c>
      <c r="K483" s="2">
        <f t="shared" si="145"/>
        <v>100.58400828581601</v>
      </c>
      <c r="L483" s="2">
        <f t="shared" si="145"/>
        <v>102.99997626064456</v>
      </c>
      <c r="M483" s="2">
        <f t="shared" si="145"/>
        <v>102.99997000896398</v>
      </c>
      <c r="N483" s="2">
        <f t="shared" si="145"/>
        <v>104.09897886652062</v>
      </c>
      <c r="O483" s="2">
        <f t="shared" si="145"/>
        <v>110.86200195720448</v>
      </c>
      <c r="P483" s="2">
        <f t="shared" si="145"/>
        <v>117.43206185359404</v>
      </c>
      <c r="Q483" s="2">
        <f t="shared" si="145"/>
        <v>103.62997297300011</v>
      </c>
      <c r="R483" s="2">
        <f t="shared" si="145"/>
        <v>100.06503239012712</v>
      </c>
      <c r="S483" s="2">
        <f t="shared" si="145"/>
        <v>106.87198519942542</v>
      </c>
      <c r="T483" s="2">
        <f t="shared" si="145"/>
        <v>112.78398089191305</v>
      </c>
      <c r="U483" s="2">
        <f t="shared" si="145"/>
        <v>115.34604752155084</v>
      </c>
      <c r="V483" s="2">
        <f t="shared" si="145"/>
        <v>127.71003812726612</v>
      </c>
      <c r="W483" s="2">
        <f t="shared" si="145"/>
        <v>130.84206491747796</v>
      </c>
      <c r="X483" s="2">
        <f t="shared" si="145"/>
        <v>131.28497391958757</v>
      </c>
      <c r="Y483" s="2">
        <f t="shared" si="145"/>
        <v>123.71504155322035</v>
      </c>
      <c r="Z483" s="2">
        <f t="shared" si="145"/>
        <v>130.60594831203386</v>
      </c>
      <c r="AA483" s="2">
        <f t="shared" si="145"/>
        <v>139.9599278800365</v>
      </c>
      <c r="AB483" s="2">
        <f t="shared" si="145"/>
        <v>145.56107141666575</v>
      </c>
      <c r="AC483" s="2">
        <f t="shared" si="145"/>
        <v>154.40009468834788</v>
      </c>
      <c r="AD483" s="2">
        <f t="shared" si="145"/>
        <v>162.49994517769281</v>
      </c>
      <c r="AE483" s="2">
        <f t="shared" si="145"/>
        <v>170.20001152098618</v>
      </c>
      <c r="AF483" s="2">
        <f t="shared" si="145"/>
        <v>171.40003757356337</v>
      </c>
      <c r="AG483" s="2">
        <f t="shared" si="145"/>
        <v>185.90005448119612</v>
      </c>
      <c r="AH483" s="2">
        <f t="shared" si="145"/>
        <v>193.60014056185699</v>
      </c>
      <c r="AI483" s="2">
        <f t="shared" si="145"/>
        <v>195.19986800167939</v>
      </c>
      <c r="AJ483" s="2">
        <f t="shared" si="145"/>
        <v>200.00005000766785</v>
      </c>
      <c r="AK483" s="2">
        <f t="shared" si="145"/>
        <v>205.00017099687759</v>
      </c>
      <c r="AL483" s="2">
        <f t="shared" si="145"/>
        <v>209.9999565228733</v>
      </c>
      <c r="AM483" s="2">
        <f t="shared" si="145"/>
        <v>213.00006473160002</v>
      </c>
      <c r="AN483" s="2">
        <f t="shared" si="145"/>
        <v>245.99986051933303</v>
      </c>
      <c r="AO483" s="2">
        <f t="shared" si="145"/>
        <v>193.99986205858747</v>
      </c>
      <c r="AP483" s="2">
        <f t="shared" si="145"/>
        <v>193.00005148535243</v>
      </c>
      <c r="AQ483" s="2">
        <f t="shared" si="145"/>
        <v>197.99998667512796</v>
      </c>
      <c r="AR483" s="2">
        <f t="shared" si="145"/>
        <v>259.99989864891205</v>
      </c>
      <c r="AS483" s="2">
        <f t="shared" si="145"/>
        <v>175.00008798160303</v>
      </c>
      <c r="AT483" s="2">
        <f t="shared" si="145"/>
        <v>180.99994331354978</v>
      </c>
      <c r="AU483" s="2">
        <f t="shared" si="145"/>
        <v>182.00005309558821</v>
      </c>
      <c r="AV483" s="2">
        <f t="shared" si="145"/>
        <v>182.50000582597127</v>
      </c>
      <c r="AW483" s="2">
        <f t="shared" si="145"/>
        <v>184.00009267503998</v>
      </c>
      <c r="AX483" s="2">
        <f t="shared" si="145"/>
        <v>204.5199402332137</v>
      </c>
      <c r="AY483" s="2">
        <f t="shared" si="145"/>
        <v>208.04590271168644</v>
      </c>
      <c r="AZ483" s="2">
        <f t="shared" si="145"/>
        <v>180.62898180900063</v>
      </c>
      <c r="BA483" s="2">
        <f t="shared" si="145"/>
        <v>218.97598036192659</v>
      </c>
      <c r="BB483" s="2">
        <f t="shared" si="145"/>
        <v>225.17785538145782</v>
      </c>
      <c r="BC483" s="2">
        <f t="shared" si="145"/>
        <v>243.94285704839112</v>
      </c>
      <c r="BD483" s="2">
        <f t="shared" si="145"/>
        <v>262.60599740317991</v>
      </c>
      <c r="BE483" s="2">
        <f t="shared" si="145"/>
        <v>289.83483350668439</v>
      </c>
      <c r="BF483" s="2">
        <f t="shared" si="145"/>
        <v>299.5810910024021</v>
      </c>
      <c r="BG483" s="2">
        <f t="shared" si="145"/>
        <v>309.35303147113081</v>
      </c>
      <c r="BH483" s="2">
        <f t="shared" si="145"/>
        <v>319.11193051896822</v>
      </c>
      <c r="BI483" s="2">
        <f t="shared" si="145"/>
        <v>323.77507525249013</v>
      </c>
      <c r="BJ483" s="2">
        <f t="shared" si="145"/>
        <v>394.60422686701338</v>
      </c>
      <c r="BK483" s="2">
        <f t="shared" si="145"/>
        <v>471.69177666956341</v>
      </c>
      <c r="BL483" s="2">
        <f t="shared" si="145"/>
        <v>506.79776755894812</v>
      </c>
      <c r="BM483" s="2">
        <f t="shared" si="145"/>
        <v>486.73571809548355</v>
      </c>
      <c r="BN483" s="2">
        <f t="shared" si="145"/>
        <v>508.35541551677409</v>
      </c>
      <c r="BO483" s="2">
        <f t="shared" si="145"/>
        <v>526.35083896033859</v>
      </c>
      <c r="BQ483" s="32" t="s">
        <v>4</v>
      </c>
      <c r="BR483" s="32" t="s">
        <v>30</v>
      </c>
    </row>
    <row r="484" spans="2:70" x14ac:dyDescent="0.45">
      <c r="B484" t="s">
        <v>415</v>
      </c>
      <c r="C484" t="s">
        <v>32</v>
      </c>
      <c r="D484" t="s">
        <v>31</v>
      </c>
      <c r="E484" t="s">
        <v>7</v>
      </c>
      <c r="F484" s="2">
        <f t="shared" ref="F484:BO484" si="146">IF(F462=0,0,F473/F462)</f>
        <v>232.20077557938174</v>
      </c>
      <c r="G484" s="2">
        <f t="shared" si="146"/>
        <v>236.90107621996165</v>
      </c>
      <c r="H484" s="2">
        <f t="shared" si="146"/>
        <v>246.19913587412137</v>
      </c>
      <c r="I484" s="2">
        <f t="shared" si="146"/>
        <v>254.5001842468908</v>
      </c>
      <c r="J484" s="2">
        <f t="shared" si="146"/>
        <v>266.9007518242795</v>
      </c>
      <c r="K484" s="2">
        <f t="shared" si="146"/>
        <v>277.80104856766394</v>
      </c>
      <c r="L484" s="2">
        <f t="shared" si="146"/>
        <v>298.0001566589259</v>
      </c>
      <c r="M484" s="2">
        <f t="shared" si="146"/>
        <v>309.99981598196626</v>
      </c>
      <c r="N484" s="2">
        <f t="shared" si="146"/>
        <v>337.80087900342755</v>
      </c>
      <c r="O484" s="2">
        <f t="shared" si="146"/>
        <v>346.89904089774183</v>
      </c>
      <c r="P484" s="2">
        <f t="shared" si="146"/>
        <v>331.69994195634752</v>
      </c>
      <c r="Q484" s="2">
        <f t="shared" si="146"/>
        <v>313.79934028673574</v>
      </c>
      <c r="R484" s="2">
        <f t="shared" si="146"/>
        <v>299.9988484144971</v>
      </c>
      <c r="S484" s="2">
        <f t="shared" si="146"/>
        <v>310.39964991478189</v>
      </c>
      <c r="T484" s="2">
        <f t="shared" si="146"/>
        <v>321.00105039113248</v>
      </c>
      <c r="U484" s="2">
        <f t="shared" si="146"/>
        <v>333.80021560461432</v>
      </c>
      <c r="V484" s="2">
        <f t="shared" si="146"/>
        <v>341.30091487852292</v>
      </c>
      <c r="W484" s="2">
        <f t="shared" si="146"/>
        <v>352.79916163803034</v>
      </c>
      <c r="X484" s="2">
        <f t="shared" si="146"/>
        <v>356.79995577504235</v>
      </c>
      <c r="Y484" s="2">
        <f t="shared" si="146"/>
        <v>362.1991469997605</v>
      </c>
      <c r="Z484" s="2">
        <f t="shared" si="146"/>
        <v>402.6043797099847</v>
      </c>
      <c r="AA484" s="2">
        <f t="shared" si="146"/>
        <v>396.93539025648585</v>
      </c>
      <c r="AB484" s="2">
        <f t="shared" si="146"/>
        <v>403.30113678237154</v>
      </c>
      <c r="AC484" s="2">
        <f t="shared" si="146"/>
        <v>409.79905099737408</v>
      </c>
      <c r="AD484" s="2">
        <f t="shared" si="146"/>
        <v>430.00055431348278</v>
      </c>
      <c r="AE484" s="2">
        <f t="shared" si="146"/>
        <v>450.00180450292885</v>
      </c>
      <c r="AF484" s="2">
        <f t="shared" si="146"/>
        <v>475.00051340452546</v>
      </c>
      <c r="AG484" s="2">
        <f t="shared" si="146"/>
        <v>489.99799834148297</v>
      </c>
      <c r="AH484" s="2">
        <f t="shared" si="146"/>
        <v>504.69922408532159</v>
      </c>
      <c r="AI484" s="2">
        <f t="shared" si="146"/>
        <v>515.00199311645645</v>
      </c>
      <c r="AJ484" s="2">
        <f t="shared" si="146"/>
        <v>529.42105159647178</v>
      </c>
      <c r="AK484" s="2">
        <f t="shared" si="146"/>
        <v>540.74911942709241</v>
      </c>
      <c r="AL484" s="2">
        <f t="shared" si="146"/>
        <v>585.00088917714493</v>
      </c>
      <c r="AM484" s="2">
        <f t="shared" si="146"/>
        <v>555.00183034212557</v>
      </c>
      <c r="AN484" s="2">
        <f t="shared" si="146"/>
        <v>589.99811847345472</v>
      </c>
      <c r="AO484" s="2">
        <f t="shared" si="146"/>
        <v>585.002176526678</v>
      </c>
      <c r="AP484" s="2">
        <f t="shared" si="146"/>
        <v>600.0022172491673</v>
      </c>
      <c r="AQ484" s="2">
        <f t="shared" si="146"/>
        <v>670.00160325460695</v>
      </c>
      <c r="AR484" s="2">
        <f t="shared" si="146"/>
        <v>686.99672756041434</v>
      </c>
      <c r="AS484" s="2">
        <f t="shared" si="146"/>
        <v>710.00294587997644</v>
      </c>
      <c r="AT484" s="2">
        <f t="shared" si="146"/>
        <v>814.00146468827609</v>
      </c>
      <c r="AU484" s="2">
        <f t="shared" si="146"/>
        <v>900.49950322901145</v>
      </c>
      <c r="AV484" s="2">
        <f t="shared" si="146"/>
        <v>980.49890768060084</v>
      </c>
      <c r="AW484" s="2">
        <f t="shared" si="146"/>
        <v>1180.0032135783524</v>
      </c>
      <c r="AX484" s="2">
        <f t="shared" si="146"/>
        <v>1386.3976457952335</v>
      </c>
      <c r="AY484" s="2">
        <f t="shared" si="146"/>
        <v>1412.7786149599265</v>
      </c>
      <c r="AZ484" s="2">
        <f t="shared" si="146"/>
        <v>1422.1982215143671</v>
      </c>
      <c r="BA484" s="2">
        <f t="shared" si="146"/>
        <v>1500.0081542656594</v>
      </c>
      <c r="BB484" s="2">
        <f t="shared" si="146"/>
        <v>1604.1260645739669</v>
      </c>
      <c r="BC484" s="2">
        <f t="shared" si="146"/>
        <v>1649.8547492186747</v>
      </c>
      <c r="BD484" s="2">
        <f t="shared" si="146"/>
        <v>1738.6886625460666</v>
      </c>
      <c r="BE484" s="2">
        <f t="shared" si="146"/>
        <v>1853.0919943711629</v>
      </c>
      <c r="BF484" s="2">
        <f t="shared" si="146"/>
        <v>1921.6439533847035</v>
      </c>
      <c r="BG484" s="2">
        <f t="shared" si="146"/>
        <v>1990.1890807890643</v>
      </c>
      <c r="BH484" s="2">
        <f t="shared" si="146"/>
        <v>2058.7234079929731</v>
      </c>
      <c r="BI484" s="2">
        <f t="shared" si="146"/>
        <v>2127.2634257351228</v>
      </c>
      <c r="BJ484" s="2">
        <f t="shared" si="146"/>
        <v>2086.9849316261648</v>
      </c>
      <c r="BK484" s="2">
        <f t="shared" si="146"/>
        <v>2400.1552953656956</v>
      </c>
      <c r="BL484" s="2">
        <f t="shared" si="146"/>
        <v>2278.4639041761088</v>
      </c>
      <c r="BM484" s="2">
        <f t="shared" si="146"/>
        <v>3002.5266367506611</v>
      </c>
      <c r="BN484" s="2">
        <f t="shared" si="146"/>
        <v>3101.3544594939945</v>
      </c>
      <c r="BO484" s="2">
        <f t="shared" si="146"/>
        <v>3448.1150377649228</v>
      </c>
      <c r="BQ484" s="32" t="s">
        <v>6</v>
      </c>
      <c r="BR484" s="32" t="s">
        <v>30</v>
      </c>
    </row>
    <row r="485" spans="2:70" x14ac:dyDescent="0.45">
      <c r="B485" t="s">
        <v>415</v>
      </c>
      <c r="C485" t="s">
        <v>32</v>
      </c>
      <c r="D485" t="s">
        <v>31</v>
      </c>
      <c r="E485" t="s">
        <v>9</v>
      </c>
      <c r="F485" s="2">
        <f t="shared" ref="F485:BO485" si="147">IF(F463=0,0,F474/F463)</f>
        <v>12.323993634844914</v>
      </c>
      <c r="G485" s="2">
        <f t="shared" si="147"/>
        <v>12.458406695448735</v>
      </c>
      <c r="H485" s="2">
        <f t="shared" si="147"/>
        <v>12.459602920553101</v>
      </c>
      <c r="I485" s="2">
        <f t="shared" si="147"/>
        <v>11.280008093119292</v>
      </c>
      <c r="J485" s="2">
        <f t="shared" si="147"/>
        <v>11.774404289152558</v>
      </c>
      <c r="K485" s="2">
        <f t="shared" si="147"/>
        <v>11.806806775678735</v>
      </c>
      <c r="L485" s="2">
        <f t="shared" si="147"/>
        <v>11.898005553718097</v>
      </c>
      <c r="M485" s="2">
        <f t="shared" si="147"/>
        <v>12.004809846484727</v>
      </c>
      <c r="N485" s="2">
        <f t="shared" si="147"/>
        <v>12.118790422339146</v>
      </c>
      <c r="O485" s="2">
        <f t="shared" si="147"/>
        <v>12.252005134522774</v>
      </c>
      <c r="P485" s="2">
        <f t="shared" si="147"/>
        <v>12.400800684923247</v>
      </c>
      <c r="Q485" s="2">
        <f t="shared" si="147"/>
        <v>12.568805648206853</v>
      </c>
      <c r="R485" s="2">
        <f t="shared" si="147"/>
        <v>11.030399988547213</v>
      </c>
      <c r="S485" s="2">
        <f t="shared" si="147"/>
        <v>11.255995084630692</v>
      </c>
      <c r="T485" s="2">
        <f t="shared" si="147"/>
        <v>11.485197872580706</v>
      </c>
      <c r="U485" s="2">
        <f t="shared" si="147"/>
        <v>14.47919810268043</v>
      </c>
      <c r="V485" s="2">
        <f t="shared" si="147"/>
        <v>14.775599549546548</v>
      </c>
      <c r="W485" s="2">
        <f t="shared" si="147"/>
        <v>15.076796492957934</v>
      </c>
      <c r="X485" s="2">
        <f t="shared" si="147"/>
        <v>15.383991231357891</v>
      </c>
      <c r="Y485" s="2">
        <f t="shared" si="147"/>
        <v>15.332406830953351</v>
      </c>
      <c r="Z485" s="2">
        <f t="shared" si="147"/>
        <v>16.008005459375585</v>
      </c>
      <c r="AA485" s="2">
        <f t="shared" si="147"/>
        <v>18.089987439601373</v>
      </c>
      <c r="AB485" s="2">
        <f t="shared" si="147"/>
        <v>17.765993004409363</v>
      </c>
      <c r="AC485" s="2">
        <f t="shared" si="147"/>
        <v>18.071278043861859</v>
      </c>
      <c r="AD485" s="2">
        <f t="shared" si="147"/>
        <v>19.58760745669764</v>
      </c>
      <c r="AE485" s="2">
        <f t="shared" si="147"/>
        <v>19.796394959020674</v>
      </c>
      <c r="AF485" s="2">
        <f t="shared" si="147"/>
        <v>19.989607709999582</v>
      </c>
      <c r="AG485" s="2">
        <f t="shared" si="147"/>
        <v>20.164812803364601</v>
      </c>
      <c r="AH485" s="2">
        <f t="shared" si="147"/>
        <v>20.818812419732566</v>
      </c>
      <c r="AI485" s="2">
        <f t="shared" si="147"/>
        <v>21.484813417672182</v>
      </c>
      <c r="AJ485" s="2">
        <f t="shared" si="147"/>
        <v>22.145635762227819</v>
      </c>
      <c r="AK485" s="2">
        <f t="shared" si="147"/>
        <v>22.768006202506449</v>
      </c>
      <c r="AL485" s="2">
        <f t="shared" si="147"/>
        <v>23.505674994578509</v>
      </c>
      <c r="AM485" s="2">
        <f t="shared" si="147"/>
        <v>24.275637603463363</v>
      </c>
      <c r="AN485" s="2">
        <f t="shared" si="147"/>
        <v>26.749777929720601</v>
      </c>
      <c r="AO485" s="2">
        <f t="shared" si="147"/>
        <v>26.522347514713825</v>
      </c>
      <c r="AP485" s="2">
        <f t="shared" si="147"/>
        <v>26.782213547538792</v>
      </c>
      <c r="AQ485" s="2">
        <f t="shared" si="147"/>
        <v>27.172586692730217</v>
      </c>
      <c r="AR485" s="2">
        <f t="shared" si="147"/>
        <v>28.77494805437447</v>
      </c>
      <c r="AS485" s="2">
        <f t="shared" si="147"/>
        <v>31.298841290764258</v>
      </c>
      <c r="AT485" s="2">
        <f t="shared" si="147"/>
        <v>32.25425150776455</v>
      </c>
      <c r="AU485" s="2">
        <f t="shared" si="147"/>
        <v>33.252917153758602</v>
      </c>
      <c r="AV485" s="2">
        <f t="shared" si="147"/>
        <v>34.296513589826901</v>
      </c>
      <c r="AW485" s="2">
        <f t="shared" si="147"/>
        <v>34.837843208006348</v>
      </c>
      <c r="AX485" s="2">
        <f t="shared" si="147"/>
        <v>34.982032940146283</v>
      </c>
      <c r="AY485" s="2">
        <f t="shared" si="147"/>
        <v>37.103861721520879</v>
      </c>
      <c r="AZ485" s="2">
        <f t="shared" si="147"/>
        <v>38.694542212134728</v>
      </c>
      <c r="BA485" s="2">
        <f t="shared" si="147"/>
        <v>39.593273758945756</v>
      </c>
      <c r="BB485" s="2">
        <f t="shared" si="147"/>
        <v>40.791034173141398</v>
      </c>
      <c r="BC485" s="2">
        <f t="shared" si="147"/>
        <v>60.639975564067008</v>
      </c>
      <c r="BD485" s="2">
        <f t="shared" si="147"/>
        <v>72.599972477962524</v>
      </c>
      <c r="BE485" s="2">
        <f t="shared" si="147"/>
        <v>77.769973196262924</v>
      </c>
      <c r="BF485" s="2">
        <f t="shared" si="147"/>
        <v>80.959988637407989</v>
      </c>
      <c r="BG485" s="2">
        <f t="shared" si="147"/>
        <v>84.139919418436264</v>
      </c>
      <c r="BH485" s="2">
        <f t="shared" si="147"/>
        <v>90.500032768480708</v>
      </c>
      <c r="BI485" s="2">
        <f t="shared" si="147"/>
        <v>87.3200664082392</v>
      </c>
      <c r="BJ485" s="2">
        <f t="shared" si="147"/>
        <v>56.749963781449772</v>
      </c>
      <c r="BK485" s="2">
        <f t="shared" si="147"/>
        <v>65.100047001822489</v>
      </c>
      <c r="BL485" s="2">
        <f t="shared" si="147"/>
        <v>77.39006462402044</v>
      </c>
      <c r="BM485" s="2">
        <f t="shared" si="147"/>
        <v>67.169964294051965</v>
      </c>
      <c r="BN485" s="2">
        <f t="shared" si="147"/>
        <v>71.500003740331238</v>
      </c>
      <c r="BO485" s="2">
        <f t="shared" si="147"/>
        <v>75.399952478313438</v>
      </c>
      <c r="BQ485" s="32" t="s">
        <v>8</v>
      </c>
      <c r="BR485" s="32" t="s">
        <v>30</v>
      </c>
    </row>
    <row r="486" spans="2:70" x14ac:dyDescent="0.45">
      <c r="B486" t="s">
        <v>415</v>
      </c>
      <c r="C486" t="s">
        <v>32</v>
      </c>
      <c r="D486" t="s">
        <v>31</v>
      </c>
      <c r="E486" t="s">
        <v>10</v>
      </c>
      <c r="F486" s="2">
        <f t="shared" ref="F486:BO486" si="148">IF(F464=0,0,F475/F464)</f>
        <v>48.199930744136033</v>
      </c>
      <c r="G486" s="2">
        <f t="shared" si="148"/>
        <v>48.760420653580475</v>
      </c>
      <c r="H486" s="2">
        <f t="shared" si="148"/>
        <v>48.759896478821901</v>
      </c>
      <c r="I486" s="2">
        <f t="shared" si="148"/>
        <v>43.960360130492624</v>
      </c>
      <c r="J486" s="2">
        <f t="shared" si="148"/>
        <v>46.079919078515715</v>
      </c>
      <c r="K486" s="2">
        <f t="shared" si="148"/>
        <v>46.559717134160792</v>
      </c>
      <c r="L486" s="2">
        <f t="shared" si="148"/>
        <v>46.560170588128088</v>
      </c>
      <c r="M486" s="2">
        <f t="shared" si="148"/>
        <v>46.959757964569512</v>
      </c>
      <c r="N486" s="2">
        <f t="shared" si="148"/>
        <v>47.439665384825673</v>
      </c>
      <c r="O486" s="2">
        <f t="shared" si="148"/>
        <v>47.959921994605239</v>
      </c>
      <c r="P486" s="2">
        <f t="shared" si="148"/>
        <v>48.52013924327477</v>
      </c>
      <c r="Q486" s="2">
        <f t="shared" si="148"/>
        <v>49.199693816180357</v>
      </c>
      <c r="R486" s="2">
        <f t="shared" si="148"/>
        <v>47.519838159981042</v>
      </c>
      <c r="S486" s="2">
        <f t="shared" si="148"/>
        <v>48.599584457242841</v>
      </c>
      <c r="T486" s="2">
        <f t="shared" si="148"/>
        <v>49.679673403925712</v>
      </c>
      <c r="U486" s="2">
        <f t="shared" si="148"/>
        <v>51.399777648173803</v>
      </c>
      <c r="V486" s="2">
        <f t="shared" si="148"/>
        <v>52.480207042356199</v>
      </c>
      <c r="W486" s="2">
        <f t="shared" si="148"/>
        <v>53.520185175059694</v>
      </c>
      <c r="X486" s="2">
        <f t="shared" si="148"/>
        <v>54.639717139316176</v>
      </c>
      <c r="Y486" s="2">
        <f t="shared" si="148"/>
        <v>55.480134140118096</v>
      </c>
      <c r="Z486" s="2">
        <f t="shared" si="148"/>
        <v>56.680360137056212</v>
      </c>
      <c r="AA486" s="2">
        <f t="shared" si="148"/>
        <v>57.960104977309591</v>
      </c>
      <c r="AB486" s="2">
        <f t="shared" si="148"/>
        <v>59.199825034628574</v>
      </c>
      <c r="AC486" s="2">
        <f t="shared" si="148"/>
        <v>61.879529051541887</v>
      </c>
      <c r="AD486" s="2">
        <f t="shared" si="148"/>
        <v>69.640118101625731</v>
      </c>
      <c r="AE486" s="2">
        <f t="shared" si="148"/>
        <v>71.999963548880956</v>
      </c>
      <c r="AF486" s="2">
        <f t="shared" si="148"/>
        <v>74.36026463512431</v>
      </c>
      <c r="AG486" s="2">
        <f t="shared" si="148"/>
        <v>76.799595399952608</v>
      </c>
      <c r="AH486" s="2">
        <f t="shared" si="148"/>
        <v>79.319621637384273</v>
      </c>
      <c r="AI486" s="2">
        <f t="shared" si="148"/>
        <v>81.839560399504279</v>
      </c>
      <c r="AJ486" s="2">
        <f t="shared" si="148"/>
        <v>136.15971957408112</v>
      </c>
      <c r="AK486" s="2">
        <f t="shared" si="148"/>
        <v>139.38671487723801</v>
      </c>
      <c r="AL486" s="2">
        <f t="shared" si="148"/>
        <v>143.04620376003012</v>
      </c>
      <c r="AM486" s="2">
        <f t="shared" si="148"/>
        <v>146.78241100463322</v>
      </c>
      <c r="AN486" s="2">
        <f t="shared" si="148"/>
        <v>147.60254641604874</v>
      </c>
      <c r="AO486" s="2">
        <f t="shared" si="148"/>
        <v>148.12547746919785</v>
      </c>
      <c r="AP486" s="2">
        <f t="shared" si="148"/>
        <v>148.64422442244222</v>
      </c>
      <c r="AQ486" s="2">
        <f t="shared" si="148"/>
        <v>149.16357431676749</v>
      </c>
      <c r="AR486" s="2">
        <f t="shared" si="148"/>
        <v>149.68174914749116</v>
      </c>
      <c r="AS486" s="2">
        <f t="shared" si="148"/>
        <v>150.20402611534277</v>
      </c>
      <c r="AT486" s="2">
        <f t="shared" si="148"/>
        <v>153.20659885460296</v>
      </c>
      <c r="AU486" s="2">
        <f t="shared" si="148"/>
        <v>155.70231845398564</v>
      </c>
      <c r="AV486" s="2">
        <f t="shared" si="148"/>
        <v>160.64208096390968</v>
      </c>
      <c r="AW486" s="2">
        <f t="shared" si="148"/>
        <v>161.3525606772225</v>
      </c>
      <c r="AX486" s="2">
        <f t="shared" si="148"/>
        <v>160.58136652960064</v>
      </c>
      <c r="AY486" s="2">
        <f t="shared" si="148"/>
        <v>165.77816576808112</v>
      </c>
      <c r="AZ486" s="2">
        <f t="shared" si="148"/>
        <v>161.9538413965648</v>
      </c>
      <c r="BA486" s="2">
        <f t="shared" si="148"/>
        <v>170.15972800444075</v>
      </c>
      <c r="BB486" s="2">
        <f t="shared" si="148"/>
        <v>170.25360830465192</v>
      </c>
      <c r="BC486" s="2">
        <f t="shared" si="148"/>
        <v>165.67685296502361</v>
      </c>
      <c r="BD486" s="2">
        <f t="shared" si="148"/>
        <v>165.70411901233186</v>
      </c>
      <c r="BE486" s="2">
        <f t="shared" si="148"/>
        <v>168.15223023987966</v>
      </c>
      <c r="BF486" s="2">
        <f t="shared" si="148"/>
        <v>168.90169500960226</v>
      </c>
      <c r="BG486" s="2">
        <f t="shared" si="148"/>
        <v>195.81305908190049</v>
      </c>
      <c r="BH486" s="2">
        <f t="shared" si="148"/>
        <v>206.18267350282784</v>
      </c>
      <c r="BI486" s="2">
        <f t="shared" si="148"/>
        <v>198.50619360350257</v>
      </c>
      <c r="BJ486" s="2">
        <f t="shared" si="148"/>
        <v>214.63611648455063</v>
      </c>
      <c r="BK486" s="2">
        <f t="shared" si="148"/>
        <v>214.72137969771242</v>
      </c>
      <c r="BL486" s="2">
        <f t="shared" si="148"/>
        <v>217.862549598128</v>
      </c>
      <c r="BM486" s="2">
        <f t="shared" si="148"/>
        <v>222.96589817483189</v>
      </c>
      <c r="BN486" s="2">
        <f t="shared" si="148"/>
        <v>227.34009909705975</v>
      </c>
      <c r="BO486" s="2">
        <f t="shared" si="148"/>
        <v>231.67012037940788</v>
      </c>
      <c r="BQ486" s="32" t="s">
        <v>6</v>
      </c>
      <c r="BR486" s="32" t="s">
        <v>30</v>
      </c>
    </row>
    <row r="487" spans="2:70" x14ac:dyDescent="0.45">
      <c r="B487" t="s">
        <v>415</v>
      </c>
      <c r="C487" t="s">
        <v>32</v>
      </c>
      <c r="D487" t="s">
        <v>31</v>
      </c>
      <c r="E487" t="s">
        <v>11</v>
      </c>
      <c r="F487" s="2">
        <f t="shared" ref="F487:BO487" si="149">IF(F465=0,0,F476/F465)</f>
        <v>7.0715974249543159</v>
      </c>
      <c r="G487" s="2">
        <f t="shared" si="149"/>
        <v>7.295999971753707</v>
      </c>
      <c r="H487" s="2">
        <f t="shared" si="149"/>
        <v>7.8267415739075989</v>
      </c>
      <c r="I487" s="2">
        <f t="shared" si="149"/>
        <v>6.5289993300386628</v>
      </c>
      <c r="J487" s="2">
        <f t="shared" si="149"/>
        <v>6.4484387875949576</v>
      </c>
      <c r="K487" s="2">
        <f t="shared" si="149"/>
        <v>7.8356437517227002</v>
      </c>
      <c r="L487" s="2">
        <f t="shared" si="149"/>
        <v>7.8163213810146139</v>
      </c>
      <c r="M487" s="2">
        <f t="shared" si="149"/>
        <v>7.8052822478350592</v>
      </c>
      <c r="N487" s="2">
        <f t="shared" si="149"/>
        <v>7.796999358239491</v>
      </c>
      <c r="O487" s="2">
        <f t="shared" si="149"/>
        <v>7.7914802818330662</v>
      </c>
      <c r="P487" s="2">
        <f t="shared" si="149"/>
        <v>7.7887248616663136</v>
      </c>
      <c r="Q487" s="2">
        <f t="shared" si="149"/>
        <v>8.6976024274559975</v>
      </c>
      <c r="R487" s="2">
        <f t="shared" si="149"/>
        <v>9.0852020519909011</v>
      </c>
      <c r="S487" s="2">
        <f t="shared" si="149"/>
        <v>9.2712047571505369</v>
      </c>
      <c r="T487" s="2">
        <f t="shared" si="149"/>
        <v>9.4601960679449881</v>
      </c>
      <c r="U487" s="2">
        <f t="shared" si="149"/>
        <v>9.6533988131890442</v>
      </c>
      <c r="V487" s="2">
        <f t="shared" si="149"/>
        <v>9.8501956890806301</v>
      </c>
      <c r="W487" s="2">
        <f t="shared" si="149"/>
        <v>10.051204344278593</v>
      </c>
      <c r="X487" s="2">
        <f t="shared" si="149"/>
        <v>10.256393729489256</v>
      </c>
      <c r="Y487" s="2">
        <f t="shared" si="149"/>
        <v>10.222686746307055</v>
      </c>
      <c r="Z487" s="2">
        <f t="shared" si="149"/>
        <v>10.672803616662964</v>
      </c>
      <c r="AA487" s="2">
        <f t="shared" si="149"/>
        <v>9.0247185611420164</v>
      </c>
      <c r="AB487" s="2">
        <f t="shared" si="149"/>
        <v>9.1655951580988599</v>
      </c>
      <c r="AC487" s="2">
        <f t="shared" si="149"/>
        <v>8.6342542298285796</v>
      </c>
      <c r="AD487" s="2">
        <f t="shared" si="149"/>
        <v>9.6251976342850405</v>
      </c>
      <c r="AE487" s="2">
        <f t="shared" si="149"/>
        <v>9.6575996182295398</v>
      </c>
      <c r="AF487" s="2">
        <f t="shared" si="149"/>
        <v>9.6935997707003931</v>
      </c>
      <c r="AG487" s="2">
        <f t="shared" si="149"/>
        <v>9.7307991350029006</v>
      </c>
      <c r="AH487" s="2">
        <f t="shared" si="149"/>
        <v>9.7728051914569161</v>
      </c>
      <c r="AI487" s="2">
        <f t="shared" si="149"/>
        <v>9.8171938317231557</v>
      </c>
      <c r="AJ487" s="2">
        <f t="shared" si="149"/>
        <v>9.7226346179706145</v>
      </c>
      <c r="AK487" s="2">
        <f t="shared" si="149"/>
        <v>10.182476559054109</v>
      </c>
      <c r="AL487" s="2">
        <f t="shared" si="149"/>
        <v>10.574585153612873</v>
      </c>
      <c r="AM487" s="2">
        <f t="shared" si="149"/>
        <v>10.631896141727601</v>
      </c>
      <c r="AN487" s="2">
        <f t="shared" si="149"/>
        <v>10.567552535850647</v>
      </c>
      <c r="AO487" s="2">
        <f t="shared" si="149"/>
        <v>10.745935197626498</v>
      </c>
      <c r="AP487" s="2">
        <f t="shared" si="149"/>
        <v>10.925354700449699</v>
      </c>
      <c r="AQ487" s="2">
        <f t="shared" si="149"/>
        <v>10.982360246919654</v>
      </c>
      <c r="AR487" s="2">
        <f t="shared" si="149"/>
        <v>10.915011037527595</v>
      </c>
      <c r="AS487" s="2">
        <f t="shared" si="149"/>
        <v>10.625812405564922</v>
      </c>
      <c r="AT487" s="2">
        <f t="shared" si="149"/>
        <v>10.707627581353588</v>
      </c>
      <c r="AU487" s="2">
        <f t="shared" si="149"/>
        <v>10.793330230641876</v>
      </c>
      <c r="AV487" s="2">
        <f t="shared" si="149"/>
        <v>12.19245161914443</v>
      </c>
      <c r="AW487" s="2">
        <f t="shared" si="149"/>
        <v>10.885358556809999</v>
      </c>
      <c r="AX487" s="2">
        <f t="shared" si="149"/>
        <v>10.954935522198653</v>
      </c>
      <c r="AY487" s="2">
        <f t="shared" si="149"/>
        <v>11.024303327563594</v>
      </c>
      <c r="AZ487" s="2">
        <f t="shared" si="149"/>
        <v>11.409541131267323</v>
      </c>
      <c r="BA487" s="2">
        <f t="shared" si="149"/>
        <v>11.491095628618963</v>
      </c>
      <c r="BB487" s="2">
        <f t="shared" si="149"/>
        <v>11.555605705144869</v>
      </c>
      <c r="BC487" s="2">
        <f t="shared" si="149"/>
        <v>25.990025699548909</v>
      </c>
      <c r="BD487" s="2">
        <f t="shared" si="149"/>
        <v>31.110012196741899</v>
      </c>
      <c r="BE487" s="2">
        <f t="shared" si="149"/>
        <v>33.329962148095575</v>
      </c>
      <c r="BF487" s="2">
        <f t="shared" si="149"/>
        <v>34.700034679373431</v>
      </c>
      <c r="BG487" s="2">
        <f t="shared" si="149"/>
        <v>36.100011337985343</v>
      </c>
      <c r="BH487" s="2">
        <f t="shared" si="149"/>
        <v>38.78995897477558</v>
      </c>
      <c r="BI487" s="2">
        <f t="shared" si="149"/>
        <v>37.419938340474133</v>
      </c>
      <c r="BJ487" s="2">
        <f t="shared" si="149"/>
        <v>24.320009043322589</v>
      </c>
      <c r="BK487" s="2">
        <f t="shared" si="149"/>
        <v>27.900010407309217</v>
      </c>
      <c r="BL487" s="2">
        <f t="shared" si="149"/>
        <v>33.170038459730641</v>
      </c>
      <c r="BM487" s="2">
        <f t="shared" si="149"/>
        <v>28.790028844924194</v>
      </c>
      <c r="BN487" s="2">
        <f t="shared" si="149"/>
        <v>30.639964356101416</v>
      </c>
      <c r="BO487" s="2">
        <f t="shared" si="149"/>
        <v>32.399965871013116</v>
      </c>
      <c r="BQ487" s="32" t="s">
        <v>8</v>
      </c>
      <c r="BR487" s="32" t="s">
        <v>30</v>
      </c>
    </row>
    <row r="488" spans="2:70" x14ac:dyDescent="0.45">
      <c r="B488" t="s">
        <v>415</v>
      </c>
      <c r="C488" t="s">
        <v>32</v>
      </c>
      <c r="D488" t="s">
        <v>31</v>
      </c>
      <c r="E488" t="s">
        <v>12</v>
      </c>
      <c r="F488" s="2">
        <f t="shared" ref="F488:BO488" si="150">IF(F466=0,0,F477/F466)</f>
        <v>0</v>
      </c>
      <c r="G488" s="2">
        <f t="shared" si="150"/>
        <v>0</v>
      </c>
      <c r="H488" s="2">
        <f t="shared" si="150"/>
        <v>0</v>
      </c>
      <c r="I488" s="2">
        <f t="shared" si="150"/>
        <v>0</v>
      </c>
      <c r="J488" s="2">
        <f t="shared" si="150"/>
        <v>0</v>
      </c>
      <c r="K488" s="2">
        <f t="shared" si="150"/>
        <v>0</v>
      </c>
      <c r="L488" s="2">
        <f t="shared" si="150"/>
        <v>0</v>
      </c>
      <c r="M488" s="2">
        <f t="shared" si="150"/>
        <v>0</v>
      </c>
      <c r="N488" s="2">
        <f t="shared" si="150"/>
        <v>0</v>
      </c>
      <c r="O488" s="2">
        <f t="shared" si="150"/>
        <v>0</v>
      </c>
      <c r="P488" s="2">
        <f t="shared" si="150"/>
        <v>0</v>
      </c>
      <c r="Q488" s="2">
        <f t="shared" si="150"/>
        <v>0</v>
      </c>
      <c r="R488" s="2">
        <f t="shared" si="150"/>
        <v>0</v>
      </c>
      <c r="S488" s="2">
        <f t="shared" si="150"/>
        <v>0</v>
      </c>
      <c r="T488" s="2">
        <f t="shared" si="150"/>
        <v>0</v>
      </c>
      <c r="U488" s="2">
        <f t="shared" si="150"/>
        <v>0</v>
      </c>
      <c r="V488" s="2">
        <f t="shared" si="150"/>
        <v>0</v>
      </c>
      <c r="W488" s="2">
        <f t="shared" si="150"/>
        <v>0</v>
      </c>
      <c r="X488" s="2">
        <f t="shared" si="150"/>
        <v>0</v>
      </c>
      <c r="Y488" s="2">
        <f t="shared" si="150"/>
        <v>0</v>
      </c>
      <c r="Z488" s="2">
        <f t="shared" si="150"/>
        <v>0</v>
      </c>
      <c r="AA488" s="2">
        <f t="shared" si="150"/>
        <v>0</v>
      </c>
      <c r="AB488" s="2">
        <f t="shared" si="150"/>
        <v>0</v>
      </c>
      <c r="AC488" s="2">
        <f t="shared" si="150"/>
        <v>0</v>
      </c>
      <c r="AD488" s="2">
        <f t="shared" si="150"/>
        <v>0</v>
      </c>
      <c r="AE488" s="2">
        <f t="shared" si="150"/>
        <v>0</v>
      </c>
      <c r="AF488" s="2">
        <f t="shared" si="150"/>
        <v>0</v>
      </c>
      <c r="AG488" s="2">
        <f t="shared" si="150"/>
        <v>0</v>
      </c>
      <c r="AH488" s="2">
        <f t="shared" si="150"/>
        <v>0</v>
      </c>
      <c r="AI488" s="2">
        <f t="shared" si="150"/>
        <v>0</v>
      </c>
      <c r="AJ488" s="2">
        <f t="shared" si="150"/>
        <v>0</v>
      </c>
      <c r="AK488" s="2">
        <f t="shared" si="150"/>
        <v>0</v>
      </c>
      <c r="AL488" s="2">
        <f t="shared" si="150"/>
        <v>0</v>
      </c>
      <c r="AM488" s="2">
        <f t="shared" si="150"/>
        <v>0</v>
      </c>
      <c r="AN488" s="2">
        <f t="shared" si="150"/>
        <v>0</v>
      </c>
      <c r="AO488" s="2">
        <f t="shared" si="150"/>
        <v>0</v>
      </c>
      <c r="AP488" s="2">
        <f t="shared" si="150"/>
        <v>0</v>
      </c>
      <c r="AQ488" s="2">
        <f t="shared" si="150"/>
        <v>0</v>
      </c>
      <c r="AR488" s="2">
        <f t="shared" si="150"/>
        <v>0</v>
      </c>
      <c r="AS488" s="2">
        <f t="shared" si="150"/>
        <v>0</v>
      </c>
      <c r="AT488" s="2">
        <f t="shared" si="150"/>
        <v>0</v>
      </c>
      <c r="AU488" s="2">
        <f t="shared" si="150"/>
        <v>0</v>
      </c>
      <c r="AV488" s="2">
        <f t="shared" si="150"/>
        <v>0</v>
      </c>
      <c r="AW488" s="2">
        <f t="shared" si="150"/>
        <v>0</v>
      </c>
      <c r="AX488" s="2">
        <f t="shared" si="150"/>
        <v>0</v>
      </c>
      <c r="AY488" s="2">
        <f t="shared" si="150"/>
        <v>0</v>
      </c>
      <c r="AZ488" s="2">
        <f t="shared" si="150"/>
        <v>0</v>
      </c>
      <c r="BA488" s="2">
        <f t="shared" si="150"/>
        <v>0</v>
      </c>
      <c r="BB488" s="2">
        <f t="shared" si="150"/>
        <v>0</v>
      </c>
      <c r="BC488" s="2">
        <f t="shared" si="150"/>
        <v>0</v>
      </c>
      <c r="BD488" s="2">
        <f t="shared" si="150"/>
        <v>0</v>
      </c>
      <c r="BE488" s="2">
        <f t="shared" si="150"/>
        <v>0</v>
      </c>
      <c r="BF488" s="2">
        <f t="shared" si="150"/>
        <v>0</v>
      </c>
      <c r="BG488" s="2">
        <f t="shared" si="150"/>
        <v>0</v>
      </c>
      <c r="BH488" s="2">
        <f t="shared" si="150"/>
        <v>0</v>
      </c>
      <c r="BI488" s="2">
        <f t="shared" si="150"/>
        <v>0</v>
      </c>
      <c r="BJ488" s="2">
        <f t="shared" si="150"/>
        <v>0</v>
      </c>
      <c r="BK488" s="2">
        <f t="shared" si="150"/>
        <v>0</v>
      </c>
      <c r="BL488" s="2">
        <f t="shared" si="150"/>
        <v>0</v>
      </c>
      <c r="BM488" s="2">
        <f t="shared" si="150"/>
        <v>0</v>
      </c>
      <c r="BN488" s="2">
        <f t="shared" si="150"/>
        <v>0</v>
      </c>
      <c r="BO488" s="2">
        <f t="shared" si="150"/>
        <v>0</v>
      </c>
      <c r="BQ488" s="32" t="s">
        <v>6</v>
      </c>
      <c r="BR488" s="32" t="s">
        <v>30</v>
      </c>
    </row>
    <row r="489" spans="2:70" x14ac:dyDescent="0.45">
      <c r="B489" t="s">
        <v>415</v>
      </c>
      <c r="C489" t="s">
        <v>32</v>
      </c>
      <c r="D489" t="s">
        <v>31</v>
      </c>
      <c r="E489" t="s">
        <v>13</v>
      </c>
      <c r="F489" s="2">
        <f t="shared" ref="F489:BO489" si="151">IF(F467=0,0,F478/F467)</f>
        <v>0</v>
      </c>
      <c r="G489" s="2">
        <f t="shared" si="151"/>
        <v>0</v>
      </c>
      <c r="H489" s="2">
        <f t="shared" si="151"/>
        <v>0</v>
      </c>
      <c r="I489" s="2">
        <f t="shared" si="151"/>
        <v>0</v>
      </c>
      <c r="J489" s="2">
        <f t="shared" si="151"/>
        <v>0</v>
      </c>
      <c r="K489" s="2">
        <f t="shared" si="151"/>
        <v>0</v>
      </c>
      <c r="L489" s="2">
        <f t="shared" si="151"/>
        <v>0</v>
      </c>
      <c r="M489" s="2">
        <f t="shared" si="151"/>
        <v>0</v>
      </c>
      <c r="N489" s="2">
        <f t="shared" si="151"/>
        <v>0</v>
      </c>
      <c r="O489" s="2">
        <f t="shared" si="151"/>
        <v>0</v>
      </c>
      <c r="P489" s="2">
        <f t="shared" si="151"/>
        <v>0</v>
      </c>
      <c r="Q489" s="2">
        <f t="shared" si="151"/>
        <v>0</v>
      </c>
      <c r="R489" s="2">
        <f t="shared" si="151"/>
        <v>0</v>
      </c>
      <c r="S489" s="2">
        <f t="shared" si="151"/>
        <v>0</v>
      </c>
      <c r="T489" s="2">
        <f t="shared" si="151"/>
        <v>0</v>
      </c>
      <c r="U489" s="2">
        <f t="shared" si="151"/>
        <v>0</v>
      </c>
      <c r="V489" s="2">
        <f t="shared" si="151"/>
        <v>0</v>
      </c>
      <c r="W489" s="2">
        <f t="shared" si="151"/>
        <v>0</v>
      </c>
      <c r="X489" s="2">
        <f t="shared" si="151"/>
        <v>0</v>
      </c>
      <c r="Y489" s="2">
        <f t="shared" si="151"/>
        <v>0</v>
      </c>
      <c r="Z489" s="2">
        <f t="shared" si="151"/>
        <v>0</v>
      </c>
      <c r="AA489" s="2">
        <f t="shared" si="151"/>
        <v>0</v>
      </c>
      <c r="AB489" s="2">
        <f t="shared" si="151"/>
        <v>0</v>
      </c>
      <c r="AC489" s="2">
        <f t="shared" si="151"/>
        <v>0</v>
      </c>
      <c r="AD489" s="2">
        <f t="shared" si="151"/>
        <v>0</v>
      </c>
      <c r="AE489" s="2">
        <f t="shared" si="151"/>
        <v>0</v>
      </c>
      <c r="AF489" s="2">
        <f t="shared" si="151"/>
        <v>0</v>
      </c>
      <c r="AG489" s="2">
        <f t="shared" si="151"/>
        <v>0</v>
      </c>
      <c r="AH489" s="2">
        <f t="shared" si="151"/>
        <v>0</v>
      </c>
      <c r="AI489" s="2">
        <f t="shared" si="151"/>
        <v>0</v>
      </c>
      <c r="AJ489" s="2">
        <f t="shared" si="151"/>
        <v>0</v>
      </c>
      <c r="AK489" s="2">
        <f t="shared" si="151"/>
        <v>0</v>
      </c>
      <c r="AL489" s="2">
        <f t="shared" si="151"/>
        <v>0</v>
      </c>
      <c r="AM489" s="2">
        <f t="shared" si="151"/>
        <v>0</v>
      </c>
      <c r="AN489" s="2">
        <f t="shared" si="151"/>
        <v>0</v>
      </c>
      <c r="AO489" s="2">
        <f t="shared" si="151"/>
        <v>0</v>
      </c>
      <c r="AP489" s="2">
        <f t="shared" si="151"/>
        <v>0</v>
      </c>
      <c r="AQ489" s="2">
        <f t="shared" si="151"/>
        <v>0</v>
      </c>
      <c r="AR489" s="2">
        <f t="shared" si="151"/>
        <v>0</v>
      </c>
      <c r="AS489" s="2">
        <f t="shared" si="151"/>
        <v>0</v>
      </c>
      <c r="AT489" s="2">
        <f t="shared" si="151"/>
        <v>0</v>
      </c>
      <c r="AU489" s="2">
        <f t="shared" si="151"/>
        <v>0</v>
      </c>
      <c r="AV489" s="2">
        <f t="shared" si="151"/>
        <v>0</v>
      </c>
      <c r="AW489" s="2">
        <f t="shared" si="151"/>
        <v>0</v>
      </c>
      <c r="AX489" s="2">
        <f t="shared" si="151"/>
        <v>0</v>
      </c>
      <c r="AY489" s="2">
        <f t="shared" si="151"/>
        <v>0</v>
      </c>
      <c r="AZ489" s="2">
        <f t="shared" si="151"/>
        <v>0</v>
      </c>
      <c r="BA489" s="2">
        <f t="shared" si="151"/>
        <v>0</v>
      </c>
      <c r="BB489" s="2">
        <f t="shared" si="151"/>
        <v>0</v>
      </c>
      <c r="BC489" s="2">
        <f t="shared" si="151"/>
        <v>0</v>
      </c>
      <c r="BD489" s="2">
        <f t="shared" si="151"/>
        <v>0</v>
      </c>
      <c r="BE489" s="2">
        <f t="shared" si="151"/>
        <v>0</v>
      </c>
      <c r="BF489" s="2">
        <f t="shared" si="151"/>
        <v>0</v>
      </c>
      <c r="BG489" s="2">
        <f t="shared" si="151"/>
        <v>0</v>
      </c>
      <c r="BH489" s="2">
        <f t="shared" si="151"/>
        <v>0</v>
      </c>
      <c r="BI489" s="2">
        <f t="shared" si="151"/>
        <v>0</v>
      </c>
      <c r="BJ489" s="2">
        <f t="shared" si="151"/>
        <v>0</v>
      </c>
      <c r="BK489" s="2">
        <f t="shared" si="151"/>
        <v>0</v>
      </c>
      <c r="BL489" s="2">
        <f t="shared" si="151"/>
        <v>0</v>
      </c>
      <c r="BM489" s="2">
        <f t="shared" si="151"/>
        <v>0</v>
      </c>
      <c r="BN489" s="2">
        <f t="shared" si="151"/>
        <v>0</v>
      </c>
      <c r="BO489" s="2">
        <f t="shared" si="151"/>
        <v>0</v>
      </c>
      <c r="BQ489" s="32" t="s">
        <v>6</v>
      </c>
      <c r="BR489" s="32" t="s">
        <v>30</v>
      </c>
    </row>
    <row r="490" spans="2:70" x14ac:dyDescent="0.45">
      <c r="B490" t="s">
        <v>415</v>
      </c>
      <c r="C490" t="s">
        <v>32</v>
      </c>
      <c r="D490" t="s">
        <v>31</v>
      </c>
      <c r="E490" t="s">
        <v>15</v>
      </c>
      <c r="F490" s="2">
        <f t="shared" ref="F490:BO490" si="152">IF(F468=0,0,F479/F468)</f>
        <v>4.931905654791275</v>
      </c>
      <c r="G490" s="2">
        <f t="shared" si="152"/>
        <v>5.1098901098901095</v>
      </c>
      <c r="H490" s="2">
        <f t="shared" si="152"/>
        <v>5.3200424792430976</v>
      </c>
      <c r="I490" s="2">
        <f t="shared" si="152"/>
        <v>5.5298706240487068</v>
      </c>
      <c r="J490" s="2">
        <f t="shared" si="152"/>
        <v>6.09002938494275</v>
      </c>
      <c r="K490" s="2">
        <f t="shared" si="152"/>
        <v>6.6498852253756251</v>
      </c>
      <c r="L490" s="2">
        <f t="shared" si="152"/>
        <v>6.8600317996621287</v>
      </c>
      <c r="M490" s="2">
        <f t="shared" si="152"/>
        <v>7.4200211135080556</v>
      </c>
      <c r="N490" s="2">
        <f t="shared" si="152"/>
        <v>8.8798472385428902</v>
      </c>
      <c r="O490" s="2">
        <f t="shared" si="152"/>
        <v>9.4401923773077527</v>
      </c>
      <c r="P490" s="2">
        <f t="shared" si="152"/>
        <v>10.559909142532652</v>
      </c>
      <c r="Q490" s="2">
        <f t="shared" si="152"/>
        <v>11.760253476500615</v>
      </c>
      <c r="R490" s="2">
        <f t="shared" si="152"/>
        <v>12.399777282850778</v>
      </c>
      <c r="S490" s="2">
        <f t="shared" si="152"/>
        <v>13.200134544231416</v>
      </c>
      <c r="T490" s="2">
        <f t="shared" si="152"/>
        <v>14.159660897209466</v>
      </c>
      <c r="U490" s="2">
        <f t="shared" si="152"/>
        <v>14.879868947943212</v>
      </c>
      <c r="V490" s="2">
        <f t="shared" si="152"/>
        <v>15.600403281880128</v>
      </c>
      <c r="W490" s="2">
        <f t="shared" si="152"/>
        <v>16.479812545061286</v>
      </c>
      <c r="X490" s="2">
        <f t="shared" si="152"/>
        <v>17.280348276606464</v>
      </c>
      <c r="Y490" s="2">
        <f t="shared" si="152"/>
        <v>15.450338198647206</v>
      </c>
      <c r="Z490" s="2">
        <f t="shared" si="152"/>
        <v>17.000214903562025</v>
      </c>
      <c r="AA490" s="2">
        <f t="shared" si="152"/>
        <v>17.38018421189572</v>
      </c>
      <c r="AB490" s="2">
        <f t="shared" si="152"/>
        <v>17.200055417013022</v>
      </c>
      <c r="AC490" s="2">
        <f t="shared" si="152"/>
        <v>17.000502008032129</v>
      </c>
      <c r="AD490" s="2">
        <f t="shared" si="152"/>
        <v>17.400490154652243</v>
      </c>
      <c r="AE490" s="2">
        <f t="shared" si="152"/>
        <v>18.160656513848338</v>
      </c>
      <c r="AF490" s="2">
        <f t="shared" si="152"/>
        <v>19.489559164733176</v>
      </c>
      <c r="AG490" s="2">
        <f t="shared" si="152"/>
        <v>20.650062541387683</v>
      </c>
      <c r="AH490" s="2">
        <f t="shared" si="152"/>
        <v>22.999509941192944</v>
      </c>
      <c r="AI490" s="2">
        <f t="shared" si="152"/>
        <v>23.999401038200457</v>
      </c>
      <c r="AJ490" s="2">
        <f t="shared" si="152"/>
        <v>27.999930104144823</v>
      </c>
      <c r="AK490" s="2">
        <f t="shared" si="152"/>
        <v>28.999433641683972</v>
      </c>
      <c r="AL490" s="2">
        <f t="shared" si="152"/>
        <v>33.99921660791226</v>
      </c>
      <c r="AM490" s="2">
        <f t="shared" si="152"/>
        <v>29.999659539697671</v>
      </c>
      <c r="AN490" s="2">
        <f t="shared" si="152"/>
        <v>34</v>
      </c>
      <c r="AO490" s="2">
        <f t="shared" si="152"/>
        <v>31.499348556538436</v>
      </c>
      <c r="AP490" s="2">
        <f t="shared" si="152"/>
        <v>35.000364166059725</v>
      </c>
      <c r="AQ490" s="2">
        <f t="shared" si="152"/>
        <v>38.000880520184232</v>
      </c>
      <c r="AR490" s="2">
        <f t="shared" si="152"/>
        <v>39.998621070049644</v>
      </c>
      <c r="AS490" s="2">
        <f t="shared" si="152"/>
        <v>41.820136783473174</v>
      </c>
      <c r="AT490" s="2">
        <f t="shared" si="152"/>
        <v>49.999621785173979</v>
      </c>
      <c r="AU490" s="2">
        <f t="shared" si="152"/>
        <v>54.998283998283995</v>
      </c>
      <c r="AV490" s="2">
        <f t="shared" si="152"/>
        <v>61.501567663757314</v>
      </c>
      <c r="AW490" s="2">
        <f t="shared" si="152"/>
        <v>62.998245614035092</v>
      </c>
      <c r="AX490" s="2">
        <f t="shared" si="152"/>
        <v>68.899241187205845</v>
      </c>
      <c r="AY490" s="2">
        <f t="shared" si="152"/>
        <v>69.901249311041695</v>
      </c>
      <c r="AZ490" s="2">
        <f t="shared" si="152"/>
        <v>77.279411764705884</v>
      </c>
      <c r="BA490" s="2">
        <f t="shared" si="152"/>
        <v>77.248164464023489</v>
      </c>
      <c r="BB490" s="2">
        <f t="shared" si="152"/>
        <v>78.168385837747422</v>
      </c>
      <c r="BC490" s="2">
        <f t="shared" si="152"/>
        <v>80.912851096575608</v>
      </c>
      <c r="BD490" s="2">
        <f t="shared" si="152"/>
        <v>93.531487513572202</v>
      </c>
      <c r="BE490" s="2">
        <f t="shared" si="152"/>
        <v>84.526660963786711</v>
      </c>
      <c r="BF490" s="2">
        <f t="shared" si="152"/>
        <v>87.406997981351537</v>
      </c>
      <c r="BG490" s="2">
        <f t="shared" si="152"/>
        <v>95.295751823127674</v>
      </c>
      <c r="BH490" s="2">
        <f t="shared" si="152"/>
        <v>99.536223277909741</v>
      </c>
      <c r="BI490" s="2">
        <f t="shared" si="152"/>
        <v>104.29078882900539</v>
      </c>
      <c r="BJ490" s="2">
        <f t="shared" si="152"/>
        <v>63.597511595376574</v>
      </c>
      <c r="BK490" s="2">
        <f t="shared" si="152"/>
        <v>78.108455685349895</v>
      </c>
      <c r="BL490" s="2">
        <f t="shared" si="152"/>
        <v>40.999818489835427</v>
      </c>
      <c r="BM490" s="2">
        <f t="shared" si="152"/>
        <v>80.597388163378724</v>
      </c>
      <c r="BN490" s="2">
        <f t="shared" si="152"/>
        <v>86.198347107438025</v>
      </c>
      <c r="BO490" s="2">
        <f t="shared" si="152"/>
        <v>91.407336370175003</v>
      </c>
      <c r="BQ490" s="32" t="s">
        <v>14</v>
      </c>
      <c r="BR490" s="32" t="s">
        <v>30</v>
      </c>
    </row>
    <row r="491" spans="2:70" x14ac:dyDescent="0.45">
      <c r="B491" t="s">
        <v>415</v>
      </c>
      <c r="C491" t="s">
        <v>32</v>
      </c>
      <c r="D491" t="s">
        <v>31</v>
      </c>
      <c r="E491" t="s">
        <v>17</v>
      </c>
      <c r="F491" s="2">
        <f t="shared" ref="F491:BO491" si="153">IF(F469=0,0,F480/F469)</f>
        <v>9.4501724517502019</v>
      </c>
      <c r="G491" s="2">
        <f t="shared" si="153"/>
        <v>9.6601496588658211</v>
      </c>
      <c r="H491" s="2">
        <f t="shared" si="153"/>
        <v>9.974884505389749</v>
      </c>
      <c r="I491" s="2">
        <f t="shared" si="153"/>
        <v>10.289812538977952</v>
      </c>
      <c r="J491" s="2">
        <f t="shared" si="153"/>
        <v>10.920121705341105</v>
      </c>
      <c r="K491" s="2">
        <f t="shared" si="153"/>
        <v>11.969985707479752</v>
      </c>
      <c r="L491" s="2">
        <f t="shared" si="153"/>
        <v>13.314809613609917</v>
      </c>
      <c r="M491" s="2">
        <f t="shared" si="153"/>
        <v>13.666412305715088</v>
      </c>
      <c r="N491" s="2">
        <f t="shared" si="153"/>
        <v>14.13784098670202</v>
      </c>
      <c r="O491" s="2">
        <f t="shared" si="153"/>
        <v>14.372438730413823</v>
      </c>
      <c r="P491" s="2">
        <f t="shared" si="153"/>
        <v>16.035708547557842</v>
      </c>
      <c r="Q491" s="2">
        <f t="shared" si="153"/>
        <v>17.24984936734284</v>
      </c>
      <c r="R491" s="2">
        <f t="shared" si="153"/>
        <v>19.200176108012915</v>
      </c>
      <c r="S491" s="2">
        <f t="shared" si="153"/>
        <v>20.160405411065039</v>
      </c>
      <c r="T491" s="2">
        <f t="shared" si="153"/>
        <v>20.399916160134143</v>
      </c>
      <c r="U491" s="2">
        <f t="shared" si="153"/>
        <v>23.139835700993963</v>
      </c>
      <c r="V491" s="2">
        <f t="shared" si="153"/>
        <v>24.439753019159177</v>
      </c>
      <c r="W491" s="2">
        <f t="shared" si="153"/>
        <v>25.480328538367292</v>
      </c>
      <c r="X491" s="2">
        <f t="shared" si="153"/>
        <v>26.000363273090549</v>
      </c>
      <c r="Y491" s="2">
        <f t="shared" si="153"/>
        <v>27.300236084627262</v>
      </c>
      <c r="Z491" s="2">
        <f t="shared" si="153"/>
        <v>31.19985478308223</v>
      </c>
      <c r="AA491" s="2">
        <f t="shared" si="153"/>
        <v>31.97993280668301</v>
      </c>
      <c r="AB491" s="2">
        <f t="shared" si="153"/>
        <v>25.480328538367292</v>
      </c>
      <c r="AC491" s="2">
        <f t="shared" si="153"/>
        <v>22.360259728465692</v>
      </c>
      <c r="AD491" s="2">
        <f t="shared" si="153"/>
        <v>24.179676863029865</v>
      </c>
      <c r="AE491" s="2">
        <f t="shared" si="153"/>
        <v>24.699714013346043</v>
      </c>
      <c r="AF491" s="2">
        <f t="shared" si="153"/>
        <v>26.000363273090549</v>
      </c>
      <c r="AG491" s="2">
        <f t="shared" si="153"/>
        <v>27.300236084627262</v>
      </c>
      <c r="AH491" s="2">
        <f t="shared" si="153"/>
        <v>26.000363273090549</v>
      </c>
      <c r="AI491" s="2">
        <f t="shared" si="153"/>
        <v>29.900108972030516</v>
      </c>
      <c r="AJ491" s="2">
        <f t="shared" si="153"/>
        <v>85.238067986723124</v>
      </c>
      <c r="AK491" s="2">
        <f t="shared" si="153"/>
        <v>88.618338108882526</v>
      </c>
      <c r="AL491" s="2">
        <f t="shared" si="153"/>
        <v>91.996099575542033</v>
      </c>
      <c r="AM491" s="2">
        <f t="shared" si="153"/>
        <v>85.472856650981285</v>
      </c>
      <c r="AN491" s="2">
        <f t="shared" si="153"/>
        <v>88.862774393747856</v>
      </c>
      <c r="AO491" s="2">
        <f t="shared" si="153"/>
        <v>89.144714137812031</v>
      </c>
      <c r="AP491" s="2">
        <f t="shared" si="153"/>
        <v>92.335060449050076</v>
      </c>
      <c r="AQ491" s="2">
        <f t="shared" si="153"/>
        <v>85.787927658103897</v>
      </c>
      <c r="AR491" s="2">
        <f t="shared" si="153"/>
        <v>89.190794786019154</v>
      </c>
      <c r="AS491" s="2">
        <f t="shared" si="153"/>
        <v>85.946335833814189</v>
      </c>
      <c r="AT491" s="2">
        <f t="shared" si="153"/>
        <v>82.698880036947244</v>
      </c>
      <c r="AU491" s="2">
        <f t="shared" si="153"/>
        <v>86.105330095964845</v>
      </c>
      <c r="AV491" s="2">
        <f t="shared" si="153"/>
        <v>89.510882148645521</v>
      </c>
      <c r="AW491" s="2">
        <f t="shared" si="153"/>
        <v>93.462965109539809</v>
      </c>
      <c r="AX491" s="2">
        <f t="shared" si="153"/>
        <v>93.650655528483583</v>
      </c>
      <c r="AY491" s="2">
        <f t="shared" si="153"/>
        <v>89.760273972602747</v>
      </c>
      <c r="AZ491" s="2">
        <f t="shared" si="153"/>
        <v>89.843713688124566</v>
      </c>
      <c r="BA491" s="2">
        <f t="shared" si="153"/>
        <v>85.237181723055457</v>
      </c>
      <c r="BB491" s="2">
        <f t="shared" si="153"/>
        <v>79.953482963135244</v>
      </c>
      <c r="BC491" s="2">
        <f t="shared" si="153"/>
        <v>83.382421420256122</v>
      </c>
      <c r="BD491" s="2">
        <f t="shared" si="153"/>
        <v>83.460149149382431</v>
      </c>
      <c r="BE491" s="2">
        <f t="shared" si="153"/>
        <v>85.555490722371346</v>
      </c>
      <c r="BF491" s="2">
        <f t="shared" si="153"/>
        <v>85.635439785071839</v>
      </c>
      <c r="BG491" s="2">
        <f t="shared" si="153"/>
        <v>100.53334090650914</v>
      </c>
      <c r="BH491" s="2">
        <f t="shared" si="153"/>
        <v>101.84479818078455</v>
      </c>
      <c r="BI491" s="2">
        <f t="shared" si="153"/>
        <v>112.50620963735717</v>
      </c>
      <c r="BJ491" s="2">
        <f t="shared" si="153"/>
        <v>124.10581222056634</v>
      </c>
      <c r="BK491" s="2">
        <f t="shared" si="153"/>
        <v>142.04604853764781</v>
      </c>
      <c r="BL491" s="2">
        <f t="shared" si="153"/>
        <v>160.9061219262295</v>
      </c>
      <c r="BM491" s="2">
        <f t="shared" si="153"/>
        <v>182.29983184581556</v>
      </c>
      <c r="BN491" s="2">
        <f t="shared" si="153"/>
        <v>202.97606924643586</v>
      </c>
      <c r="BO491" s="2">
        <f t="shared" si="153"/>
        <v>224.10157752981917</v>
      </c>
      <c r="BQ491" s="32" t="s">
        <v>16</v>
      </c>
      <c r="BR491" s="32" t="s">
        <v>30</v>
      </c>
    </row>
    <row r="492" spans="2:70" x14ac:dyDescent="0.45">
      <c r="B492" t="s">
        <v>415</v>
      </c>
      <c r="C492" t="s">
        <v>25</v>
      </c>
      <c r="D492" t="s">
        <v>26</v>
      </c>
      <c r="E492" t="s">
        <v>33</v>
      </c>
      <c r="AI492" s="2">
        <v>93910.0242</v>
      </c>
      <c r="AJ492" s="2">
        <v>94838.062699999995</v>
      </c>
      <c r="AK492" s="2">
        <v>95359.075299999997</v>
      </c>
      <c r="AL492" s="2">
        <v>96101.443700000003</v>
      </c>
      <c r="AM492" s="2">
        <v>96546.625100000005</v>
      </c>
      <c r="AN492" s="2">
        <v>100262.1125</v>
      </c>
      <c r="AO492" s="2">
        <v>94725.289799999999</v>
      </c>
      <c r="AP492" s="2">
        <v>94544.030299999999</v>
      </c>
      <c r="AQ492" s="2">
        <v>98446.3842</v>
      </c>
      <c r="AR492" s="2">
        <v>99387.792400000006</v>
      </c>
      <c r="AS492" s="2">
        <v>96673.551500000001</v>
      </c>
      <c r="AT492" s="2">
        <v>99850.523000000001</v>
      </c>
      <c r="AU492" s="2">
        <v>105982.8116</v>
      </c>
      <c r="AV492" s="2">
        <v>112576.99400000001</v>
      </c>
      <c r="AW492" s="2">
        <v>111984.14780000001</v>
      </c>
      <c r="AX492" s="2">
        <v>115989.32889999999</v>
      </c>
      <c r="AY492" s="2">
        <v>113461.6939</v>
      </c>
      <c r="AZ492" s="2">
        <v>114945.1036</v>
      </c>
      <c r="BA492" s="2">
        <v>117348.25719999999</v>
      </c>
      <c r="BB492" s="2">
        <v>118174.2732</v>
      </c>
      <c r="BC492" s="2">
        <v>120514.8091</v>
      </c>
      <c r="BD492" s="2">
        <v>123457.8291</v>
      </c>
      <c r="BE492" s="2">
        <v>125345.80009999999</v>
      </c>
      <c r="BF492" s="2">
        <v>126680.2329</v>
      </c>
      <c r="BG492" s="2">
        <v>128173.9031</v>
      </c>
      <c r="BH492" s="2">
        <v>132040.64679999999</v>
      </c>
      <c r="BI492" s="2">
        <v>145013.98069999999</v>
      </c>
      <c r="BJ492" s="2">
        <v>145522.86360000001</v>
      </c>
      <c r="BK492" s="2">
        <v>144165.74230000001</v>
      </c>
      <c r="BL492" s="2">
        <v>147364.08619999999</v>
      </c>
      <c r="BM492" s="2">
        <v>150979.86379999999</v>
      </c>
      <c r="BN492" s="2">
        <v>152345.95079999999</v>
      </c>
      <c r="BO492" s="2">
        <v>151347.454</v>
      </c>
      <c r="BQ492" s="32" t="s">
        <v>421</v>
      </c>
      <c r="BR492" s="32" t="s">
        <v>29</v>
      </c>
    </row>
    <row r="493" spans="2:70" x14ac:dyDescent="0.45">
      <c r="B493" t="s">
        <v>415</v>
      </c>
      <c r="C493" t="s">
        <v>25</v>
      </c>
      <c r="D493" t="s">
        <v>26</v>
      </c>
      <c r="E493" t="s">
        <v>34</v>
      </c>
      <c r="AI493" s="2">
        <v>37319.988899999997</v>
      </c>
      <c r="AJ493" s="2">
        <v>37516.876199999999</v>
      </c>
      <c r="AK493" s="2">
        <v>37489.684800000003</v>
      </c>
      <c r="AL493" s="2">
        <v>37881.679499999998</v>
      </c>
      <c r="AM493" s="2">
        <v>37954.778400000003</v>
      </c>
      <c r="AN493" s="2">
        <v>41303.232499999998</v>
      </c>
      <c r="AO493" s="2">
        <v>39388.2497</v>
      </c>
      <c r="AP493" s="2">
        <v>39040.200599999996</v>
      </c>
      <c r="AQ493" s="2">
        <v>42629.059300000001</v>
      </c>
      <c r="AR493" s="2">
        <v>43614.441800000001</v>
      </c>
      <c r="AS493" s="2">
        <v>40882.4355</v>
      </c>
      <c r="AT493" s="2">
        <v>41528.730100000001</v>
      </c>
      <c r="AU493" s="2">
        <v>45555.262699999999</v>
      </c>
      <c r="AV493" s="2">
        <v>49799.246899999998</v>
      </c>
      <c r="AW493" s="2">
        <v>48467.654799999997</v>
      </c>
      <c r="AX493" s="2">
        <v>50872.999199999998</v>
      </c>
      <c r="AY493" s="2">
        <v>47923.029799999997</v>
      </c>
      <c r="AZ493" s="2">
        <v>50224.819600000003</v>
      </c>
      <c r="BA493" s="2">
        <v>51970.9234</v>
      </c>
      <c r="BB493" s="2">
        <v>52515.879800000002</v>
      </c>
      <c r="BC493" s="2">
        <v>55010.839699999997</v>
      </c>
      <c r="BD493" s="2">
        <v>56950.335299999999</v>
      </c>
      <c r="BE493" s="2">
        <v>58560.851799999997</v>
      </c>
      <c r="BF493" s="2">
        <v>61081.9355</v>
      </c>
      <c r="BG493" s="2">
        <v>62156.320699999997</v>
      </c>
      <c r="BH493" s="2">
        <v>64697.548799999997</v>
      </c>
      <c r="BI493" s="2">
        <v>65402.014199999998</v>
      </c>
      <c r="BJ493" s="2">
        <v>63691.214899999999</v>
      </c>
      <c r="BK493" s="2">
        <v>64063.349800000004</v>
      </c>
      <c r="BL493" s="2">
        <v>66539.217999999993</v>
      </c>
      <c r="BM493" s="2">
        <v>70027.678599999999</v>
      </c>
      <c r="BN493" s="2">
        <v>70692.691000000006</v>
      </c>
      <c r="BO493" s="2">
        <v>70220.305300000007</v>
      </c>
      <c r="BQ493" s="32" t="s">
        <v>421</v>
      </c>
      <c r="BR493" s="32" t="s">
        <v>29</v>
      </c>
    </row>
    <row r="494" spans="2:70" x14ac:dyDescent="0.45">
      <c r="B494" t="s">
        <v>415</v>
      </c>
      <c r="C494" t="s">
        <v>25</v>
      </c>
      <c r="D494" t="s">
        <v>26</v>
      </c>
      <c r="E494" t="s">
        <v>35</v>
      </c>
      <c r="AI494" s="2">
        <v>59016.5893</v>
      </c>
      <c r="AJ494" s="2">
        <v>59016.5893</v>
      </c>
      <c r="AK494" s="2">
        <v>59016.5893</v>
      </c>
      <c r="AL494" s="2">
        <v>59016.5893</v>
      </c>
      <c r="AM494" s="2">
        <v>59016.5893</v>
      </c>
      <c r="AN494" s="2">
        <v>59027.771800000002</v>
      </c>
      <c r="AO494" s="2">
        <v>53113.83</v>
      </c>
      <c r="AP494" s="2">
        <v>53161.6708</v>
      </c>
      <c r="AQ494" s="2">
        <v>53881.859299999996</v>
      </c>
      <c r="AR494" s="2">
        <v>52919.8171</v>
      </c>
      <c r="AS494" s="2">
        <v>52304.080199999997</v>
      </c>
      <c r="AT494" s="2">
        <v>56628.077400000002</v>
      </c>
      <c r="AU494" s="2">
        <v>58361.692499999997</v>
      </c>
      <c r="AV494" s="2">
        <v>62408.518199999999</v>
      </c>
      <c r="AW494" s="2">
        <v>61159.968999999997</v>
      </c>
      <c r="AX494" s="2">
        <v>64768.732000000004</v>
      </c>
      <c r="AY494" s="2">
        <v>60920.525399999999</v>
      </c>
      <c r="AZ494" s="2">
        <v>60827.631300000001</v>
      </c>
      <c r="BA494" s="2">
        <v>62037.476000000002</v>
      </c>
      <c r="BB494" s="2">
        <v>63027.592100000002</v>
      </c>
      <c r="BC494" s="2">
        <v>62942.078300000001</v>
      </c>
      <c r="BD494" s="2">
        <v>61164.835400000004</v>
      </c>
      <c r="BE494" s="2">
        <v>62453.334799999997</v>
      </c>
      <c r="BF494" s="2">
        <v>59398.083599999998</v>
      </c>
      <c r="BG494" s="2">
        <v>59115.183499999999</v>
      </c>
      <c r="BH494" s="2">
        <v>61870.365899999997</v>
      </c>
      <c r="BI494" s="2">
        <v>73457.654599999994</v>
      </c>
      <c r="BJ494" s="2">
        <v>73858.434899999993</v>
      </c>
      <c r="BK494" s="2">
        <v>71105.781000000003</v>
      </c>
      <c r="BL494" s="2">
        <v>70940.676600000006</v>
      </c>
      <c r="BM494" s="2">
        <v>69608.330400000006</v>
      </c>
      <c r="BN494" s="2">
        <v>70718.876900000003</v>
      </c>
      <c r="BO494" s="2">
        <v>68707.417799999996</v>
      </c>
      <c r="BQ494" s="32" t="s">
        <v>421</v>
      </c>
      <c r="BR494" s="32" t="s">
        <v>29</v>
      </c>
    </row>
    <row r="495" spans="2:70" x14ac:dyDescent="0.45">
      <c r="B495" t="s">
        <v>415</v>
      </c>
      <c r="C495" t="s">
        <v>25</v>
      </c>
      <c r="D495" t="s">
        <v>26</v>
      </c>
      <c r="E495" t="s">
        <v>36</v>
      </c>
      <c r="AI495" s="2">
        <v>101647.11870000001</v>
      </c>
      <c r="AJ495" s="2">
        <v>102126.3897</v>
      </c>
      <c r="AK495" s="2">
        <v>102494.326</v>
      </c>
      <c r="AL495" s="2">
        <v>103689.1373</v>
      </c>
      <c r="AM495" s="2">
        <v>104113.38430000001</v>
      </c>
      <c r="AN495" s="2">
        <v>108061.0851</v>
      </c>
      <c r="AO495" s="2">
        <v>100518.3817</v>
      </c>
      <c r="AP495" s="2">
        <v>100602.9161</v>
      </c>
      <c r="AQ495" s="2">
        <v>105480.6936</v>
      </c>
      <c r="AR495" s="2">
        <v>106191.3962</v>
      </c>
      <c r="AS495" s="2">
        <v>103992.30009999999</v>
      </c>
      <c r="AT495" s="2">
        <v>109605.4142</v>
      </c>
      <c r="AU495" s="2">
        <v>116229.20759999999</v>
      </c>
      <c r="AV495" s="2">
        <v>125481.2393</v>
      </c>
      <c r="AW495" s="2">
        <v>123605.5389</v>
      </c>
      <c r="AX495" s="2">
        <v>131687.13579999999</v>
      </c>
      <c r="AY495" s="2">
        <v>125543.15210000001</v>
      </c>
      <c r="AZ495" s="2">
        <v>128082.57950000001</v>
      </c>
      <c r="BA495" s="2">
        <v>131679.94639999999</v>
      </c>
      <c r="BB495" s="2">
        <v>133783.51670000001</v>
      </c>
      <c r="BC495" s="2">
        <v>137884.80069999999</v>
      </c>
      <c r="BD495" s="2">
        <v>139072.86989999999</v>
      </c>
      <c r="BE495" s="2">
        <v>143662.2684</v>
      </c>
      <c r="BF495" s="2">
        <v>144584.9895</v>
      </c>
      <c r="BG495" s="2">
        <v>145187.95420000001</v>
      </c>
      <c r="BH495" s="2">
        <v>151771.57759999999</v>
      </c>
      <c r="BI495" s="2">
        <v>165071.67009999999</v>
      </c>
      <c r="BJ495" s="2">
        <v>165277.84169999999</v>
      </c>
      <c r="BK495" s="2">
        <v>163844.1819</v>
      </c>
      <c r="BL495" s="2">
        <v>169287.78599999999</v>
      </c>
      <c r="BM495" s="2">
        <v>172291.9938</v>
      </c>
      <c r="BN495" s="2">
        <v>174743.23389999999</v>
      </c>
      <c r="BO495" s="2">
        <v>173113.47270000001</v>
      </c>
      <c r="BQ495" s="32" t="s">
        <v>421</v>
      </c>
      <c r="BR495" s="32" t="s">
        <v>29</v>
      </c>
    </row>
    <row r="496" spans="2:70" x14ac:dyDescent="0.45">
      <c r="B496" t="s">
        <v>415</v>
      </c>
      <c r="C496" t="s">
        <v>25</v>
      </c>
      <c r="D496" t="s">
        <v>26</v>
      </c>
      <c r="E496" t="s">
        <v>37</v>
      </c>
      <c r="AI496" s="2">
        <v>42630.529399999999</v>
      </c>
      <c r="AJ496" s="2">
        <v>43109.8004</v>
      </c>
      <c r="AK496" s="2">
        <v>43477.736700000001</v>
      </c>
      <c r="AL496" s="2">
        <v>44672.548000000003</v>
      </c>
      <c r="AM496" s="2">
        <v>45096.794999999998</v>
      </c>
      <c r="AN496" s="2">
        <v>49033.313300000002</v>
      </c>
      <c r="AO496" s="2">
        <v>47404.551700000004</v>
      </c>
      <c r="AP496" s="2">
        <v>47441.245300000002</v>
      </c>
      <c r="AQ496" s="2">
        <v>51598.834300000002</v>
      </c>
      <c r="AR496" s="2">
        <v>53271.579100000003</v>
      </c>
      <c r="AS496" s="2">
        <v>51688.219899999996</v>
      </c>
      <c r="AT496" s="2">
        <v>52977.336799999997</v>
      </c>
      <c r="AU496" s="2">
        <v>57867.515099999997</v>
      </c>
      <c r="AV496" s="2">
        <v>63072.721100000002</v>
      </c>
      <c r="AW496" s="2">
        <v>62445.569900000002</v>
      </c>
      <c r="AX496" s="2">
        <v>66918.4038</v>
      </c>
      <c r="AY496" s="2">
        <v>64622.626700000001</v>
      </c>
      <c r="AZ496" s="2">
        <v>67254.948199999999</v>
      </c>
      <c r="BA496" s="2">
        <v>69642.470400000006</v>
      </c>
      <c r="BB496" s="2">
        <v>70755.924599999998</v>
      </c>
      <c r="BC496" s="2">
        <v>74942.722399999999</v>
      </c>
      <c r="BD496" s="2">
        <v>77908.034499999994</v>
      </c>
      <c r="BE496" s="2">
        <v>81208.933600000004</v>
      </c>
      <c r="BF496" s="2">
        <v>85186.905899999998</v>
      </c>
      <c r="BG496" s="2">
        <v>86072.770699999994</v>
      </c>
      <c r="BH496" s="2">
        <v>89901.2117</v>
      </c>
      <c r="BI496" s="2">
        <v>91614.015499999994</v>
      </c>
      <c r="BJ496" s="2">
        <v>91419.406799999997</v>
      </c>
      <c r="BK496" s="2">
        <v>92738.400899999993</v>
      </c>
      <c r="BL496" s="2">
        <v>98347.109400000001</v>
      </c>
      <c r="BM496" s="2">
        <v>102683.6634</v>
      </c>
      <c r="BN496" s="2">
        <v>104024.357</v>
      </c>
      <c r="BO496" s="2">
        <v>104406.0549</v>
      </c>
      <c r="BQ496" s="32" t="s">
        <v>421</v>
      </c>
      <c r="BR496" s="32" t="s">
        <v>29</v>
      </c>
    </row>
    <row r="497" spans="2:70" x14ac:dyDescent="0.45">
      <c r="B497" t="s">
        <v>416</v>
      </c>
      <c r="C497" t="s">
        <v>19</v>
      </c>
      <c r="D497" t="s">
        <v>21</v>
      </c>
      <c r="E497" t="s">
        <v>1</v>
      </c>
      <c r="F497">
        <v>9.2499999999999999E-2</v>
      </c>
      <c r="G497">
        <v>9.2100000000000001E-2</v>
      </c>
      <c r="H497">
        <v>9.0899999999999995E-2</v>
      </c>
      <c r="I497">
        <v>9.5600000000000004E-2</v>
      </c>
      <c r="J497">
        <v>9.98E-2</v>
      </c>
      <c r="K497">
        <v>0.1036</v>
      </c>
      <c r="L497">
        <v>9.7799999999999998E-2</v>
      </c>
      <c r="M497">
        <v>8.8300000000000003E-2</v>
      </c>
      <c r="N497">
        <v>8.6800000000000002E-2</v>
      </c>
      <c r="O497">
        <v>8.6800000000000002E-2</v>
      </c>
      <c r="P497">
        <v>9.2499999999999999E-2</v>
      </c>
      <c r="Q497">
        <v>9.6600000000000005E-2</v>
      </c>
      <c r="R497">
        <v>9.1600000000000001E-2</v>
      </c>
      <c r="S497">
        <v>9.6100000000000005E-2</v>
      </c>
      <c r="T497">
        <v>8.72E-2</v>
      </c>
      <c r="U497">
        <v>9.2499999999999999E-2</v>
      </c>
      <c r="V497">
        <v>8.7999999999999995E-2</v>
      </c>
      <c r="W497">
        <v>8.7999999999999995E-2</v>
      </c>
      <c r="X497">
        <v>7.6999999999999999E-2</v>
      </c>
      <c r="Y497">
        <v>8.4199999999999997E-2</v>
      </c>
      <c r="Z497">
        <v>8.0299999999999996E-2</v>
      </c>
      <c r="AA497">
        <v>8.4599999999999995E-2</v>
      </c>
      <c r="AB497">
        <v>7.7100000000000002E-2</v>
      </c>
      <c r="AC497">
        <v>9.9900000000000003E-2</v>
      </c>
      <c r="AD497">
        <v>8.2900000000000001E-2</v>
      </c>
      <c r="AE497">
        <v>9.1899999999999996E-2</v>
      </c>
      <c r="AF497">
        <v>8.5800000000000001E-2</v>
      </c>
      <c r="AG497">
        <v>8.3000000000000004E-2</v>
      </c>
      <c r="AH497">
        <v>8.3299999999999999E-2</v>
      </c>
      <c r="AI497">
        <v>8.2299999999999998E-2</v>
      </c>
      <c r="AJ497">
        <v>8.5500000000000007E-2</v>
      </c>
      <c r="AK497">
        <v>8.2699999999999996E-2</v>
      </c>
      <c r="AL497">
        <v>8.5099999999999995E-2</v>
      </c>
      <c r="AM497">
        <v>8.6800000000000002E-2</v>
      </c>
      <c r="AN497">
        <v>8.48E-2</v>
      </c>
      <c r="AO497">
        <v>9.6199999999999994E-2</v>
      </c>
      <c r="AP497">
        <v>9.6500000000000002E-2</v>
      </c>
      <c r="AQ497">
        <v>8.8599999999999998E-2</v>
      </c>
      <c r="AR497">
        <v>8.6099999999999996E-2</v>
      </c>
      <c r="AS497">
        <v>9.1200000000000003E-2</v>
      </c>
      <c r="AT497">
        <v>8.8800000000000004E-2</v>
      </c>
      <c r="AU497">
        <v>8.8599999999999998E-2</v>
      </c>
      <c r="AV497">
        <v>8.9099999999999999E-2</v>
      </c>
      <c r="AW497">
        <v>9.5799999999999996E-2</v>
      </c>
      <c r="AX497">
        <v>8.9899999999999994E-2</v>
      </c>
      <c r="AY497">
        <v>9.4299999999999995E-2</v>
      </c>
      <c r="AZ497">
        <v>9.3700000000000006E-2</v>
      </c>
      <c r="BA497">
        <v>9.7699999999999995E-2</v>
      </c>
      <c r="BB497">
        <v>8.8400000000000006E-2</v>
      </c>
      <c r="BC497">
        <v>9.0200000000000002E-2</v>
      </c>
      <c r="BD497">
        <v>8.9300000000000004E-2</v>
      </c>
      <c r="BE497">
        <v>8.9899999999999994E-2</v>
      </c>
      <c r="BF497">
        <v>9.2499999999999999E-2</v>
      </c>
      <c r="BG497">
        <v>8.7300000000000003E-2</v>
      </c>
      <c r="BH497">
        <v>8.2199999999999995E-2</v>
      </c>
      <c r="BI497">
        <v>8.9700000000000002E-2</v>
      </c>
      <c r="BJ497">
        <v>8.7599999999999997E-2</v>
      </c>
      <c r="BK497">
        <v>8.5800000000000001E-2</v>
      </c>
      <c r="BL497">
        <v>8.7800000000000003E-2</v>
      </c>
      <c r="BM497">
        <v>7.6700000000000004E-2</v>
      </c>
      <c r="BN497">
        <v>6.2600000000000003E-2</v>
      </c>
      <c r="BO497">
        <v>9.1899999999999996E-2</v>
      </c>
      <c r="BQ497" s="32" t="s">
        <v>0</v>
      </c>
      <c r="BR497" s="32" t="s">
        <v>29</v>
      </c>
    </row>
    <row r="498" spans="2:70" x14ac:dyDescent="0.45">
      <c r="B498" t="s">
        <v>416</v>
      </c>
      <c r="C498" t="s">
        <v>19</v>
      </c>
      <c r="D498" t="s">
        <v>21</v>
      </c>
      <c r="E498" t="s">
        <v>3</v>
      </c>
      <c r="F498">
        <v>1.6418999999999999</v>
      </c>
      <c r="G498">
        <v>1.5964</v>
      </c>
      <c r="H498">
        <v>1.7524</v>
      </c>
      <c r="I498">
        <v>1.7634000000000001</v>
      </c>
      <c r="J498">
        <v>1.6898</v>
      </c>
      <c r="K498">
        <v>1.0091000000000001</v>
      </c>
      <c r="L498">
        <v>1.5208999999999999</v>
      </c>
      <c r="M498">
        <v>3.4363999999999999</v>
      </c>
      <c r="N498">
        <v>2.8851</v>
      </c>
      <c r="O498">
        <v>2.6713</v>
      </c>
      <c r="P498">
        <v>2.1322000000000001</v>
      </c>
      <c r="Q498">
        <v>2.2328000000000001</v>
      </c>
      <c r="R498">
        <v>2.2345999999999999</v>
      </c>
      <c r="S498">
        <v>2.2393999999999998</v>
      </c>
      <c r="T498">
        <v>2.1671999999999998</v>
      </c>
      <c r="U498">
        <v>1.6382000000000001</v>
      </c>
      <c r="V498">
        <v>1.8099000000000001</v>
      </c>
      <c r="W498">
        <v>1.8380000000000001</v>
      </c>
      <c r="X498">
        <v>1.5550999999999999</v>
      </c>
      <c r="Y498">
        <v>1.2707999999999999</v>
      </c>
      <c r="Z498">
        <v>1.5593999999999999</v>
      </c>
      <c r="AA498">
        <v>1.5350999999999999</v>
      </c>
      <c r="AB498">
        <v>1.5038</v>
      </c>
      <c r="AC498">
        <v>1.6528</v>
      </c>
      <c r="AD498">
        <v>1.4368000000000001</v>
      </c>
      <c r="AE498">
        <v>1.7547999999999999</v>
      </c>
      <c r="AF498">
        <v>1.5608</v>
      </c>
      <c r="AG498">
        <v>1.4413</v>
      </c>
      <c r="AH498">
        <v>1.3875999999999999</v>
      </c>
      <c r="AI498">
        <v>1.4081999999999999</v>
      </c>
      <c r="AJ498">
        <v>1.4379999999999999</v>
      </c>
      <c r="AK498">
        <v>1.4333</v>
      </c>
      <c r="AL498">
        <v>1.3986000000000001</v>
      </c>
      <c r="AM498">
        <v>1.3945000000000001</v>
      </c>
      <c r="AN498">
        <v>1.3942000000000001</v>
      </c>
      <c r="AO498">
        <v>1.3801000000000001</v>
      </c>
      <c r="AP498">
        <v>1.4609000000000001</v>
      </c>
      <c r="AQ498">
        <v>1.3897999999999999</v>
      </c>
      <c r="AR498">
        <v>1.3987000000000001</v>
      </c>
      <c r="AS498">
        <v>1.2951999999999999</v>
      </c>
      <c r="AT498">
        <v>1.3069</v>
      </c>
      <c r="AU498">
        <v>1.3067</v>
      </c>
      <c r="AV498">
        <v>1.2782</v>
      </c>
      <c r="AW498">
        <v>1.5</v>
      </c>
      <c r="AX498">
        <v>1.3048</v>
      </c>
      <c r="AY498">
        <v>1.4336</v>
      </c>
      <c r="AZ498">
        <v>1.4346000000000001</v>
      </c>
      <c r="BA498">
        <v>1.4109</v>
      </c>
      <c r="BB498">
        <v>0.83589999999999998</v>
      </c>
      <c r="BC498">
        <v>0.79900000000000004</v>
      </c>
      <c r="BD498">
        <v>0.77569999999999995</v>
      </c>
      <c r="BE498">
        <v>0.86660000000000004</v>
      </c>
      <c r="BF498">
        <v>0.86880000000000002</v>
      </c>
      <c r="BG498">
        <v>0.80269999999999997</v>
      </c>
      <c r="BH498">
        <v>0.79849999999999999</v>
      </c>
      <c r="BI498">
        <v>0.78369999999999995</v>
      </c>
      <c r="BJ498">
        <v>0.76290000000000002</v>
      </c>
      <c r="BK498">
        <v>0.75219999999999998</v>
      </c>
      <c r="BL498">
        <v>0.75209999999999999</v>
      </c>
      <c r="BM498">
        <v>0.73099999999999998</v>
      </c>
      <c r="BN498">
        <v>0.71889999999999998</v>
      </c>
      <c r="BO498">
        <v>0.71599999999999997</v>
      </c>
      <c r="BQ498" s="32" t="s">
        <v>2</v>
      </c>
      <c r="BR498" s="32" t="s">
        <v>29</v>
      </c>
    </row>
    <row r="499" spans="2:70" x14ac:dyDescent="0.45">
      <c r="B499" t="s">
        <v>416</v>
      </c>
      <c r="C499" t="s">
        <v>19</v>
      </c>
      <c r="D499" t="s">
        <v>21</v>
      </c>
      <c r="E499" t="s">
        <v>5</v>
      </c>
      <c r="F499">
        <v>58.456600000000002</v>
      </c>
      <c r="G499">
        <v>57.221499999999999</v>
      </c>
      <c r="H499">
        <v>57.899299999999997</v>
      </c>
      <c r="I499">
        <v>57.909300000000002</v>
      </c>
      <c r="J499">
        <v>57.7896</v>
      </c>
      <c r="K499">
        <v>58.369500000000002</v>
      </c>
      <c r="L499">
        <v>59.0075</v>
      </c>
      <c r="M499">
        <v>58.735300000000002</v>
      </c>
      <c r="N499">
        <v>58.8718</v>
      </c>
      <c r="O499">
        <v>58.973999999999997</v>
      </c>
      <c r="P499">
        <v>57.7804</v>
      </c>
      <c r="Q499">
        <v>59.8523</v>
      </c>
      <c r="R499">
        <v>58.976999999999997</v>
      </c>
      <c r="S499">
        <v>59.039900000000003</v>
      </c>
      <c r="T499">
        <v>60.293300000000002</v>
      </c>
      <c r="U499">
        <v>61.041699999999999</v>
      </c>
      <c r="V499">
        <v>55.764800000000001</v>
      </c>
      <c r="W499">
        <v>55.2164</v>
      </c>
      <c r="X499">
        <v>53.117199999999997</v>
      </c>
      <c r="Y499">
        <v>53.118499999999997</v>
      </c>
      <c r="Z499">
        <v>53.165300000000002</v>
      </c>
      <c r="AA499">
        <v>53.532600000000002</v>
      </c>
      <c r="AB499">
        <v>53.914700000000003</v>
      </c>
      <c r="AC499">
        <v>54.126300000000001</v>
      </c>
      <c r="AD499">
        <v>53.122399999999999</v>
      </c>
      <c r="AE499">
        <v>82.870800000000003</v>
      </c>
      <c r="AF499">
        <v>59.674700000000001</v>
      </c>
      <c r="AG499">
        <v>59.544499999999999</v>
      </c>
      <c r="AH499">
        <v>54.199300000000001</v>
      </c>
      <c r="AI499">
        <v>54.279200000000003</v>
      </c>
      <c r="AJ499">
        <v>54.654299999999999</v>
      </c>
      <c r="AK499">
        <v>54.300699999999999</v>
      </c>
      <c r="AL499">
        <v>52.604300000000002</v>
      </c>
      <c r="AM499">
        <v>54.289900000000003</v>
      </c>
      <c r="AN499">
        <v>54.298200000000001</v>
      </c>
      <c r="AO499">
        <v>54.312600000000003</v>
      </c>
      <c r="AP499">
        <v>55.6571</v>
      </c>
      <c r="AQ499">
        <v>54.506</v>
      </c>
      <c r="AR499">
        <v>54.346699999999998</v>
      </c>
      <c r="AS499">
        <v>55.661299999999997</v>
      </c>
      <c r="AT499">
        <v>54.741399999999999</v>
      </c>
      <c r="AU499">
        <v>44.9831</v>
      </c>
      <c r="AV499">
        <v>36.6417</v>
      </c>
      <c r="AW499">
        <v>32.953499999999998</v>
      </c>
      <c r="AX499">
        <v>31.060300000000002</v>
      </c>
      <c r="AY499">
        <v>29.680299999999999</v>
      </c>
      <c r="AZ499">
        <v>28.0183</v>
      </c>
      <c r="BA499">
        <v>57.7318</v>
      </c>
      <c r="BB499">
        <v>57.7044</v>
      </c>
      <c r="BC499">
        <v>57.698</v>
      </c>
      <c r="BD499">
        <v>58.354399999999998</v>
      </c>
      <c r="BE499">
        <v>58.462400000000002</v>
      </c>
      <c r="BF499">
        <v>57.273099999999999</v>
      </c>
      <c r="BG499">
        <v>59.624600000000001</v>
      </c>
      <c r="BH499">
        <v>58.979399999999998</v>
      </c>
      <c r="BI499">
        <v>60.127400000000002</v>
      </c>
      <c r="BJ499">
        <v>59.286700000000003</v>
      </c>
      <c r="BK499">
        <v>59.333399999999997</v>
      </c>
      <c r="BL499">
        <v>58.162199999999999</v>
      </c>
      <c r="BM499">
        <v>67.5655</v>
      </c>
      <c r="BN499">
        <v>67.389700000000005</v>
      </c>
      <c r="BO499">
        <v>68.98</v>
      </c>
      <c r="BQ499" s="32" t="s">
        <v>4</v>
      </c>
      <c r="BR499" s="32" t="s">
        <v>29</v>
      </c>
    </row>
    <row r="500" spans="2:70" x14ac:dyDescent="0.45">
      <c r="B500" t="s">
        <v>416</v>
      </c>
      <c r="C500" t="s">
        <v>19</v>
      </c>
      <c r="D500" t="s">
        <v>21</v>
      </c>
      <c r="E500" t="s">
        <v>7</v>
      </c>
      <c r="F500">
        <v>4.9621000000000004</v>
      </c>
      <c r="G500">
        <v>4.9619999999999997</v>
      </c>
      <c r="H500">
        <v>4.9619999999999997</v>
      </c>
      <c r="I500">
        <v>4.9619999999999997</v>
      </c>
      <c r="J500">
        <v>4.9619999999999997</v>
      </c>
      <c r="K500">
        <v>4.9619999999999997</v>
      </c>
      <c r="L500">
        <v>4.9619999999999997</v>
      </c>
      <c r="M500">
        <v>4.9619999999999997</v>
      </c>
      <c r="N500">
        <v>4.9619999999999997</v>
      </c>
      <c r="O500">
        <v>4.9621000000000004</v>
      </c>
      <c r="P500">
        <v>4.9621000000000004</v>
      </c>
      <c r="Q500">
        <v>4.9621000000000004</v>
      </c>
      <c r="R500">
        <v>4.9619999999999997</v>
      </c>
      <c r="S500">
        <v>4.9621000000000004</v>
      </c>
      <c r="T500">
        <v>4.9621000000000004</v>
      </c>
      <c r="U500">
        <v>4.9621000000000004</v>
      </c>
      <c r="V500">
        <v>4.9622000000000002</v>
      </c>
      <c r="W500">
        <v>4.9621000000000004</v>
      </c>
      <c r="X500">
        <v>4.9621000000000004</v>
      </c>
      <c r="Y500">
        <v>4.9621000000000004</v>
      </c>
      <c r="Z500">
        <v>4.9621000000000004</v>
      </c>
      <c r="AA500">
        <v>4.9619999999999997</v>
      </c>
      <c r="AB500">
        <v>4.9621000000000004</v>
      </c>
      <c r="AC500">
        <v>4.9621000000000004</v>
      </c>
      <c r="AD500">
        <v>4.9621000000000004</v>
      </c>
      <c r="AE500">
        <v>4.9621000000000004</v>
      </c>
      <c r="AF500">
        <v>4.9619999999999997</v>
      </c>
      <c r="AG500">
        <v>4.9621000000000004</v>
      </c>
      <c r="AH500">
        <v>4.9621000000000004</v>
      </c>
      <c r="AI500">
        <v>4.9621000000000004</v>
      </c>
      <c r="AJ500">
        <v>3.6657999999999999</v>
      </c>
      <c r="AK500">
        <v>3.6699000000000002</v>
      </c>
      <c r="AL500">
        <v>3.6777000000000002</v>
      </c>
      <c r="AM500">
        <v>3.6637</v>
      </c>
      <c r="AN500">
        <v>3.6696</v>
      </c>
      <c r="AO500">
        <v>3.6724999999999999</v>
      </c>
      <c r="AP500">
        <v>3.6747999999999998</v>
      </c>
      <c r="AQ500">
        <v>3.6880999999999999</v>
      </c>
      <c r="AR500">
        <v>3.6960999999999999</v>
      </c>
      <c r="AS500">
        <v>3.6964999999999999</v>
      </c>
      <c r="AT500">
        <v>3.7031999999999998</v>
      </c>
      <c r="AU500">
        <v>3.7810000000000001</v>
      </c>
      <c r="AV500">
        <v>3.8624999999999998</v>
      </c>
      <c r="AW500">
        <v>3.8780999999999999</v>
      </c>
      <c r="AX500">
        <v>3.8877999999999999</v>
      </c>
      <c r="AY500">
        <v>3.8919999999999999</v>
      </c>
      <c r="AZ500">
        <v>3.9007000000000001</v>
      </c>
      <c r="BA500">
        <v>3.9091999999999998</v>
      </c>
      <c r="BB500">
        <v>4.1620999999999997</v>
      </c>
      <c r="BC500">
        <v>4.1642000000000001</v>
      </c>
      <c r="BD500">
        <v>4.0444000000000004</v>
      </c>
      <c r="BE500">
        <v>3.8677999999999999</v>
      </c>
      <c r="BF500">
        <v>3.7530000000000001</v>
      </c>
      <c r="BG500">
        <v>3.8073999999999999</v>
      </c>
      <c r="BH500">
        <v>3.9948000000000001</v>
      </c>
      <c r="BI500">
        <v>3.7160000000000002</v>
      </c>
      <c r="BJ500">
        <v>3.8717999999999999</v>
      </c>
      <c r="BK500">
        <v>3.1383999999999999</v>
      </c>
      <c r="BL500">
        <v>3.9681000000000002</v>
      </c>
      <c r="BM500">
        <v>3.9624999999999999</v>
      </c>
      <c r="BN500">
        <v>3.9639000000000002</v>
      </c>
      <c r="BO500">
        <v>3.9636</v>
      </c>
      <c r="BQ500" s="32" t="s">
        <v>6</v>
      </c>
      <c r="BR500" s="32" t="s">
        <v>29</v>
      </c>
    </row>
    <row r="501" spans="2:70" x14ac:dyDescent="0.45">
      <c r="B501" t="s">
        <v>416</v>
      </c>
      <c r="C501" t="s">
        <v>19</v>
      </c>
      <c r="D501" t="s">
        <v>21</v>
      </c>
      <c r="E501" t="s">
        <v>9</v>
      </c>
      <c r="F501">
        <v>60.3904</v>
      </c>
      <c r="G501">
        <v>63.899000000000001</v>
      </c>
      <c r="H501">
        <v>63.638199999999998</v>
      </c>
      <c r="I501">
        <v>63.142299999999999</v>
      </c>
      <c r="J501">
        <v>64.896000000000001</v>
      </c>
      <c r="K501">
        <v>55.6601</v>
      </c>
      <c r="L501">
        <v>55.571399999999997</v>
      </c>
      <c r="M501">
        <v>55.316299999999998</v>
      </c>
      <c r="N501">
        <v>54.708500000000001</v>
      </c>
      <c r="O501">
        <v>58.657899999999998</v>
      </c>
      <c r="P501">
        <v>56.9773</v>
      </c>
      <c r="Q501">
        <v>60.454700000000003</v>
      </c>
      <c r="R501">
        <v>58.041499999999999</v>
      </c>
      <c r="S501">
        <v>53.8553</v>
      </c>
      <c r="T501">
        <v>52.248199999999997</v>
      </c>
      <c r="U501">
        <v>68.317499999999995</v>
      </c>
      <c r="V501">
        <v>55.064500000000002</v>
      </c>
      <c r="W501">
        <v>52.2468</v>
      </c>
      <c r="X501">
        <v>52.265700000000002</v>
      </c>
      <c r="Y501">
        <v>52.270600000000002</v>
      </c>
      <c r="Z501">
        <v>52.240499999999997</v>
      </c>
      <c r="AA501">
        <v>52.245399999999997</v>
      </c>
      <c r="AB501">
        <v>52.2774</v>
      </c>
      <c r="AC501">
        <v>52.264899999999997</v>
      </c>
      <c r="AD501">
        <v>57.502800000000001</v>
      </c>
      <c r="AE501">
        <v>57.144799999999996</v>
      </c>
      <c r="AF501">
        <v>57.062800000000003</v>
      </c>
      <c r="AG501">
        <v>57.3429</v>
      </c>
      <c r="AH501">
        <v>57.2986</v>
      </c>
      <c r="AI501">
        <v>57.429000000000002</v>
      </c>
      <c r="AJ501">
        <v>57.299199999999999</v>
      </c>
      <c r="AK501">
        <v>57.239699999999999</v>
      </c>
      <c r="AL501">
        <v>57.359200000000001</v>
      </c>
      <c r="AM501">
        <v>57.211500000000001</v>
      </c>
      <c r="AN501">
        <v>57.2699</v>
      </c>
      <c r="AO501">
        <v>57.753999999999998</v>
      </c>
      <c r="AP501">
        <v>57.2774</v>
      </c>
      <c r="AQ501">
        <v>57.145499999999998</v>
      </c>
      <c r="AR501">
        <v>57.085500000000003</v>
      </c>
      <c r="AS501">
        <v>57.062899999999999</v>
      </c>
      <c r="AT501">
        <v>57.111600000000003</v>
      </c>
      <c r="AU501">
        <v>59.335000000000001</v>
      </c>
      <c r="AV501">
        <v>54.045499999999997</v>
      </c>
      <c r="AW501">
        <v>57.6569</v>
      </c>
      <c r="AX501">
        <v>59.030500000000004</v>
      </c>
      <c r="AY501">
        <v>59.030799999999999</v>
      </c>
      <c r="AZ501">
        <v>59.031300000000002</v>
      </c>
      <c r="BA501">
        <v>86.223799999999997</v>
      </c>
      <c r="BB501">
        <v>86.224100000000007</v>
      </c>
      <c r="BC501">
        <v>86.224000000000004</v>
      </c>
      <c r="BD501">
        <v>86.225399999999993</v>
      </c>
      <c r="BE501">
        <v>91.172700000000006</v>
      </c>
      <c r="BF501">
        <v>99.299300000000002</v>
      </c>
      <c r="BG501">
        <v>92.343100000000007</v>
      </c>
      <c r="BH501">
        <v>91.325599999999994</v>
      </c>
      <c r="BI501">
        <v>98.552899999999994</v>
      </c>
      <c r="BJ501">
        <v>101.2294</v>
      </c>
      <c r="BK501">
        <v>100.53749999999999</v>
      </c>
      <c r="BL501">
        <v>97.080399999999997</v>
      </c>
      <c r="BM501">
        <v>108.5415</v>
      </c>
      <c r="BN501">
        <v>112.4909</v>
      </c>
      <c r="BO501">
        <v>116.6532</v>
      </c>
      <c r="BQ501" s="32" t="s">
        <v>8</v>
      </c>
      <c r="BR501" s="32" t="s">
        <v>29</v>
      </c>
    </row>
    <row r="502" spans="2:70" x14ac:dyDescent="0.45">
      <c r="B502" t="s">
        <v>416</v>
      </c>
      <c r="C502" t="s">
        <v>19</v>
      </c>
      <c r="D502" t="s">
        <v>21</v>
      </c>
      <c r="E502" t="s">
        <v>10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Q502" s="32" t="s">
        <v>6</v>
      </c>
      <c r="BR502" s="32" t="s">
        <v>29</v>
      </c>
    </row>
    <row r="503" spans="2:70" x14ac:dyDescent="0.45">
      <c r="B503" t="s">
        <v>416</v>
      </c>
      <c r="C503" t="s">
        <v>19</v>
      </c>
      <c r="D503" t="s">
        <v>21</v>
      </c>
      <c r="E503" t="s">
        <v>11</v>
      </c>
      <c r="F503">
        <v>67.166499999999999</v>
      </c>
      <c r="G503">
        <v>67.102599999999995</v>
      </c>
      <c r="H503">
        <v>67.093199999999996</v>
      </c>
      <c r="I503">
        <v>67.183700000000002</v>
      </c>
      <c r="J503">
        <v>58.078699999999998</v>
      </c>
      <c r="K503">
        <v>37.706299999999999</v>
      </c>
      <c r="L503">
        <v>44.346800000000002</v>
      </c>
      <c r="M503">
        <v>44.064900000000002</v>
      </c>
      <c r="N503">
        <v>43.2029</v>
      </c>
      <c r="O503">
        <v>42.818100000000001</v>
      </c>
      <c r="P503">
        <v>43.0289</v>
      </c>
      <c r="Q503">
        <v>47.153700000000001</v>
      </c>
      <c r="R503">
        <v>47.6111</v>
      </c>
      <c r="S503">
        <v>47.640300000000003</v>
      </c>
      <c r="T503">
        <v>47.857799999999997</v>
      </c>
      <c r="U503">
        <v>44.8857</v>
      </c>
      <c r="V503">
        <v>43.663400000000003</v>
      </c>
      <c r="W503">
        <v>45.934100000000001</v>
      </c>
      <c r="X503">
        <v>46.369100000000003</v>
      </c>
      <c r="Y503">
        <v>46.391100000000002</v>
      </c>
      <c r="Z503">
        <v>43.532699999999998</v>
      </c>
      <c r="AA503">
        <v>41.073900000000002</v>
      </c>
      <c r="AB503">
        <v>41.072000000000003</v>
      </c>
      <c r="AC503">
        <v>41.063899999999997</v>
      </c>
      <c r="AD503">
        <v>40.860799999999998</v>
      </c>
      <c r="AE503">
        <v>40.934699999999999</v>
      </c>
      <c r="AF503">
        <v>41.167700000000004</v>
      </c>
      <c r="AG503">
        <v>41.078400000000002</v>
      </c>
      <c r="AH503">
        <v>41.474499999999999</v>
      </c>
      <c r="AI503">
        <v>41.078600000000002</v>
      </c>
      <c r="AJ503">
        <v>41.363700000000001</v>
      </c>
      <c r="AK503">
        <v>41.183900000000001</v>
      </c>
      <c r="AL503">
        <v>41.741900000000001</v>
      </c>
      <c r="AM503">
        <v>43.399500000000003</v>
      </c>
      <c r="AN503">
        <v>44.082700000000003</v>
      </c>
      <c r="AO503">
        <v>44.8095</v>
      </c>
      <c r="AP503">
        <v>45.575699999999998</v>
      </c>
      <c r="AQ503">
        <v>46.369700000000002</v>
      </c>
      <c r="AR503">
        <v>47.214500000000001</v>
      </c>
      <c r="AS503">
        <v>48.098700000000001</v>
      </c>
      <c r="AT503">
        <v>49.016300000000001</v>
      </c>
      <c r="AU503">
        <v>49.985300000000002</v>
      </c>
      <c r="AV503">
        <v>51.003</v>
      </c>
      <c r="AW503">
        <v>52.064399999999999</v>
      </c>
      <c r="AX503">
        <v>54.2746</v>
      </c>
      <c r="AY503">
        <v>55.584000000000003</v>
      </c>
      <c r="AZ503">
        <v>59.807099999999998</v>
      </c>
      <c r="BA503">
        <v>61.049799999999998</v>
      </c>
      <c r="BB503">
        <v>62.445099999999996</v>
      </c>
      <c r="BC503">
        <v>63.9373</v>
      </c>
      <c r="BD503">
        <v>65.515799999999999</v>
      </c>
      <c r="BE503">
        <v>67.189400000000006</v>
      </c>
      <c r="BF503">
        <v>90.018699999999995</v>
      </c>
      <c r="BG503">
        <v>85.914199999999994</v>
      </c>
      <c r="BH503">
        <v>82.1601</v>
      </c>
      <c r="BI503">
        <v>86.639300000000006</v>
      </c>
      <c r="BJ503">
        <v>88.756900000000002</v>
      </c>
      <c r="BK503">
        <v>88.491299999999995</v>
      </c>
      <c r="BL503">
        <v>80.759100000000004</v>
      </c>
      <c r="BM503">
        <v>82.798299999999998</v>
      </c>
      <c r="BN503">
        <v>79.339500000000001</v>
      </c>
      <c r="BO503">
        <v>76.085800000000006</v>
      </c>
      <c r="BQ503" s="32" t="s">
        <v>8</v>
      </c>
      <c r="BR503" s="32" t="s">
        <v>29</v>
      </c>
    </row>
    <row r="504" spans="2:70" x14ac:dyDescent="0.45">
      <c r="B504" t="s">
        <v>416</v>
      </c>
      <c r="C504" t="s">
        <v>19</v>
      </c>
      <c r="D504" t="s">
        <v>21</v>
      </c>
      <c r="E504" t="s">
        <v>12</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Q504" s="32" t="s">
        <v>6</v>
      </c>
      <c r="BR504" s="32" t="s">
        <v>29</v>
      </c>
    </row>
    <row r="505" spans="2:70" x14ac:dyDescent="0.45">
      <c r="B505" t="s">
        <v>416</v>
      </c>
      <c r="C505" t="s">
        <v>19</v>
      </c>
      <c r="D505" t="s">
        <v>21</v>
      </c>
      <c r="E505" t="s">
        <v>13</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Q505" s="32" t="s">
        <v>6</v>
      </c>
      <c r="BR505" s="32" t="s">
        <v>29</v>
      </c>
    </row>
    <row r="506" spans="2:70" x14ac:dyDescent="0.45">
      <c r="B506" t="s">
        <v>416</v>
      </c>
      <c r="C506" t="s">
        <v>19</v>
      </c>
      <c r="D506" t="s">
        <v>21</v>
      </c>
      <c r="E506" t="s">
        <v>15</v>
      </c>
      <c r="F506">
        <v>1.3227</v>
      </c>
      <c r="G506">
        <v>1.3118000000000001</v>
      </c>
      <c r="H506">
        <v>1.3003</v>
      </c>
      <c r="I506">
        <v>1.3183</v>
      </c>
      <c r="J506">
        <v>1.3129999999999999</v>
      </c>
      <c r="K506">
        <v>1.462</v>
      </c>
      <c r="L506">
        <v>1.4493</v>
      </c>
      <c r="M506">
        <v>1.448</v>
      </c>
      <c r="N506">
        <v>1.4181999999999999</v>
      </c>
      <c r="O506">
        <v>1.3903000000000001</v>
      </c>
      <c r="P506">
        <v>1.3766</v>
      </c>
      <c r="Q506">
        <v>1.3844000000000001</v>
      </c>
      <c r="R506">
        <v>1.3305</v>
      </c>
      <c r="S506">
        <v>1.4353</v>
      </c>
      <c r="T506">
        <v>1.3997999999999999</v>
      </c>
      <c r="U506">
        <v>1.6184000000000001</v>
      </c>
      <c r="V506">
        <v>1.7755000000000001</v>
      </c>
      <c r="W506">
        <v>1.6019000000000001</v>
      </c>
      <c r="X506">
        <v>1.5831999999999999</v>
      </c>
      <c r="Y506">
        <v>1.5657000000000001</v>
      </c>
      <c r="Z506">
        <v>1.5606</v>
      </c>
      <c r="AA506">
        <v>1.5479000000000001</v>
      </c>
      <c r="AB506">
        <v>1.5469999999999999</v>
      </c>
      <c r="AC506">
        <v>1.5215000000000001</v>
      </c>
      <c r="AD506">
        <v>1.5222</v>
      </c>
      <c r="AE506">
        <v>1.5128999999999999</v>
      </c>
      <c r="AF506">
        <v>1.5271999999999999</v>
      </c>
      <c r="AG506">
        <v>1.5286999999999999</v>
      </c>
      <c r="AH506">
        <v>1.5275000000000001</v>
      </c>
      <c r="AI506">
        <v>1.6171</v>
      </c>
      <c r="AJ506">
        <v>1.6456999999999999</v>
      </c>
      <c r="AK506">
        <v>1.623</v>
      </c>
      <c r="AL506">
        <v>1.5704</v>
      </c>
      <c r="AM506">
        <v>1.5127999999999999</v>
      </c>
      <c r="AN506">
        <v>1.5229999999999999</v>
      </c>
      <c r="AO506">
        <v>1.5464</v>
      </c>
      <c r="AP506">
        <v>1.4715</v>
      </c>
      <c r="AQ506">
        <v>1.601</v>
      </c>
      <c r="AR506">
        <v>1.9748000000000001</v>
      </c>
      <c r="AS506">
        <v>2.0602999999999998</v>
      </c>
      <c r="AT506">
        <v>2.0775999999999999</v>
      </c>
      <c r="AU506">
        <v>2.1135000000000002</v>
      </c>
      <c r="AV506">
        <v>2.1573000000000002</v>
      </c>
      <c r="AW506">
        <v>2.1156999999999999</v>
      </c>
      <c r="AX506">
        <v>2.1457000000000002</v>
      </c>
      <c r="AY506">
        <v>1.9785999999999999</v>
      </c>
      <c r="AZ506">
        <v>2.0468999999999999</v>
      </c>
      <c r="BA506">
        <v>1.9073</v>
      </c>
      <c r="BB506">
        <v>1.784</v>
      </c>
      <c r="BC506">
        <v>1.6705000000000001</v>
      </c>
      <c r="BD506">
        <v>1.6574</v>
      </c>
      <c r="BE506">
        <v>1.8744000000000001</v>
      </c>
      <c r="BF506">
        <v>1.4088000000000001</v>
      </c>
      <c r="BG506">
        <v>1.5282</v>
      </c>
      <c r="BH506">
        <v>1.736</v>
      </c>
      <c r="BI506">
        <v>1.6627000000000001</v>
      </c>
      <c r="BJ506">
        <v>1.6841999999999999</v>
      </c>
      <c r="BK506">
        <v>1.5858000000000001</v>
      </c>
      <c r="BL506">
        <v>1.6</v>
      </c>
      <c r="BM506">
        <v>1.6245000000000001</v>
      </c>
      <c r="BN506">
        <v>1.6245000000000001</v>
      </c>
      <c r="BO506">
        <v>1.6161000000000001</v>
      </c>
      <c r="BQ506" s="32" t="s">
        <v>14</v>
      </c>
      <c r="BR506" s="32" t="s">
        <v>29</v>
      </c>
    </row>
    <row r="507" spans="2:70" x14ac:dyDescent="0.45">
      <c r="B507" t="s">
        <v>416</v>
      </c>
      <c r="C507" t="s">
        <v>19</v>
      </c>
      <c r="D507" t="s">
        <v>21</v>
      </c>
      <c r="E507" t="s">
        <v>17</v>
      </c>
      <c r="F507">
        <v>3.1829000000000001</v>
      </c>
      <c r="G507">
        <v>3.1844999999999999</v>
      </c>
      <c r="H507">
        <v>3.1812999999999998</v>
      </c>
      <c r="I507">
        <v>2.7235</v>
      </c>
      <c r="J507">
        <v>2.7246000000000001</v>
      </c>
      <c r="K507">
        <v>2.3195999999999999</v>
      </c>
      <c r="L507">
        <v>2.3195999999999999</v>
      </c>
      <c r="M507">
        <v>2.3157999999999999</v>
      </c>
      <c r="N507">
        <v>2.3191999999999999</v>
      </c>
      <c r="O507">
        <v>2.3191999999999999</v>
      </c>
      <c r="P507">
        <v>2.2570000000000001</v>
      </c>
      <c r="Q507">
        <v>2.2614000000000001</v>
      </c>
      <c r="R507">
        <v>2.2052999999999998</v>
      </c>
      <c r="S507">
        <v>2.1501999999999999</v>
      </c>
      <c r="T507">
        <v>2.0897999999999999</v>
      </c>
      <c r="U507">
        <v>1.9978</v>
      </c>
      <c r="V507">
        <v>2.9121000000000001</v>
      </c>
      <c r="W507">
        <v>3.1703999999999999</v>
      </c>
      <c r="X507">
        <v>2.8620999999999999</v>
      </c>
      <c r="Y507">
        <v>2.8624000000000001</v>
      </c>
      <c r="Z507">
        <v>2.8628999999999998</v>
      </c>
      <c r="AA507">
        <v>2.8633999999999999</v>
      </c>
      <c r="AB507">
        <v>2.8637000000000001</v>
      </c>
      <c r="AC507">
        <v>2.8637000000000001</v>
      </c>
      <c r="AD507">
        <v>2.8639000000000001</v>
      </c>
      <c r="AE507">
        <v>2.8632</v>
      </c>
      <c r="AF507">
        <v>2.8626999999999998</v>
      </c>
      <c r="AG507">
        <v>2.8649</v>
      </c>
      <c r="AH507">
        <v>2.8632</v>
      </c>
      <c r="AI507">
        <v>2.6362000000000001</v>
      </c>
      <c r="AJ507">
        <v>2.5423</v>
      </c>
      <c r="AK507">
        <v>2.5139999999999998</v>
      </c>
      <c r="AL507">
        <v>2.5602</v>
      </c>
      <c r="AM507">
        <v>2.5979000000000001</v>
      </c>
      <c r="AN507">
        <v>2.6316000000000002</v>
      </c>
      <c r="AO507">
        <v>2.6017000000000001</v>
      </c>
      <c r="AP507">
        <v>2.8742999999999999</v>
      </c>
      <c r="AQ507">
        <v>2.5146000000000002</v>
      </c>
      <c r="AR507">
        <v>1.2576000000000001</v>
      </c>
      <c r="AS507">
        <v>1.2082999999999999</v>
      </c>
      <c r="AT507">
        <v>1.6186</v>
      </c>
      <c r="AU507">
        <v>1.6171</v>
      </c>
      <c r="AV507">
        <v>1.6172</v>
      </c>
      <c r="AW507">
        <v>1.617</v>
      </c>
      <c r="AX507">
        <v>1.1455</v>
      </c>
      <c r="AY507">
        <v>1.1506000000000001</v>
      </c>
      <c r="AZ507">
        <v>1.1544000000000001</v>
      </c>
      <c r="BA507">
        <v>1.1414</v>
      </c>
      <c r="BB507">
        <v>1.1489</v>
      </c>
      <c r="BC507">
        <v>1.1482000000000001</v>
      </c>
      <c r="BD507">
        <v>1.1466000000000001</v>
      </c>
      <c r="BE507">
        <v>1.0304</v>
      </c>
      <c r="BF507">
        <v>1.0965</v>
      </c>
      <c r="BG507">
        <v>1.1218999999999999</v>
      </c>
      <c r="BH507">
        <v>1.5206</v>
      </c>
      <c r="BI507">
        <v>1.0148999999999999</v>
      </c>
      <c r="BJ507">
        <v>1.0407</v>
      </c>
      <c r="BK507">
        <v>0.97740000000000005</v>
      </c>
      <c r="BL507">
        <v>0.99299999999999999</v>
      </c>
      <c r="BM507">
        <v>1.0134000000000001</v>
      </c>
      <c r="BN507">
        <v>1.0186999999999999</v>
      </c>
      <c r="BO507">
        <v>1.0286</v>
      </c>
      <c r="BQ507" s="32" t="s">
        <v>16</v>
      </c>
      <c r="BR507" s="32" t="s">
        <v>29</v>
      </c>
    </row>
    <row r="508" spans="2:70" x14ac:dyDescent="0.45">
      <c r="B508" t="s">
        <v>416</v>
      </c>
      <c r="C508" t="s">
        <v>25</v>
      </c>
      <c r="D508" t="s">
        <v>26</v>
      </c>
      <c r="E508" t="s">
        <v>1</v>
      </c>
      <c r="F508">
        <v>82.551500000000004</v>
      </c>
      <c r="G508">
        <v>82.707899999999995</v>
      </c>
      <c r="H508">
        <v>82.814700000000002</v>
      </c>
      <c r="I508">
        <v>88.037700000000001</v>
      </c>
      <c r="J508">
        <v>105.13890000000001</v>
      </c>
      <c r="K508">
        <v>110.3245</v>
      </c>
      <c r="L508">
        <v>105.02889999999999</v>
      </c>
      <c r="M508">
        <v>113.8407</v>
      </c>
      <c r="N508">
        <v>140.60419999999999</v>
      </c>
      <c r="O508">
        <v>142.43969999999999</v>
      </c>
      <c r="P508">
        <v>131.9547</v>
      </c>
      <c r="Q508">
        <v>146.75620000000001</v>
      </c>
      <c r="R508">
        <v>133.6052</v>
      </c>
      <c r="S508">
        <v>132.0806</v>
      </c>
      <c r="T508">
        <v>151.03659999999999</v>
      </c>
      <c r="U508">
        <v>152.81049999999999</v>
      </c>
      <c r="V508">
        <v>132.07470000000001</v>
      </c>
      <c r="W508">
        <v>133.82300000000001</v>
      </c>
      <c r="X508">
        <v>96.641499999999994</v>
      </c>
      <c r="Y508">
        <v>89.339100000000002</v>
      </c>
      <c r="Z508">
        <v>92.348399999999998</v>
      </c>
      <c r="AA508">
        <v>90.816500000000005</v>
      </c>
      <c r="AB508">
        <v>106.146</v>
      </c>
      <c r="AC508">
        <v>92.278499999999994</v>
      </c>
      <c r="AD508">
        <v>95.472200000000001</v>
      </c>
      <c r="AE508">
        <v>95.263900000000007</v>
      </c>
      <c r="AF508">
        <v>103.0031</v>
      </c>
      <c r="AG508">
        <v>114.18380000000001</v>
      </c>
      <c r="AH508">
        <v>132.43989999999999</v>
      </c>
      <c r="AI508">
        <v>125.54040000000001</v>
      </c>
      <c r="AJ508">
        <v>129.49039999999999</v>
      </c>
      <c r="AK508">
        <v>138.49</v>
      </c>
      <c r="AL508">
        <v>153.67590000000001</v>
      </c>
      <c r="AM508">
        <v>161.3108</v>
      </c>
      <c r="AN508">
        <v>165.619</v>
      </c>
      <c r="AO508">
        <v>144.82570000000001</v>
      </c>
      <c r="AP508">
        <v>149.1627</v>
      </c>
      <c r="AQ508">
        <v>176.77719999999999</v>
      </c>
      <c r="AR508">
        <v>179.26609999999999</v>
      </c>
      <c r="AS508">
        <v>182.58750000000001</v>
      </c>
      <c r="AT508">
        <v>194.9144</v>
      </c>
      <c r="AU508">
        <v>199.26329999999999</v>
      </c>
      <c r="AV508">
        <v>211.5926</v>
      </c>
      <c r="AW508">
        <v>206.1865</v>
      </c>
      <c r="AX508">
        <v>213.30099999999999</v>
      </c>
      <c r="AY508">
        <v>226.57820000000001</v>
      </c>
      <c r="AZ508">
        <v>231.4554</v>
      </c>
      <c r="BA508">
        <v>288.20240000000001</v>
      </c>
      <c r="BB508">
        <v>265.2253</v>
      </c>
      <c r="BC508">
        <v>275.32049999999998</v>
      </c>
      <c r="BD508">
        <v>291.86829999999998</v>
      </c>
      <c r="BE508">
        <v>299.81599999999997</v>
      </c>
      <c r="BF508">
        <v>304.63589999999999</v>
      </c>
      <c r="BG508">
        <v>298.93079999999998</v>
      </c>
      <c r="BH508">
        <v>286.21910000000003</v>
      </c>
      <c r="BI508">
        <v>274.79199999999997</v>
      </c>
      <c r="BJ508">
        <v>282.43029999999999</v>
      </c>
      <c r="BK508">
        <v>332.67189999999999</v>
      </c>
      <c r="BL508">
        <v>259.20530000000002</v>
      </c>
      <c r="BM508">
        <v>369.57459999999998</v>
      </c>
      <c r="BN508">
        <v>414.07810000000001</v>
      </c>
      <c r="BO508">
        <v>289.30990000000003</v>
      </c>
      <c r="BQ508" s="32" t="s">
        <v>0</v>
      </c>
      <c r="BR508" s="32" t="s">
        <v>29</v>
      </c>
    </row>
    <row r="509" spans="2:70" x14ac:dyDescent="0.45">
      <c r="B509" t="s">
        <v>416</v>
      </c>
      <c r="C509" t="s">
        <v>25</v>
      </c>
      <c r="D509" t="s">
        <v>26</v>
      </c>
      <c r="E509" t="s">
        <v>3</v>
      </c>
      <c r="F509">
        <v>5.2541000000000002</v>
      </c>
      <c r="G509">
        <v>6.3856999999999999</v>
      </c>
      <c r="H509">
        <v>2.8914</v>
      </c>
      <c r="I509">
        <v>4.0559000000000003</v>
      </c>
      <c r="J509">
        <v>8.0265000000000004</v>
      </c>
      <c r="K509">
        <v>6.2546999999999997</v>
      </c>
      <c r="L509">
        <v>11.8995</v>
      </c>
      <c r="M509">
        <v>9.8554999999999993</v>
      </c>
      <c r="N509">
        <v>13.753399999999999</v>
      </c>
      <c r="O509">
        <v>30.559200000000001</v>
      </c>
      <c r="P509">
        <v>46.908700000000003</v>
      </c>
      <c r="Q509">
        <v>35.055700000000002</v>
      </c>
      <c r="R509">
        <v>19.441199999999998</v>
      </c>
      <c r="S509">
        <v>33.590600000000002</v>
      </c>
      <c r="T509">
        <v>34.674500000000002</v>
      </c>
      <c r="U509">
        <v>47.508899999999997</v>
      </c>
      <c r="V509">
        <v>38.007800000000003</v>
      </c>
      <c r="W509">
        <v>47.235500000000002</v>
      </c>
      <c r="X509">
        <v>23.326499999999999</v>
      </c>
      <c r="Y509">
        <v>21.603899999999999</v>
      </c>
      <c r="Z509">
        <v>23.3916</v>
      </c>
      <c r="AA509">
        <v>29.166</v>
      </c>
      <c r="AB509">
        <v>33.082999999999998</v>
      </c>
      <c r="AC509">
        <v>33.055500000000002</v>
      </c>
      <c r="AD509">
        <v>27.2988</v>
      </c>
      <c r="AE509">
        <v>36.851399999999998</v>
      </c>
      <c r="AF509">
        <v>31.215199999999999</v>
      </c>
      <c r="AG509">
        <v>33.149799999999999</v>
      </c>
      <c r="AH509">
        <v>62.440600000000003</v>
      </c>
      <c r="AI509">
        <v>76.042900000000003</v>
      </c>
      <c r="AJ509">
        <v>87.7196</v>
      </c>
      <c r="AK509">
        <v>97.465500000000006</v>
      </c>
      <c r="AL509">
        <v>103.4997</v>
      </c>
      <c r="AM509">
        <v>107.3798</v>
      </c>
      <c r="AN509">
        <v>107.3541</v>
      </c>
      <c r="AO509">
        <v>113.1658</v>
      </c>
      <c r="AP509">
        <v>116.8733</v>
      </c>
      <c r="AQ509">
        <v>125.0805</v>
      </c>
      <c r="AR509">
        <v>132.87260000000001</v>
      </c>
      <c r="AS509">
        <v>141.1722</v>
      </c>
      <c r="AT509">
        <v>148.98490000000001</v>
      </c>
      <c r="AU509">
        <v>156.80199999999999</v>
      </c>
      <c r="AV509">
        <v>168.72579999999999</v>
      </c>
      <c r="AW509">
        <v>181.505</v>
      </c>
      <c r="AX509">
        <v>199.63679999999999</v>
      </c>
      <c r="AY509">
        <v>220.77590000000001</v>
      </c>
      <c r="AZ509">
        <v>232.3973</v>
      </c>
      <c r="BA509">
        <v>250.94290000000001</v>
      </c>
      <c r="BB509">
        <v>171.99529999999999</v>
      </c>
      <c r="BC509">
        <v>174.27690000000001</v>
      </c>
      <c r="BD509">
        <v>180.72909999999999</v>
      </c>
      <c r="BE509">
        <v>183.72319999999999</v>
      </c>
      <c r="BF509">
        <v>185.92439999999999</v>
      </c>
      <c r="BG509">
        <v>190.25309999999999</v>
      </c>
      <c r="BH509">
        <v>190.20670000000001</v>
      </c>
      <c r="BI509">
        <v>168.42760000000001</v>
      </c>
      <c r="BJ509">
        <v>143.93010000000001</v>
      </c>
      <c r="BK509">
        <v>149.8903</v>
      </c>
      <c r="BL509">
        <v>124.85590000000001</v>
      </c>
      <c r="BM509">
        <v>272.6651</v>
      </c>
      <c r="BN509">
        <v>522.72109999999998</v>
      </c>
      <c r="BO509">
        <v>522.69979999999998</v>
      </c>
      <c r="BQ509" s="32" t="s">
        <v>2</v>
      </c>
      <c r="BR509" s="32" t="s">
        <v>29</v>
      </c>
    </row>
    <row r="510" spans="2:70" x14ac:dyDescent="0.45">
      <c r="B510" t="s">
        <v>416</v>
      </c>
      <c r="C510" t="s">
        <v>25</v>
      </c>
      <c r="D510" t="s">
        <v>26</v>
      </c>
      <c r="E510" t="s">
        <v>5</v>
      </c>
      <c r="F510">
        <v>3610.8634999999999</v>
      </c>
      <c r="G510">
        <v>3376.0684999999999</v>
      </c>
      <c r="H510">
        <v>3457.7444999999998</v>
      </c>
      <c r="I510">
        <v>3457.1840000000002</v>
      </c>
      <c r="J510">
        <v>3489.9124999999999</v>
      </c>
      <c r="K510">
        <v>3489.9124999999999</v>
      </c>
      <c r="L510">
        <v>3619.518</v>
      </c>
      <c r="M510">
        <v>3675.07</v>
      </c>
      <c r="N510">
        <v>3963.2505000000001</v>
      </c>
      <c r="O510">
        <v>4272.0749999999998</v>
      </c>
      <c r="P510">
        <v>4215.6589999999997</v>
      </c>
      <c r="Q510">
        <v>4463.7830000000004</v>
      </c>
      <c r="R510">
        <v>4619.6719999999996</v>
      </c>
      <c r="S510">
        <v>4763.9319999999998</v>
      </c>
      <c r="T510">
        <v>4854.7539999999999</v>
      </c>
      <c r="U510">
        <v>4998.3370000000004</v>
      </c>
      <c r="V510">
        <v>4896.32</v>
      </c>
      <c r="W510">
        <v>4969.4795000000004</v>
      </c>
      <c r="X510">
        <v>5012.6679999999997</v>
      </c>
      <c r="Y510">
        <v>4561.8190000000004</v>
      </c>
      <c r="Z510">
        <v>4537.6559999999999</v>
      </c>
      <c r="AA510">
        <v>4610.2250000000004</v>
      </c>
      <c r="AB510">
        <v>4658.232</v>
      </c>
      <c r="AC510">
        <v>4773.9380000000001</v>
      </c>
      <c r="AD510">
        <v>4781.0164999999997</v>
      </c>
      <c r="AE510">
        <v>4972.2455</v>
      </c>
      <c r="AF510">
        <v>3499.9209999999998</v>
      </c>
      <c r="AG510">
        <v>3818.5915</v>
      </c>
      <c r="AH510">
        <v>3959.259</v>
      </c>
      <c r="AI510">
        <v>4404.759</v>
      </c>
      <c r="AJ510">
        <v>4590.9584999999997</v>
      </c>
      <c r="AK510">
        <v>4669.8609999999999</v>
      </c>
      <c r="AL510">
        <v>4813.2960000000003</v>
      </c>
      <c r="AM510">
        <v>4576.6414999999997</v>
      </c>
      <c r="AN510">
        <v>4691.3630000000003</v>
      </c>
      <c r="AO510">
        <v>4752.3559999999998</v>
      </c>
      <c r="AP510">
        <v>4925.6490000000003</v>
      </c>
      <c r="AQ510">
        <v>5069.0574999999999</v>
      </c>
      <c r="AR510">
        <v>5217.2825000000003</v>
      </c>
      <c r="AS510">
        <v>5385.2264999999998</v>
      </c>
      <c r="AT510">
        <v>5550.7754999999997</v>
      </c>
      <c r="AU510">
        <v>5173.0545000000002</v>
      </c>
      <c r="AV510">
        <v>4580.2075000000004</v>
      </c>
      <c r="AW510">
        <v>4448.7209999999995</v>
      </c>
      <c r="AX510">
        <v>4565.8639999999996</v>
      </c>
      <c r="AY510">
        <v>4748.8434999999999</v>
      </c>
      <c r="AZ510">
        <v>4879.3935000000001</v>
      </c>
      <c r="BA510">
        <v>9811.5174999999999</v>
      </c>
      <c r="BB510">
        <v>10101.101000000001</v>
      </c>
      <c r="BC510">
        <v>10402.949000000001</v>
      </c>
      <c r="BD510">
        <v>10836.931500000001</v>
      </c>
      <c r="BE510">
        <v>11182.689</v>
      </c>
      <c r="BF510">
        <v>11397.815000000001</v>
      </c>
      <c r="BG510">
        <v>12099.5555</v>
      </c>
      <c r="BH510">
        <v>12327.693499999999</v>
      </c>
      <c r="BI510">
        <v>12869.237999999999</v>
      </c>
      <c r="BJ510">
        <v>12530.720499999999</v>
      </c>
      <c r="BK510">
        <v>12879.1965</v>
      </c>
      <c r="BL510">
        <v>13074.871999999999</v>
      </c>
      <c r="BM510">
        <v>12821.504000000001</v>
      </c>
      <c r="BN510">
        <v>12920.147999999999</v>
      </c>
      <c r="BO510">
        <v>12933.7855</v>
      </c>
      <c r="BQ510" s="32" t="s">
        <v>4</v>
      </c>
      <c r="BR510" s="32" t="s">
        <v>29</v>
      </c>
    </row>
    <row r="511" spans="2:70" x14ac:dyDescent="0.45">
      <c r="B511" t="s">
        <v>416</v>
      </c>
      <c r="C511" t="s">
        <v>25</v>
      </c>
      <c r="D511" t="s">
        <v>26</v>
      </c>
      <c r="E511" t="s">
        <v>7</v>
      </c>
      <c r="F511">
        <v>1036.8325</v>
      </c>
      <c r="G511">
        <v>969.43299999999999</v>
      </c>
      <c r="H511">
        <v>992.87450000000001</v>
      </c>
      <c r="I511">
        <v>992.5335</v>
      </c>
      <c r="J511">
        <v>1002.07</v>
      </c>
      <c r="K511">
        <v>1002.07</v>
      </c>
      <c r="L511">
        <v>1039.2460000000001</v>
      </c>
      <c r="M511">
        <v>1055.2235000000001</v>
      </c>
      <c r="N511">
        <v>1137.8920000000001</v>
      </c>
      <c r="O511">
        <v>1226.6605</v>
      </c>
      <c r="P511">
        <v>1210.3420000000001</v>
      </c>
      <c r="Q511">
        <v>1281.7159999999999</v>
      </c>
      <c r="R511">
        <v>1326.3295000000001</v>
      </c>
      <c r="S511">
        <v>1367.8475000000001</v>
      </c>
      <c r="T511">
        <v>1400.146</v>
      </c>
      <c r="U511">
        <v>1402.7365</v>
      </c>
      <c r="V511">
        <v>1414.8285000000001</v>
      </c>
      <c r="W511">
        <v>1889.4365</v>
      </c>
      <c r="X511">
        <v>1820.7795000000001</v>
      </c>
      <c r="Y511">
        <v>1656.8330000000001</v>
      </c>
      <c r="Z511">
        <v>1648.1489999999999</v>
      </c>
      <c r="AA511">
        <v>1674.1745000000001</v>
      </c>
      <c r="AB511">
        <v>1691.569</v>
      </c>
      <c r="AC511">
        <v>1734.989</v>
      </c>
      <c r="AD511">
        <v>1736.7204999999999</v>
      </c>
      <c r="AE511">
        <v>1806.1925000000001</v>
      </c>
      <c r="AF511">
        <v>1696.7635</v>
      </c>
      <c r="AG511">
        <v>1849.6125</v>
      </c>
      <c r="AH511">
        <v>1917.3530000000001</v>
      </c>
      <c r="AI511">
        <v>2132.6950000000002</v>
      </c>
      <c r="AJ511">
        <v>2222.998</v>
      </c>
      <c r="AK511">
        <v>2261.2235000000001</v>
      </c>
      <c r="AL511">
        <v>2332.4270000000001</v>
      </c>
      <c r="AM511">
        <v>2217.8035</v>
      </c>
      <c r="AN511">
        <v>2271.6390000000001</v>
      </c>
      <c r="AO511">
        <v>2301.1804999999999</v>
      </c>
      <c r="AP511">
        <v>2325.4744999999998</v>
      </c>
      <c r="AQ511">
        <v>2448.7555000000002</v>
      </c>
      <c r="AR511">
        <v>2526.9380000000001</v>
      </c>
      <c r="AS511">
        <v>2535.6219999999998</v>
      </c>
      <c r="AT511">
        <v>2605.0940000000001</v>
      </c>
      <c r="AU511">
        <v>3473.4409999999998</v>
      </c>
      <c r="AV511">
        <v>4666.5590000000002</v>
      </c>
      <c r="AW511">
        <v>4940.9840000000004</v>
      </c>
      <c r="AX511">
        <v>5123.3215</v>
      </c>
      <c r="AY511">
        <v>5210.1615000000002</v>
      </c>
      <c r="AZ511">
        <v>5383.8415000000005</v>
      </c>
      <c r="BA511">
        <v>5557.4949999999999</v>
      </c>
      <c r="BB511">
        <v>5731.2015000000001</v>
      </c>
      <c r="BC511">
        <v>5904.8815000000004</v>
      </c>
      <c r="BD511">
        <v>5904.8815000000004</v>
      </c>
      <c r="BE511">
        <v>5991.6949999999997</v>
      </c>
      <c r="BF511">
        <v>5991.6949999999997</v>
      </c>
      <c r="BG511">
        <v>6078.5349999999999</v>
      </c>
      <c r="BH511">
        <v>6455.6205</v>
      </c>
      <c r="BI511">
        <v>6254.0455000000002</v>
      </c>
      <c r="BJ511">
        <v>6435.0140000000001</v>
      </c>
      <c r="BK511">
        <v>6593.8675000000003</v>
      </c>
      <c r="BL511">
        <v>6679.4849999999997</v>
      </c>
      <c r="BM511">
        <v>6579.2515000000003</v>
      </c>
      <c r="BN511">
        <v>6624.8545000000004</v>
      </c>
      <c r="BO511">
        <v>6635.1935000000003</v>
      </c>
      <c r="BQ511" s="32" t="s">
        <v>6</v>
      </c>
      <c r="BR511" s="32" t="s">
        <v>29</v>
      </c>
    </row>
    <row r="512" spans="2:70" x14ac:dyDescent="0.45">
      <c r="B512" t="s">
        <v>416</v>
      </c>
      <c r="C512" t="s">
        <v>25</v>
      </c>
      <c r="D512" t="s">
        <v>26</v>
      </c>
      <c r="E512" t="s">
        <v>9</v>
      </c>
      <c r="F512">
        <v>568.87750000000005</v>
      </c>
      <c r="G512">
        <v>555.92100000000005</v>
      </c>
      <c r="H512">
        <v>513.56050000000005</v>
      </c>
      <c r="I512">
        <v>436.94450000000001</v>
      </c>
      <c r="J512">
        <v>441.94150000000002</v>
      </c>
      <c r="K512">
        <v>441.94150000000002</v>
      </c>
      <c r="L512">
        <v>438.45800000000003</v>
      </c>
      <c r="M512">
        <v>417.08499999999998</v>
      </c>
      <c r="N512">
        <v>375.3005</v>
      </c>
      <c r="O512">
        <v>395.35449999999997</v>
      </c>
      <c r="P512">
        <v>485.44650000000001</v>
      </c>
      <c r="Q512">
        <v>428.62349999999998</v>
      </c>
      <c r="R512">
        <v>461.08199999999999</v>
      </c>
      <c r="S512">
        <v>411.024</v>
      </c>
      <c r="T512">
        <v>475.98099999999999</v>
      </c>
      <c r="U512">
        <v>504.73</v>
      </c>
      <c r="V512">
        <v>523.38850000000002</v>
      </c>
      <c r="W512">
        <v>572.62450000000001</v>
      </c>
      <c r="X512">
        <v>575.96749999999997</v>
      </c>
      <c r="Y512">
        <v>558.25</v>
      </c>
      <c r="Z512">
        <v>586.13800000000003</v>
      </c>
      <c r="AA512">
        <v>615.45050000000003</v>
      </c>
      <c r="AB512">
        <v>646.14850000000001</v>
      </c>
      <c r="AC512">
        <v>678.39850000000001</v>
      </c>
      <c r="AD512">
        <v>814.23900000000003</v>
      </c>
      <c r="AE512">
        <v>798.8845</v>
      </c>
      <c r="AF512">
        <v>855.94200000000001</v>
      </c>
      <c r="AG512">
        <v>915.19299999999998</v>
      </c>
      <c r="AH512">
        <v>983.24450000000002</v>
      </c>
      <c r="AI512">
        <v>1033.7215000000001</v>
      </c>
      <c r="AJ512">
        <v>1086.3920000000001</v>
      </c>
      <c r="AK512">
        <v>1112.7405000000001</v>
      </c>
      <c r="AL512">
        <v>1147.184</v>
      </c>
      <c r="AM512">
        <v>1181.4179999999999</v>
      </c>
      <c r="AN512">
        <v>1216.9860000000001</v>
      </c>
      <c r="AO512">
        <v>1247.4855</v>
      </c>
      <c r="AP512">
        <v>1278.4304999999999</v>
      </c>
      <c r="AQ512">
        <v>1316.6324999999999</v>
      </c>
      <c r="AR512">
        <v>1356.3515</v>
      </c>
      <c r="AS512">
        <v>1403.7465</v>
      </c>
      <c r="AT512">
        <v>1452.9185</v>
      </c>
      <c r="AU512">
        <v>1503.787</v>
      </c>
      <c r="AV512">
        <v>1556.509</v>
      </c>
      <c r="AW512">
        <v>1660.5184999999999</v>
      </c>
      <c r="AX512">
        <v>1711.884</v>
      </c>
      <c r="AY512">
        <v>1763.2494999999999</v>
      </c>
      <c r="AZ512">
        <v>1816.1585</v>
      </c>
      <c r="BA512">
        <v>2732.3465000000001</v>
      </c>
      <c r="BB512">
        <v>2814.3535000000002</v>
      </c>
      <c r="BC512">
        <v>2898.7645000000002</v>
      </c>
      <c r="BD512">
        <v>2985.7280000000001</v>
      </c>
      <c r="BE512">
        <v>3075.2865000000002</v>
      </c>
      <c r="BF512">
        <v>3207.3674999999998</v>
      </c>
      <c r="BG512">
        <v>3075.0255000000002</v>
      </c>
      <c r="BH512">
        <v>3132.4670000000001</v>
      </c>
      <c r="BI512">
        <v>3469.0625</v>
      </c>
      <c r="BJ512">
        <v>3563.2739999999999</v>
      </c>
      <c r="BK512">
        <v>3619.3515000000002</v>
      </c>
      <c r="BL512">
        <v>3494.1750000000002</v>
      </c>
      <c r="BM512">
        <v>3604.0435000000002</v>
      </c>
      <c r="BN512">
        <v>3658.1619999999998</v>
      </c>
      <c r="BO512">
        <v>3705.02</v>
      </c>
      <c r="BQ512" s="32" t="s">
        <v>8</v>
      </c>
      <c r="BR512" s="32" t="s">
        <v>29</v>
      </c>
    </row>
    <row r="513" spans="2:70" x14ac:dyDescent="0.45">
      <c r="B513" t="s">
        <v>416</v>
      </c>
      <c r="C513" t="s">
        <v>25</v>
      </c>
      <c r="D513" t="s">
        <v>26</v>
      </c>
      <c r="E513" t="s">
        <v>10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Q513" s="32" t="s">
        <v>6</v>
      </c>
      <c r="BR513" s="32" t="s">
        <v>29</v>
      </c>
    </row>
    <row r="514" spans="2:70" x14ac:dyDescent="0.45">
      <c r="B514" t="s">
        <v>416</v>
      </c>
      <c r="C514" t="s">
        <v>25</v>
      </c>
      <c r="D514" t="s">
        <v>26</v>
      </c>
      <c r="E514" t="s">
        <v>11</v>
      </c>
      <c r="F514">
        <v>174.09549999999999</v>
      </c>
      <c r="G514">
        <v>167.488</v>
      </c>
      <c r="H514">
        <v>152.9725</v>
      </c>
      <c r="I514">
        <v>173.334</v>
      </c>
      <c r="J514">
        <v>151.934</v>
      </c>
      <c r="K514">
        <v>151.95650000000001</v>
      </c>
      <c r="L514">
        <v>159.20500000000001</v>
      </c>
      <c r="M514">
        <v>157.7525</v>
      </c>
      <c r="N514">
        <v>155.96250000000001</v>
      </c>
      <c r="O514">
        <v>166.5625</v>
      </c>
      <c r="P514">
        <v>184.1635</v>
      </c>
      <c r="Q514">
        <v>178.71250000000001</v>
      </c>
      <c r="R514">
        <v>185.39750000000001</v>
      </c>
      <c r="S514">
        <v>200.56549999999999</v>
      </c>
      <c r="T514">
        <v>211.53149999999999</v>
      </c>
      <c r="U514">
        <v>220.79300000000001</v>
      </c>
      <c r="V514">
        <v>229.233</v>
      </c>
      <c r="W514">
        <v>240.69450000000001</v>
      </c>
      <c r="X514">
        <v>252.7115</v>
      </c>
      <c r="Y514">
        <v>265.35700000000003</v>
      </c>
      <c r="Z514">
        <v>278.60950000000003</v>
      </c>
      <c r="AA514">
        <v>292.52800000000002</v>
      </c>
      <c r="AB514">
        <v>307.13650000000001</v>
      </c>
      <c r="AC514">
        <v>322.43349999999998</v>
      </c>
      <c r="AD514">
        <v>336.89749999999998</v>
      </c>
      <c r="AE514">
        <v>338.12049999999999</v>
      </c>
      <c r="AF514">
        <v>130.83099999999999</v>
      </c>
      <c r="AG514">
        <v>140.899</v>
      </c>
      <c r="AH514">
        <v>150.96700000000001</v>
      </c>
      <c r="AI514">
        <v>157.0025</v>
      </c>
      <c r="AJ514">
        <v>165.041</v>
      </c>
      <c r="AK514">
        <v>170.08949999999999</v>
      </c>
      <c r="AL514">
        <v>175.316</v>
      </c>
      <c r="AM514">
        <v>180.54750000000001</v>
      </c>
      <c r="AN514">
        <v>185.95699999999999</v>
      </c>
      <c r="AO514">
        <v>191.3955</v>
      </c>
      <c r="AP514">
        <v>197.24799999999999</v>
      </c>
      <c r="AQ514">
        <v>204.0635</v>
      </c>
      <c r="AR514">
        <v>210.12549999999999</v>
      </c>
      <c r="AS514">
        <v>217.59100000000001</v>
      </c>
      <c r="AT514">
        <v>237.49350000000001</v>
      </c>
      <c r="AU514">
        <v>229.6105</v>
      </c>
      <c r="AV514">
        <v>236.50649999999999</v>
      </c>
      <c r="AW514">
        <v>312.3655</v>
      </c>
      <c r="AX514">
        <v>321.9905</v>
      </c>
      <c r="AY514">
        <v>331.69499999999999</v>
      </c>
      <c r="AZ514">
        <v>341.63749999999999</v>
      </c>
      <c r="BA514">
        <v>351.80450000000002</v>
      </c>
      <c r="BB514">
        <v>362.26249999999999</v>
      </c>
      <c r="BC514">
        <v>371.73349999999999</v>
      </c>
      <c r="BD514">
        <v>382.84249999999997</v>
      </c>
      <c r="BE514">
        <v>394.28899999999999</v>
      </c>
      <c r="BF514">
        <v>396.08249999999998</v>
      </c>
      <c r="BG514">
        <v>386.61399999999998</v>
      </c>
      <c r="BH514">
        <v>386.15249999999997</v>
      </c>
      <c r="BI514">
        <v>415.86849999999998</v>
      </c>
      <c r="BJ514">
        <v>426.03300000000002</v>
      </c>
      <c r="BK514">
        <v>433.60750000000002</v>
      </c>
      <c r="BL514">
        <v>419.94749999999999</v>
      </c>
      <c r="BM514">
        <v>430.55099999999999</v>
      </c>
      <c r="BN514">
        <v>436.36700000000002</v>
      </c>
      <c r="BO514">
        <v>441.29750000000001</v>
      </c>
      <c r="BQ514" s="32" t="s">
        <v>8</v>
      </c>
      <c r="BR514" s="32" t="s">
        <v>29</v>
      </c>
    </row>
    <row r="515" spans="2:70" x14ac:dyDescent="0.45">
      <c r="B515" t="s">
        <v>416</v>
      </c>
      <c r="C515" t="s">
        <v>25</v>
      </c>
      <c r="D515" t="s">
        <v>26</v>
      </c>
      <c r="E515" t="s">
        <v>12</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Q515" s="32" t="s">
        <v>6</v>
      </c>
      <c r="BR515" s="32" t="s">
        <v>29</v>
      </c>
    </row>
    <row r="516" spans="2:70" x14ac:dyDescent="0.45">
      <c r="B516" t="s">
        <v>416</v>
      </c>
      <c r="C516" t="s">
        <v>25</v>
      </c>
      <c r="D516" t="s">
        <v>26</v>
      </c>
      <c r="E516" t="s">
        <v>13</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Q516" s="32" t="s">
        <v>6</v>
      </c>
      <c r="BR516" s="32" t="s">
        <v>29</v>
      </c>
    </row>
    <row r="517" spans="2:70" x14ac:dyDescent="0.45">
      <c r="B517" t="s">
        <v>416</v>
      </c>
      <c r="C517" t="s">
        <v>25</v>
      </c>
      <c r="D517" t="s">
        <v>26</v>
      </c>
      <c r="E517" t="s">
        <v>15</v>
      </c>
      <c r="F517">
        <v>14.048500000000001</v>
      </c>
      <c r="G517">
        <v>14.3245</v>
      </c>
      <c r="H517">
        <v>14.656000000000001</v>
      </c>
      <c r="I517">
        <v>15.2875</v>
      </c>
      <c r="J517">
        <v>15.686999999999999</v>
      </c>
      <c r="K517">
        <v>18.017499999999998</v>
      </c>
      <c r="L517">
        <v>18.5015</v>
      </c>
      <c r="M517">
        <v>19.012</v>
      </c>
      <c r="N517">
        <v>19.4695</v>
      </c>
      <c r="O517">
        <v>19.953499999999998</v>
      </c>
      <c r="P517">
        <v>20.4375</v>
      </c>
      <c r="Q517">
        <v>20.895</v>
      </c>
      <c r="R517">
        <v>21.620999999999999</v>
      </c>
      <c r="S517">
        <v>22.857500000000002</v>
      </c>
      <c r="T517">
        <v>22.675999999999998</v>
      </c>
      <c r="U517">
        <v>29.130500000000001</v>
      </c>
      <c r="V517">
        <v>39.06</v>
      </c>
      <c r="W517">
        <v>32.036999999999999</v>
      </c>
      <c r="X517">
        <v>31.49</v>
      </c>
      <c r="Y517">
        <v>31.731999999999999</v>
      </c>
      <c r="Z517">
        <v>32.216000000000001</v>
      </c>
      <c r="AA517">
        <v>34.851500000000001</v>
      </c>
      <c r="AB517">
        <v>37.244999999999997</v>
      </c>
      <c r="AC517">
        <v>37.244999999999997</v>
      </c>
      <c r="AD517">
        <v>39.638500000000001</v>
      </c>
      <c r="AE517">
        <v>43.268500000000003</v>
      </c>
      <c r="AF517">
        <v>38.912500000000001</v>
      </c>
      <c r="AG517">
        <v>40.938000000000002</v>
      </c>
      <c r="AH517">
        <v>43.089500000000001</v>
      </c>
      <c r="AI517">
        <v>47.929499999999997</v>
      </c>
      <c r="AJ517">
        <v>51.774999999999999</v>
      </c>
      <c r="AK517">
        <v>53.592500000000001</v>
      </c>
      <c r="AL517">
        <v>54.5075</v>
      </c>
      <c r="AM517">
        <v>54.475999999999999</v>
      </c>
      <c r="AN517">
        <v>55.436500000000002</v>
      </c>
      <c r="AO517">
        <v>56.288499999999999</v>
      </c>
      <c r="AP517">
        <v>53.048000000000002</v>
      </c>
      <c r="AQ517">
        <v>57.653500000000001</v>
      </c>
      <c r="AR517">
        <v>73.422499999999999</v>
      </c>
      <c r="AS517">
        <v>90.837500000000006</v>
      </c>
      <c r="AT517">
        <v>101.435</v>
      </c>
      <c r="AU517">
        <v>113.33450000000001</v>
      </c>
      <c r="AV517">
        <v>126.2045</v>
      </c>
      <c r="AW517">
        <v>108.642</v>
      </c>
      <c r="AX517">
        <v>112.97150000000001</v>
      </c>
      <c r="AY517">
        <v>73.3065</v>
      </c>
      <c r="AZ517">
        <v>89.141000000000005</v>
      </c>
      <c r="BA517">
        <v>85.542500000000004</v>
      </c>
      <c r="BB517">
        <v>92.323499999999996</v>
      </c>
      <c r="BC517">
        <v>104.0705</v>
      </c>
      <c r="BD517">
        <v>103.008</v>
      </c>
      <c r="BE517">
        <v>118.09</v>
      </c>
      <c r="BF517">
        <v>90.866500000000002</v>
      </c>
      <c r="BG517">
        <v>92.078999999999994</v>
      </c>
      <c r="BH517">
        <v>103.1315</v>
      </c>
      <c r="BI517">
        <v>105.462</v>
      </c>
      <c r="BJ517">
        <v>108.337</v>
      </c>
      <c r="BK517">
        <v>106.0065</v>
      </c>
      <c r="BL517">
        <v>108.705</v>
      </c>
      <c r="BM517">
        <v>110.79349999999999</v>
      </c>
      <c r="BN517">
        <v>112.64</v>
      </c>
      <c r="BO517">
        <v>113.913</v>
      </c>
      <c r="BQ517" s="32" t="s">
        <v>14</v>
      </c>
      <c r="BR517" s="32" t="s">
        <v>29</v>
      </c>
    </row>
    <row r="518" spans="2:70" x14ac:dyDescent="0.45">
      <c r="B518" t="s">
        <v>416</v>
      </c>
      <c r="C518" t="s">
        <v>25</v>
      </c>
      <c r="D518" t="s">
        <v>26</v>
      </c>
      <c r="E518" t="s">
        <v>17</v>
      </c>
      <c r="F518">
        <v>17.158999999999999</v>
      </c>
      <c r="G518">
        <v>17.884</v>
      </c>
      <c r="H518">
        <v>18.5535</v>
      </c>
      <c r="I518">
        <v>18.817</v>
      </c>
      <c r="J518">
        <v>19.338999999999999</v>
      </c>
      <c r="K518">
        <v>17.187999999999999</v>
      </c>
      <c r="L518">
        <v>17.652000000000001</v>
      </c>
      <c r="M518">
        <v>18.062999999999999</v>
      </c>
      <c r="N518">
        <v>18.5535</v>
      </c>
      <c r="O518">
        <v>19.017499999999998</v>
      </c>
      <c r="P518">
        <v>19.454999999999998</v>
      </c>
      <c r="Q518">
        <v>19.945499999999999</v>
      </c>
      <c r="R518">
        <v>20.641500000000001</v>
      </c>
      <c r="S518">
        <v>21.774999999999999</v>
      </c>
      <c r="T518">
        <v>24.882999999999999</v>
      </c>
      <c r="U518">
        <v>27.060500000000001</v>
      </c>
      <c r="V518">
        <v>30.052499999999998</v>
      </c>
      <c r="W518">
        <v>28.629000000000001</v>
      </c>
      <c r="X518">
        <v>29.994499999999999</v>
      </c>
      <c r="Y518">
        <v>30.226500000000001</v>
      </c>
      <c r="Z518">
        <v>30.6905</v>
      </c>
      <c r="AA518">
        <v>33.216000000000001</v>
      </c>
      <c r="AB518">
        <v>35.509500000000003</v>
      </c>
      <c r="AC518">
        <v>35.509500000000003</v>
      </c>
      <c r="AD518">
        <v>37.802999999999997</v>
      </c>
      <c r="AE518">
        <v>41.23</v>
      </c>
      <c r="AF518">
        <v>36.643000000000001</v>
      </c>
      <c r="AG518">
        <v>38.963000000000001</v>
      </c>
      <c r="AH518">
        <v>41.23</v>
      </c>
      <c r="AI518">
        <v>40.07</v>
      </c>
      <c r="AJ518">
        <v>40.676499999999997</v>
      </c>
      <c r="AK518">
        <v>41.23</v>
      </c>
      <c r="AL518">
        <v>43.523499999999999</v>
      </c>
      <c r="AM518">
        <v>44.683500000000002</v>
      </c>
      <c r="AN518">
        <v>45.790500000000002</v>
      </c>
      <c r="AO518">
        <v>45.790500000000002</v>
      </c>
      <c r="AP518">
        <v>51.738</v>
      </c>
      <c r="AQ518">
        <v>45.263500000000001</v>
      </c>
      <c r="AR518">
        <v>24.648499999999999</v>
      </c>
      <c r="AS518">
        <v>24.648499999999999</v>
      </c>
      <c r="AT518">
        <v>24.911999999999999</v>
      </c>
      <c r="AU518">
        <v>24.911999999999999</v>
      </c>
      <c r="AV518">
        <v>25.202000000000002</v>
      </c>
      <c r="AW518">
        <v>25.755500000000001</v>
      </c>
      <c r="AX518">
        <v>25.202000000000002</v>
      </c>
      <c r="AY518">
        <v>26.071999999999999</v>
      </c>
      <c r="AZ518">
        <v>26.942</v>
      </c>
      <c r="BA518">
        <v>35.219499999999996</v>
      </c>
      <c r="BB518">
        <v>48.400500000000001</v>
      </c>
      <c r="BC518">
        <v>49.823999999999998</v>
      </c>
      <c r="BD518">
        <v>51.247500000000002</v>
      </c>
      <c r="BE518">
        <v>46.368000000000002</v>
      </c>
      <c r="BF518">
        <v>51.537500000000001</v>
      </c>
      <c r="BG518">
        <v>54.411000000000001</v>
      </c>
      <c r="BH518">
        <v>42.972499999999997</v>
      </c>
      <c r="BI518">
        <v>43.639499999999998</v>
      </c>
      <c r="BJ518">
        <v>45.790500000000002</v>
      </c>
      <c r="BK518">
        <v>43.984999999999999</v>
      </c>
      <c r="BL518">
        <v>44.683500000000002</v>
      </c>
      <c r="BM518">
        <v>45.263500000000001</v>
      </c>
      <c r="BN518">
        <v>45.73</v>
      </c>
      <c r="BO518">
        <v>46.133499999999998</v>
      </c>
      <c r="BQ518" s="32" t="s">
        <v>16</v>
      </c>
      <c r="BR518" s="32" t="s">
        <v>29</v>
      </c>
    </row>
    <row r="519" spans="2:70" x14ac:dyDescent="0.45">
      <c r="B519" t="s">
        <v>416</v>
      </c>
      <c r="C519" t="s">
        <v>32</v>
      </c>
      <c r="D519" t="s">
        <v>31</v>
      </c>
      <c r="E519" t="s">
        <v>1</v>
      </c>
      <c r="F519" s="2">
        <f t="shared" ref="F519:BO519" si="154">IF(F497=0,0,F508/F497)</f>
        <v>892.44864864864871</v>
      </c>
      <c r="G519" s="2">
        <f t="shared" si="154"/>
        <v>898.0228013029315</v>
      </c>
      <c r="H519" s="2">
        <f t="shared" si="154"/>
        <v>911.0528052805281</v>
      </c>
      <c r="I519" s="2">
        <f t="shared" si="154"/>
        <v>920.89644351464437</v>
      </c>
      <c r="J519" s="2">
        <f t="shared" si="154"/>
        <v>1053.495991983968</v>
      </c>
      <c r="K519" s="2">
        <f t="shared" si="154"/>
        <v>1064.9083011583011</v>
      </c>
      <c r="L519" s="2">
        <f t="shared" si="154"/>
        <v>1073.9151329243352</v>
      </c>
      <c r="M519" s="2">
        <f t="shared" si="154"/>
        <v>1289.2491506228764</v>
      </c>
      <c r="N519" s="2">
        <f t="shared" si="154"/>
        <v>1619.8640552995391</v>
      </c>
      <c r="O519" s="2">
        <f t="shared" si="154"/>
        <v>1641.0103686635944</v>
      </c>
      <c r="P519" s="2">
        <f t="shared" si="154"/>
        <v>1426.5372972972973</v>
      </c>
      <c r="Q519" s="2">
        <f t="shared" si="154"/>
        <v>1519.2153209109731</v>
      </c>
      <c r="R519" s="2">
        <f t="shared" si="154"/>
        <v>1458.5720524017468</v>
      </c>
      <c r="S519" s="2">
        <f t="shared" si="154"/>
        <v>1374.40790842872</v>
      </c>
      <c r="T519" s="2">
        <f t="shared" si="154"/>
        <v>1732.0711009174311</v>
      </c>
      <c r="U519" s="2">
        <f t="shared" si="154"/>
        <v>1652.0054054054053</v>
      </c>
      <c r="V519" s="2">
        <f t="shared" si="154"/>
        <v>1500.8488636363638</v>
      </c>
      <c r="W519" s="2">
        <f t="shared" si="154"/>
        <v>1520.7159090909092</v>
      </c>
      <c r="X519" s="2">
        <f t="shared" si="154"/>
        <v>1255.0844155844154</v>
      </c>
      <c r="Y519" s="2">
        <f t="shared" si="154"/>
        <v>1061.0344418052257</v>
      </c>
      <c r="Z519" s="2">
        <f t="shared" si="154"/>
        <v>1150.0423412204234</v>
      </c>
      <c r="AA519" s="2">
        <f t="shared" si="154"/>
        <v>1073.4810874704492</v>
      </c>
      <c r="AB519" s="2">
        <f t="shared" si="154"/>
        <v>1376.7315175097276</v>
      </c>
      <c r="AC519" s="2">
        <f t="shared" si="154"/>
        <v>923.70870870870863</v>
      </c>
      <c r="AD519" s="2">
        <f t="shared" si="154"/>
        <v>1151.655006031363</v>
      </c>
      <c r="AE519" s="2">
        <f t="shared" si="154"/>
        <v>1036.6039173014146</v>
      </c>
      <c r="AF519" s="2">
        <f t="shared" si="154"/>
        <v>1200.5023310023309</v>
      </c>
      <c r="AG519" s="2">
        <f t="shared" si="154"/>
        <v>1375.7084337349397</v>
      </c>
      <c r="AH519" s="2">
        <f t="shared" si="154"/>
        <v>1589.9147659063624</v>
      </c>
      <c r="AI519" s="2">
        <f t="shared" si="154"/>
        <v>1525.3997569866344</v>
      </c>
      <c r="AJ519" s="2">
        <f t="shared" si="154"/>
        <v>1514.5076023391812</v>
      </c>
      <c r="AK519" s="2">
        <f t="shared" si="154"/>
        <v>1674.6070133010885</v>
      </c>
      <c r="AL519" s="2">
        <f t="shared" si="154"/>
        <v>1805.8272620446537</v>
      </c>
      <c r="AM519" s="2">
        <f t="shared" si="154"/>
        <v>1858.4193548387095</v>
      </c>
      <c r="AN519" s="2">
        <f t="shared" si="154"/>
        <v>1953.0542452830189</v>
      </c>
      <c r="AO519" s="2">
        <f t="shared" si="154"/>
        <v>1505.4646569646573</v>
      </c>
      <c r="AP519" s="2">
        <f t="shared" si="154"/>
        <v>1545.7274611398964</v>
      </c>
      <c r="AQ519" s="2">
        <f t="shared" si="154"/>
        <v>1995.2279909706547</v>
      </c>
      <c r="AR519" s="2">
        <f t="shared" si="154"/>
        <v>2082.0685249709641</v>
      </c>
      <c r="AS519" s="2">
        <f t="shared" si="154"/>
        <v>2002.0559210526317</v>
      </c>
      <c r="AT519" s="2">
        <f t="shared" si="154"/>
        <v>2194.9819819819818</v>
      </c>
      <c r="AU519" s="2">
        <f t="shared" si="154"/>
        <v>2249.0214446952596</v>
      </c>
      <c r="AV519" s="2">
        <f t="shared" si="154"/>
        <v>2374.7766554433224</v>
      </c>
      <c r="AW519" s="2">
        <f t="shared" si="154"/>
        <v>2152.2599164926933</v>
      </c>
      <c r="AX519" s="2">
        <f t="shared" si="154"/>
        <v>2372.6473859844273</v>
      </c>
      <c r="AY519" s="2">
        <f t="shared" si="154"/>
        <v>2402.7380699893956</v>
      </c>
      <c r="AZ519" s="2">
        <f t="shared" si="154"/>
        <v>2470.1750266808963</v>
      </c>
      <c r="BA519" s="2">
        <f t="shared" si="154"/>
        <v>2949.8710337768684</v>
      </c>
      <c r="BB519" s="2">
        <f t="shared" si="154"/>
        <v>3000.2861990950223</v>
      </c>
      <c r="BC519" s="2">
        <f t="shared" si="154"/>
        <v>3052.3337028824831</v>
      </c>
      <c r="BD519" s="2">
        <f t="shared" si="154"/>
        <v>3268.4020156774914</v>
      </c>
      <c r="BE519" s="2">
        <f t="shared" si="154"/>
        <v>3334.9944382647386</v>
      </c>
      <c r="BF519" s="2">
        <f t="shared" si="154"/>
        <v>3293.361081081081</v>
      </c>
      <c r="BG519" s="2">
        <f t="shared" si="154"/>
        <v>3424.1786941580754</v>
      </c>
      <c r="BH519" s="2">
        <f t="shared" si="154"/>
        <v>3481.9841849148424</v>
      </c>
      <c r="BI519" s="2">
        <f t="shared" si="154"/>
        <v>3063.4559643255293</v>
      </c>
      <c r="BJ519" s="2">
        <f t="shared" si="154"/>
        <v>3224.0901826484019</v>
      </c>
      <c r="BK519" s="2">
        <f t="shared" si="154"/>
        <v>3877.2948717948716</v>
      </c>
      <c r="BL519" s="2">
        <f t="shared" si="154"/>
        <v>2952.22437357631</v>
      </c>
      <c r="BM519" s="2">
        <f t="shared" si="154"/>
        <v>4818.4432855280311</v>
      </c>
      <c r="BN519" s="2">
        <f t="shared" si="154"/>
        <v>6614.6661341853032</v>
      </c>
      <c r="BO519" s="2">
        <f t="shared" si="154"/>
        <v>3148.0946681175196</v>
      </c>
      <c r="BQ519" s="32" t="s">
        <v>0</v>
      </c>
      <c r="BR519" s="32" t="s">
        <v>30</v>
      </c>
    </row>
    <row r="520" spans="2:70" x14ac:dyDescent="0.45">
      <c r="B520" t="s">
        <v>416</v>
      </c>
      <c r="C520" t="s">
        <v>32</v>
      </c>
      <c r="D520" t="s">
        <v>31</v>
      </c>
      <c r="E520" t="s">
        <v>3</v>
      </c>
      <c r="F520" s="2">
        <f t="shared" ref="F520:BO520" si="155">IF(F498=0,0,F509/F498)</f>
        <v>3.2000121810098059</v>
      </c>
      <c r="G520" s="2">
        <f t="shared" si="155"/>
        <v>4.0000626409421196</v>
      </c>
      <c r="H520" s="2">
        <f t="shared" si="155"/>
        <v>1.6499657612417256</v>
      </c>
      <c r="I520" s="2">
        <f t="shared" si="155"/>
        <v>2.3000453669048428</v>
      </c>
      <c r="J520" s="2">
        <f t="shared" si="155"/>
        <v>4.7499704106994916</v>
      </c>
      <c r="K520" s="2">
        <f t="shared" si="155"/>
        <v>6.1982955108512527</v>
      </c>
      <c r="L520" s="2">
        <f t="shared" si="155"/>
        <v>7.8239857978828331</v>
      </c>
      <c r="M520" s="2">
        <f t="shared" si="155"/>
        <v>2.8679722965894539</v>
      </c>
      <c r="N520" s="2">
        <f t="shared" si="155"/>
        <v>4.7670444698623964</v>
      </c>
      <c r="O520" s="2">
        <f t="shared" si="155"/>
        <v>11.439823307004081</v>
      </c>
      <c r="P520" s="2">
        <f t="shared" si="155"/>
        <v>22.000140699746741</v>
      </c>
      <c r="Q520" s="2">
        <f t="shared" si="155"/>
        <v>15.700331422429237</v>
      </c>
      <c r="R520" s="2">
        <f t="shared" si="155"/>
        <v>8.700080551329096</v>
      </c>
      <c r="S520" s="2">
        <f t="shared" si="155"/>
        <v>14.999821380726983</v>
      </c>
      <c r="T520" s="2">
        <f t="shared" si="155"/>
        <v>15.999677002583981</v>
      </c>
      <c r="U520" s="2">
        <f t="shared" si="155"/>
        <v>29.000671468685137</v>
      </c>
      <c r="V520" s="2">
        <f t="shared" si="155"/>
        <v>20.999944748328637</v>
      </c>
      <c r="W520" s="2">
        <f t="shared" si="155"/>
        <v>25.699401523394993</v>
      </c>
      <c r="X520" s="2">
        <f t="shared" si="155"/>
        <v>15</v>
      </c>
      <c r="Y520" s="2">
        <f t="shared" si="155"/>
        <v>17.000236071765816</v>
      </c>
      <c r="Z520" s="2">
        <f t="shared" si="155"/>
        <v>15.000384763370528</v>
      </c>
      <c r="AA520" s="2">
        <f t="shared" si="155"/>
        <v>18.999413718975966</v>
      </c>
      <c r="AB520" s="2">
        <f t="shared" si="155"/>
        <v>21.999601010772707</v>
      </c>
      <c r="AC520" s="2">
        <f t="shared" si="155"/>
        <v>19.999697483059052</v>
      </c>
      <c r="AD520" s="2">
        <f t="shared" si="155"/>
        <v>18.999721603563472</v>
      </c>
      <c r="AE520" s="2">
        <f t="shared" si="155"/>
        <v>21.000341919307044</v>
      </c>
      <c r="AF520" s="2">
        <f t="shared" si="155"/>
        <v>19.999487442337262</v>
      </c>
      <c r="AG520" s="2">
        <f t="shared" si="155"/>
        <v>22.999930618191907</v>
      </c>
      <c r="AH520" s="2">
        <f t="shared" si="155"/>
        <v>44.998991063707123</v>
      </c>
      <c r="AI520" s="2">
        <f t="shared" si="155"/>
        <v>54.000071012640255</v>
      </c>
      <c r="AJ520" s="2">
        <f t="shared" si="155"/>
        <v>61.001112656467321</v>
      </c>
      <c r="AK520" s="2">
        <f t="shared" si="155"/>
        <v>68.000767459708371</v>
      </c>
      <c r="AL520" s="2">
        <f t="shared" si="155"/>
        <v>74.002359502359496</v>
      </c>
      <c r="AM520" s="2">
        <f t="shared" si="155"/>
        <v>77.00236643958408</v>
      </c>
      <c r="AN520" s="2">
        <f t="shared" si="155"/>
        <v>77.000502080045905</v>
      </c>
      <c r="AO520" s="2">
        <f t="shared" si="155"/>
        <v>81.998260995580026</v>
      </c>
      <c r="AP520" s="2">
        <f t="shared" si="155"/>
        <v>80.000889862413572</v>
      </c>
      <c r="AQ520" s="2">
        <f t="shared" si="155"/>
        <v>89.998920708015547</v>
      </c>
      <c r="AR520" s="2">
        <f t="shared" si="155"/>
        <v>94.997211696575391</v>
      </c>
      <c r="AS520" s="2">
        <f t="shared" si="155"/>
        <v>108.99644842495368</v>
      </c>
      <c r="AT520" s="2">
        <f t="shared" si="155"/>
        <v>113.99869921187545</v>
      </c>
      <c r="AU520" s="2">
        <f t="shared" si="155"/>
        <v>119.99846942680033</v>
      </c>
      <c r="AV520" s="2">
        <f t="shared" si="155"/>
        <v>132.00265999061179</v>
      </c>
      <c r="AW520" s="2">
        <f t="shared" si="155"/>
        <v>121.00333333333333</v>
      </c>
      <c r="AX520" s="2">
        <f t="shared" si="155"/>
        <v>153.00183936235439</v>
      </c>
      <c r="AY520" s="2">
        <f t="shared" si="155"/>
        <v>154.00104631696431</v>
      </c>
      <c r="AZ520" s="2">
        <f t="shared" si="155"/>
        <v>161.99449323853338</v>
      </c>
      <c r="BA520" s="2">
        <f t="shared" si="155"/>
        <v>177.86016018144446</v>
      </c>
      <c r="BB520" s="2">
        <f t="shared" si="155"/>
        <v>205.76061729871992</v>
      </c>
      <c r="BC520" s="2">
        <f t="shared" si="155"/>
        <v>218.11877346683355</v>
      </c>
      <c r="BD520" s="2">
        <f t="shared" si="155"/>
        <v>232.98839757638262</v>
      </c>
      <c r="BE520" s="2">
        <f t="shared" si="155"/>
        <v>212.00461573967226</v>
      </c>
      <c r="BF520" s="2">
        <f t="shared" si="155"/>
        <v>214.00138121546959</v>
      </c>
      <c r="BG520" s="2">
        <f t="shared" si="155"/>
        <v>237.01644449981313</v>
      </c>
      <c r="BH520" s="2">
        <f t="shared" si="155"/>
        <v>238.20500939261117</v>
      </c>
      <c r="BI520" s="2">
        <f t="shared" si="155"/>
        <v>214.91335970396838</v>
      </c>
      <c r="BJ520" s="2">
        <f t="shared" si="155"/>
        <v>188.66181675186789</v>
      </c>
      <c r="BK520" s="2">
        <f t="shared" si="155"/>
        <v>199.26921031640521</v>
      </c>
      <c r="BL520" s="2">
        <f t="shared" si="155"/>
        <v>166.00970615609629</v>
      </c>
      <c r="BM520" s="2">
        <f t="shared" si="155"/>
        <v>373.00287277701779</v>
      </c>
      <c r="BN520" s="2">
        <f t="shared" si="155"/>
        <v>727.11239393517872</v>
      </c>
      <c r="BO520" s="2">
        <f t="shared" si="155"/>
        <v>730.02765363128492</v>
      </c>
      <c r="BQ520" s="32" t="s">
        <v>2</v>
      </c>
      <c r="BR520" s="32" t="s">
        <v>30</v>
      </c>
    </row>
    <row r="521" spans="2:70" x14ac:dyDescent="0.45">
      <c r="B521" t="s">
        <v>416</v>
      </c>
      <c r="C521" t="s">
        <v>32</v>
      </c>
      <c r="D521" t="s">
        <v>31</v>
      </c>
      <c r="E521" t="s">
        <v>5</v>
      </c>
      <c r="F521" s="2">
        <f t="shared" ref="F521:BO521" si="156">IF(F499=0,0,F510/F499)</f>
        <v>61.769988333224987</v>
      </c>
      <c r="G521" s="2">
        <f t="shared" si="156"/>
        <v>59</v>
      </c>
      <c r="H521" s="2">
        <f t="shared" si="156"/>
        <v>59.719970707763309</v>
      </c>
      <c r="I521" s="2">
        <f t="shared" si="156"/>
        <v>59.699979105255977</v>
      </c>
      <c r="J521" s="2">
        <f t="shared" si="156"/>
        <v>60.389975012805074</v>
      </c>
      <c r="K521" s="2">
        <f t="shared" si="156"/>
        <v>59.790001627562333</v>
      </c>
      <c r="L521" s="2">
        <f t="shared" si="156"/>
        <v>61.339965258653564</v>
      </c>
      <c r="M521" s="2">
        <f t="shared" si="156"/>
        <v>62.570038801197917</v>
      </c>
      <c r="N521" s="2">
        <f t="shared" si="156"/>
        <v>67.320015695120588</v>
      </c>
      <c r="O521" s="2">
        <f t="shared" si="156"/>
        <v>72.439973547665076</v>
      </c>
      <c r="P521" s="2">
        <f t="shared" si="156"/>
        <v>72.960017583817347</v>
      </c>
      <c r="Q521" s="2">
        <f t="shared" si="156"/>
        <v>74.579974370241416</v>
      </c>
      <c r="R521" s="2">
        <f t="shared" si="156"/>
        <v>78.330060871187072</v>
      </c>
      <c r="S521" s="2">
        <f t="shared" si="156"/>
        <v>80.690041819176514</v>
      </c>
      <c r="T521" s="2">
        <f t="shared" si="156"/>
        <v>80.518963135207386</v>
      </c>
      <c r="U521" s="2">
        <f t="shared" si="156"/>
        <v>81.883974397829689</v>
      </c>
      <c r="V521" s="2">
        <f t="shared" si="156"/>
        <v>87.803058560238711</v>
      </c>
      <c r="W521" s="2">
        <f t="shared" si="156"/>
        <v>90.000063386964754</v>
      </c>
      <c r="X521" s="2">
        <f t="shared" si="156"/>
        <v>94.369959259900753</v>
      </c>
      <c r="Y521" s="2">
        <f t="shared" si="156"/>
        <v>85.880041793348852</v>
      </c>
      <c r="Z521" s="2">
        <f t="shared" si="156"/>
        <v>85.349955704190506</v>
      </c>
      <c r="AA521" s="2">
        <f t="shared" si="156"/>
        <v>86.119953075322329</v>
      </c>
      <c r="AB521" s="2">
        <f t="shared" si="156"/>
        <v>86.400035611809017</v>
      </c>
      <c r="AC521" s="2">
        <f t="shared" si="156"/>
        <v>88.199969330990669</v>
      </c>
      <c r="AD521" s="2">
        <f t="shared" si="156"/>
        <v>90.000009412225353</v>
      </c>
      <c r="AE521" s="2">
        <f t="shared" si="156"/>
        <v>59.999969832558634</v>
      </c>
      <c r="AF521" s="2">
        <f t="shared" si="156"/>
        <v>58.64999740258434</v>
      </c>
      <c r="AG521" s="2">
        <f t="shared" si="156"/>
        <v>64.130045596150779</v>
      </c>
      <c r="AH521" s="2">
        <f t="shared" si="156"/>
        <v>73.050002490807074</v>
      </c>
      <c r="AI521" s="2">
        <f t="shared" si="156"/>
        <v>81.150035372665769</v>
      </c>
      <c r="AJ521" s="2">
        <f t="shared" si="156"/>
        <v>83.999950598580526</v>
      </c>
      <c r="AK521" s="2">
        <f t="shared" si="156"/>
        <v>86.000014732775085</v>
      </c>
      <c r="AL521" s="2">
        <f t="shared" si="156"/>
        <v>91.500048475124657</v>
      </c>
      <c r="AM521" s="2">
        <f t="shared" si="156"/>
        <v>84.300053969522864</v>
      </c>
      <c r="AN521" s="2">
        <f t="shared" si="156"/>
        <v>86.399972743111192</v>
      </c>
      <c r="AO521" s="2">
        <f t="shared" si="156"/>
        <v>87.500064441768572</v>
      </c>
      <c r="AP521" s="2">
        <f t="shared" si="156"/>
        <v>88.499921842855642</v>
      </c>
      <c r="AQ521" s="2">
        <f t="shared" si="156"/>
        <v>92.999990826697982</v>
      </c>
      <c r="AR521" s="2">
        <f t="shared" si="156"/>
        <v>95.999987119733134</v>
      </c>
      <c r="AS521" s="2">
        <f t="shared" si="156"/>
        <v>96.749923196188377</v>
      </c>
      <c r="AT521" s="2">
        <f t="shared" si="156"/>
        <v>101.39995506143431</v>
      </c>
      <c r="AU521" s="2">
        <f t="shared" si="156"/>
        <v>114.99995553885793</v>
      </c>
      <c r="AV521" s="2">
        <f t="shared" si="156"/>
        <v>124.99986354344914</v>
      </c>
      <c r="AW521" s="2">
        <f t="shared" si="156"/>
        <v>134.99995448131457</v>
      </c>
      <c r="AX521" s="2">
        <f t="shared" si="156"/>
        <v>146.99999678045606</v>
      </c>
      <c r="AY521" s="2">
        <f t="shared" si="156"/>
        <v>159.99984838428185</v>
      </c>
      <c r="AZ521" s="2">
        <f t="shared" si="156"/>
        <v>174.15023395423705</v>
      </c>
      <c r="BA521" s="2">
        <f t="shared" si="156"/>
        <v>169.94996691598044</v>
      </c>
      <c r="BB521" s="2">
        <f t="shared" si="156"/>
        <v>175.04906038361028</v>
      </c>
      <c r="BC521" s="2">
        <f t="shared" si="156"/>
        <v>180.2999930673507</v>
      </c>
      <c r="BD521" s="2">
        <f t="shared" si="156"/>
        <v>185.70890112827826</v>
      </c>
      <c r="BE521" s="2">
        <f t="shared" si="156"/>
        <v>191.2800192944525</v>
      </c>
      <c r="BF521" s="2">
        <f t="shared" si="156"/>
        <v>199.00817312141302</v>
      </c>
      <c r="BG521" s="2">
        <f t="shared" si="156"/>
        <v>202.9289169235517</v>
      </c>
      <c r="BH521" s="2">
        <f t="shared" si="156"/>
        <v>209.01693642186933</v>
      </c>
      <c r="BI521" s="2">
        <f t="shared" si="156"/>
        <v>214.03283694289124</v>
      </c>
      <c r="BJ521" s="2">
        <f t="shared" si="156"/>
        <v>211.35803645674324</v>
      </c>
      <c r="BK521" s="2">
        <f t="shared" si="156"/>
        <v>217.06486565745433</v>
      </c>
      <c r="BL521" s="2">
        <f t="shared" si="156"/>
        <v>224.80016230472711</v>
      </c>
      <c r="BM521" s="2">
        <f t="shared" si="156"/>
        <v>189.76406598041902</v>
      </c>
      <c r="BN521" s="2">
        <f t="shared" si="156"/>
        <v>191.72288940297994</v>
      </c>
      <c r="BO521" s="2">
        <f t="shared" si="156"/>
        <v>187.50051464192518</v>
      </c>
      <c r="BQ521" s="32" t="s">
        <v>4</v>
      </c>
      <c r="BR521" s="32" t="s">
        <v>30</v>
      </c>
    </row>
    <row r="522" spans="2:70" x14ac:dyDescent="0.45">
      <c r="B522" t="s">
        <v>416</v>
      </c>
      <c r="C522" t="s">
        <v>32</v>
      </c>
      <c r="D522" t="s">
        <v>31</v>
      </c>
      <c r="E522" t="s">
        <v>7</v>
      </c>
      <c r="F522" s="2">
        <f t="shared" ref="F522:BO522" si="157">IF(F500=0,0,F511/F500)</f>
        <v>208.95034360452226</v>
      </c>
      <c r="G522" s="2">
        <f t="shared" si="157"/>
        <v>195.37142281338171</v>
      </c>
      <c r="H522" s="2">
        <f t="shared" si="157"/>
        <v>200.09562676340187</v>
      </c>
      <c r="I522" s="2">
        <f t="shared" si="157"/>
        <v>200.02690447400244</v>
      </c>
      <c r="J522" s="2">
        <f t="shared" si="157"/>
        <v>201.94881096332125</v>
      </c>
      <c r="K522" s="2">
        <f t="shared" si="157"/>
        <v>201.94881096332125</v>
      </c>
      <c r="L522" s="2">
        <f t="shared" si="157"/>
        <v>209.44095122934303</v>
      </c>
      <c r="M522" s="2">
        <f t="shared" si="157"/>
        <v>212.66092301491335</v>
      </c>
      <c r="N522" s="2">
        <f t="shared" si="157"/>
        <v>229.32124143490529</v>
      </c>
      <c r="O522" s="2">
        <f t="shared" si="157"/>
        <v>247.20592088027243</v>
      </c>
      <c r="P522" s="2">
        <f t="shared" si="157"/>
        <v>243.9172930815582</v>
      </c>
      <c r="Q522" s="2">
        <f t="shared" si="157"/>
        <v>258.30112250861526</v>
      </c>
      <c r="R522" s="2">
        <f t="shared" si="157"/>
        <v>267.29735993550992</v>
      </c>
      <c r="S522" s="2">
        <f t="shared" si="157"/>
        <v>275.65899518349084</v>
      </c>
      <c r="T522" s="2">
        <f t="shared" si="157"/>
        <v>282.16803369541117</v>
      </c>
      <c r="U522" s="2">
        <f t="shared" si="157"/>
        <v>282.69009088893813</v>
      </c>
      <c r="V522" s="2">
        <f t="shared" si="157"/>
        <v>285.12121639595341</v>
      </c>
      <c r="W522" s="2">
        <f t="shared" si="157"/>
        <v>380.77356361218028</v>
      </c>
      <c r="X522" s="2">
        <f t="shared" si="157"/>
        <v>366.93728461739988</v>
      </c>
      <c r="Y522" s="2">
        <f t="shared" si="157"/>
        <v>333.89754337881141</v>
      </c>
      <c r="Z522" s="2">
        <f t="shared" si="157"/>
        <v>332.14747788234814</v>
      </c>
      <c r="AA522" s="2">
        <f t="shared" si="157"/>
        <v>337.399133413946</v>
      </c>
      <c r="AB522" s="2">
        <f t="shared" si="157"/>
        <v>340.89780536466412</v>
      </c>
      <c r="AC522" s="2">
        <f t="shared" si="157"/>
        <v>349.6481328469801</v>
      </c>
      <c r="AD522" s="2">
        <f t="shared" si="157"/>
        <v>349.99707785010372</v>
      </c>
      <c r="AE522" s="2">
        <f t="shared" si="157"/>
        <v>363.99760182180933</v>
      </c>
      <c r="AF522" s="2">
        <f t="shared" si="157"/>
        <v>341.95153164046758</v>
      </c>
      <c r="AG522" s="2">
        <f t="shared" si="157"/>
        <v>372.74792930412525</v>
      </c>
      <c r="AH522" s="2">
        <f t="shared" si="157"/>
        <v>386.39950827270712</v>
      </c>
      <c r="AI522" s="2">
        <f t="shared" si="157"/>
        <v>429.79686020031841</v>
      </c>
      <c r="AJ522" s="2">
        <f t="shared" si="157"/>
        <v>606.41551639478428</v>
      </c>
      <c r="AK522" s="2">
        <f t="shared" si="157"/>
        <v>616.15398239734054</v>
      </c>
      <c r="AL522" s="2">
        <f t="shared" si="157"/>
        <v>634.2080648231231</v>
      </c>
      <c r="AM522" s="2">
        <f t="shared" si="157"/>
        <v>605.34527936239317</v>
      </c>
      <c r="AN522" s="2">
        <f t="shared" si="157"/>
        <v>619.04267495094837</v>
      </c>
      <c r="AO522" s="2">
        <f t="shared" si="157"/>
        <v>626.59782164737919</v>
      </c>
      <c r="AP522" s="2">
        <f t="shared" si="157"/>
        <v>632.81661587025144</v>
      </c>
      <c r="AQ522" s="2">
        <f t="shared" si="157"/>
        <v>663.96125376209977</v>
      </c>
      <c r="AR522" s="2">
        <f t="shared" si="157"/>
        <v>683.67684857011443</v>
      </c>
      <c r="AS522" s="2">
        <f t="shared" si="157"/>
        <v>685.95211686730693</v>
      </c>
      <c r="AT522" s="2">
        <f t="shared" si="157"/>
        <v>703.47105206308061</v>
      </c>
      <c r="AU522" s="2">
        <f t="shared" si="157"/>
        <v>918.65670457550902</v>
      </c>
      <c r="AV522" s="2">
        <f t="shared" si="157"/>
        <v>1208.1706148867315</v>
      </c>
      <c r="AW522" s="2">
        <f t="shared" si="157"/>
        <v>1274.0733864521287</v>
      </c>
      <c r="AX522" s="2">
        <f t="shared" si="157"/>
        <v>1317.7945110345183</v>
      </c>
      <c r="AY522" s="2">
        <f t="shared" si="157"/>
        <v>1338.6848663926003</v>
      </c>
      <c r="AZ522" s="2">
        <f t="shared" si="157"/>
        <v>1380.2244468941474</v>
      </c>
      <c r="BA522" s="2">
        <f t="shared" si="157"/>
        <v>1421.6450936252943</v>
      </c>
      <c r="BB522" s="2">
        <f t="shared" si="157"/>
        <v>1376.9975493140482</v>
      </c>
      <c r="BC522" s="2">
        <f t="shared" si="157"/>
        <v>1418.011022525335</v>
      </c>
      <c r="BD522" s="2">
        <f t="shared" si="157"/>
        <v>1460.0142171891998</v>
      </c>
      <c r="BE522" s="2">
        <f t="shared" si="157"/>
        <v>1549.1222400330937</v>
      </c>
      <c r="BF522" s="2">
        <f t="shared" si="157"/>
        <v>1596.5081268318677</v>
      </c>
      <c r="BG522" s="2">
        <f t="shared" si="157"/>
        <v>1596.5054893102904</v>
      </c>
      <c r="BH522" s="2">
        <f t="shared" si="157"/>
        <v>1616.0059327125261</v>
      </c>
      <c r="BI522" s="2">
        <f t="shared" si="157"/>
        <v>1683.0047093649084</v>
      </c>
      <c r="BJ522" s="2">
        <f t="shared" si="157"/>
        <v>1662.0212820910172</v>
      </c>
      <c r="BK522" s="2">
        <f t="shared" si="157"/>
        <v>2101.0283902625542</v>
      </c>
      <c r="BL522" s="2">
        <f t="shared" si="157"/>
        <v>1683.2955318666363</v>
      </c>
      <c r="BM522" s="2">
        <f t="shared" si="157"/>
        <v>1660.378927444795</v>
      </c>
      <c r="BN522" s="2">
        <f t="shared" si="157"/>
        <v>1671.297081157446</v>
      </c>
      <c r="BO522" s="2">
        <f t="shared" si="157"/>
        <v>1674.0320668079523</v>
      </c>
      <c r="BQ522" s="32" t="s">
        <v>6</v>
      </c>
      <c r="BR522" s="32" t="s">
        <v>30</v>
      </c>
    </row>
    <row r="523" spans="2:70" x14ac:dyDescent="0.45">
      <c r="B523" t="s">
        <v>416</v>
      </c>
      <c r="C523" t="s">
        <v>32</v>
      </c>
      <c r="D523" t="s">
        <v>31</v>
      </c>
      <c r="E523" t="s">
        <v>9</v>
      </c>
      <c r="F523" s="2">
        <f t="shared" ref="F523:BO523" si="158">IF(F501=0,0,F512/F501)</f>
        <v>9.4199988739932188</v>
      </c>
      <c r="G523" s="2">
        <f t="shared" si="158"/>
        <v>8.6999953050908463</v>
      </c>
      <c r="H523" s="2">
        <f t="shared" si="158"/>
        <v>8.0700035513260922</v>
      </c>
      <c r="I523" s="2">
        <f t="shared" si="158"/>
        <v>6.9199965791553364</v>
      </c>
      <c r="J523" s="2">
        <f t="shared" si="158"/>
        <v>6.8099959935897436</v>
      </c>
      <c r="K523" s="2">
        <f t="shared" si="158"/>
        <v>7.9400054976545142</v>
      </c>
      <c r="L523" s="2">
        <f t="shared" si="158"/>
        <v>7.8899937737757204</v>
      </c>
      <c r="M523" s="2">
        <f t="shared" si="158"/>
        <v>7.5400017716297008</v>
      </c>
      <c r="N523" s="2">
        <f t="shared" si="158"/>
        <v>6.8600034729521004</v>
      </c>
      <c r="O523" s="2">
        <f t="shared" si="158"/>
        <v>6.740004330192523</v>
      </c>
      <c r="P523" s="2">
        <f t="shared" si="158"/>
        <v>8.5199983151184782</v>
      </c>
      <c r="Q523" s="2">
        <f t="shared" si="158"/>
        <v>7.0899946571565149</v>
      </c>
      <c r="R523" s="2">
        <f t="shared" si="158"/>
        <v>7.9440055822127267</v>
      </c>
      <c r="S523" s="2">
        <f t="shared" si="158"/>
        <v>7.6320065063234264</v>
      </c>
      <c r="T523" s="2">
        <f t="shared" si="158"/>
        <v>9.1099980477796372</v>
      </c>
      <c r="U523" s="2">
        <f t="shared" si="158"/>
        <v>7.3880045376367702</v>
      </c>
      <c r="V523" s="2">
        <f t="shared" si="158"/>
        <v>9.5050077636226611</v>
      </c>
      <c r="W523" s="2">
        <f t="shared" si="158"/>
        <v>10.959991808110736</v>
      </c>
      <c r="X523" s="2">
        <f t="shared" si="158"/>
        <v>11.019990165634439</v>
      </c>
      <c r="Y523" s="2">
        <f t="shared" si="158"/>
        <v>10.679999846950293</v>
      </c>
      <c r="Z523" s="2">
        <f t="shared" si="158"/>
        <v>11.219992151683082</v>
      </c>
      <c r="AA523" s="2">
        <f t="shared" si="158"/>
        <v>11.779994028182387</v>
      </c>
      <c r="AB523" s="2">
        <f t="shared" si="158"/>
        <v>12.359996862889126</v>
      </c>
      <c r="AC523" s="2">
        <f t="shared" si="158"/>
        <v>12.98000187506338</v>
      </c>
      <c r="AD523" s="2">
        <f t="shared" si="158"/>
        <v>14.159988730983535</v>
      </c>
      <c r="AE523" s="2">
        <f t="shared" si="158"/>
        <v>13.980003429883386</v>
      </c>
      <c r="AF523" s="2">
        <f t="shared" si="158"/>
        <v>15</v>
      </c>
      <c r="AG523" s="2">
        <f t="shared" si="158"/>
        <v>15.960005510708386</v>
      </c>
      <c r="AH523" s="2">
        <f t="shared" si="158"/>
        <v>17.160009145075097</v>
      </c>
      <c r="AI523" s="2">
        <f t="shared" si="158"/>
        <v>17.999991293597311</v>
      </c>
      <c r="AJ523" s="2">
        <f t="shared" si="158"/>
        <v>18.959985479727468</v>
      </c>
      <c r="AK523" s="2">
        <f t="shared" si="158"/>
        <v>19.440012788326985</v>
      </c>
      <c r="AL523" s="2">
        <f t="shared" si="158"/>
        <v>20</v>
      </c>
      <c r="AM523" s="2">
        <f t="shared" si="158"/>
        <v>20.650009176476754</v>
      </c>
      <c r="AN523" s="2">
        <f t="shared" si="158"/>
        <v>21.250010913237148</v>
      </c>
      <c r="AO523" s="2">
        <f t="shared" si="158"/>
        <v>21.59998441666378</v>
      </c>
      <c r="AP523" s="2">
        <f t="shared" si="158"/>
        <v>22.319981353902236</v>
      </c>
      <c r="AQ523" s="2">
        <f t="shared" si="158"/>
        <v>23.040003149854318</v>
      </c>
      <c r="AR523" s="2">
        <f t="shared" si="158"/>
        <v>23.760000350351664</v>
      </c>
      <c r="AS523" s="2">
        <f t="shared" si="158"/>
        <v>24.599985279402205</v>
      </c>
      <c r="AT523" s="2">
        <f t="shared" si="158"/>
        <v>25.439989424215046</v>
      </c>
      <c r="AU523" s="2">
        <f t="shared" si="158"/>
        <v>25.344012808628971</v>
      </c>
      <c r="AV523" s="2">
        <f t="shared" si="158"/>
        <v>28.799974095900676</v>
      </c>
      <c r="AW523" s="2">
        <f t="shared" si="158"/>
        <v>28.799996184324858</v>
      </c>
      <c r="AX523" s="2">
        <f t="shared" si="158"/>
        <v>28.99999152980239</v>
      </c>
      <c r="AY523" s="2">
        <f t="shared" si="158"/>
        <v>29.869991597606671</v>
      </c>
      <c r="AZ523" s="2">
        <f t="shared" si="158"/>
        <v>30.766025820200468</v>
      </c>
      <c r="BA523" s="2">
        <f t="shared" si="158"/>
        <v>31.689005819738867</v>
      </c>
      <c r="BB523" s="2">
        <f t="shared" si="158"/>
        <v>32.639986964201427</v>
      </c>
      <c r="BC523" s="2">
        <f t="shared" si="158"/>
        <v>33.618998190758951</v>
      </c>
      <c r="BD523" s="2">
        <f t="shared" si="158"/>
        <v>34.627012458046011</v>
      </c>
      <c r="BE523" s="2">
        <f t="shared" si="158"/>
        <v>33.730343622597552</v>
      </c>
      <c r="BF523" s="2">
        <f t="shared" si="158"/>
        <v>32.300001107762085</v>
      </c>
      <c r="BG523" s="2">
        <f t="shared" si="158"/>
        <v>33.300002923878452</v>
      </c>
      <c r="BH523" s="2">
        <f t="shared" si="158"/>
        <v>34.299988174181173</v>
      </c>
      <c r="BI523" s="2">
        <f t="shared" si="158"/>
        <v>35.200004261670635</v>
      </c>
      <c r="BJ523" s="2">
        <f t="shared" si="158"/>
        <v>35.199991306873301</v>
      </c>
      <c r="BK523" s="2">
        <f t="shared" si="158"/>
        <v>36.000014919806048</v>
      </c>
      <c r="BL523" s="2">
        <f t="shared" si="158"/>
        <v>35.992589647343856</v>
      </c>
      <c r="BM523" s="2">
        <f t="shared" si="158"/>
        <v>33.204290524822305</v>
      </c>
      <c r="BN523" s="2">
        <f t="shared" si="158"/>
        <v>32.519626031972365</v>
      </c>
      <c r="BO523" s="2">
        <f t="shared" si="158"/>
        <v>31.760980410310218</v>
      </c>
      <c r="BQ523" s="32" t="s">
        <v>8</v>
      </c>
      <c r="BR523" s="32" t="s">
        <v>30</v>
      </c>
    </row>
    <row r="524" spans="2:70" x14ac:dyDescent="0.45">
      <c r="B524" t="s">
        <v>416</v>
      </c>
      <c r="C524" t="s">
        <v>32</v>
      </c>
      <c r="D524" t="s">
        <v>31</v>
      </c>
      <c r="E524" t="s">
        <v>10</v>
      </c>
      <c r="F524" s="2">
        <f t="shared" ref="F524:BO524" si="159">IF(F502=0,0,F513/F502)</f>
        <v>0</v>
      </c>
      <c r="G524" s="2">
        <f t="shared" si="159"/>
        <v>0</v>
      </c>
      <c r="H524" s="2">
        <f t="shared" si="159"/>
        <v>0</v>
      </c>
      <c r="I524" s="2">
        <f t="shared" si="159"/>
        <v>0</v>
      </c>
      <c r="J524" s="2">
        <f t="shared" si="159"/>
        <v>0</v>
      </c>
      <c r="K524" s="2">
        <f t="shared" si="159"/>
        <v>0</v>
      </c>
      <c r="L524" s="2">
        <f t="shared" si="159"/>
        <v>0</v>
      </c>
      <c r="M524" s="2">
        <f t="shared" si="159"/>
        <v>0</v>
      </c>
      <c r="N524" s="2">
        <f t="shared" si="159"/>
        <v>0</v>
      </c>
      <c r="O524" s="2">
        <f t="shared" si="159"/>
        <v>0</v>
      </c>
      <c r="P524" s="2">
        <f t="shared" si="159"/>
        <v>0</v>
      </c>
      <c r="Q524" s="2">
        <f t="shared" si="159"/>
        <v>0</v>
      </c>
      <c r="R524" s="2">
        <f t="shared" si="159"/>
        <v>0</v>
      </c>
      <c r="S524" s="2">
        <f t="shared" si="159"/>
        <v>0</v>
      </c>
      <c r="T524" s="2">
        <f t="shared" si="159"/>
        <v>0</v>
      </c>
      <c r="U524" s="2">
        <f t="shared" si="159"/>
        <v>0</v>
      </c>
      <c r="V524" s="2">
        <f t="shared" si="159"/>
        <v>0</v>
      </c>
      <c r="W524" s="2">
        <f t="shared" si="159"/>
        <v>0</v>
      </c>
      <c r="X524" s="2">
        <f t="shared" si="159"/>
        <v>0</v>
      </c>
      <c r="Y524" s="2">
        <f t="shared" si="159"/>
        <v>0</v>
      </c>
      <c r="Z524" s="2">
        <f t="shared" si="159"/>
        <v>0</v>
      </c>
      <c r="AA524" s="2">
        <f t="shared" si="159"/>
        <v>0</v>
      </c>
      <c r="AB524" s="2">
        <f t="shared" si="159"/>
        <v>0</v>
      </c>
      <c r="AC524" s="2">
        <f t="shared" si="159"/>
        <v>0</v>
      </c>
      <c r="AD524" s="2">
        <f t="shared" si="159"/>
        <v>0</v>
      </c>
      <c r="AE524" s="2">
        <f t="shared" si="159"/>
        <v>0</v>
      </c>
      <c r="AF524" s="2">
        <f t="shared" si="159"/>
        <v>0</v>
      </c>
      <c r="AG524" s="2">
        <f t="shared" si="159"/>
        <v>0</v>
      </c>
      <c r="AH524" s="2">
        <f t="shared" si="159"/>
        <v>0</v>
      </c>
      <c r="AI524" s="2">
        <f t="shared" si="159"/>
        <v>0</v>
      </c>
      <c r="AJ524" s="2">
        <f t="shared" si="159"/>
        <v>0</v>
      </c>
      <c r="AK524" s="2">
        <f t="shared" si="159"/>
        <v>0</v>
      </c>
      <c r="AL524" s="2">
        <f t="shared" si="159"/>
        <v>0</v>
      </c>
      <c r="AM524" s="2">
        <f t="shared" si="159"/>
        <v>0</v>
      </c>
      <c r="AN524" s="2">
        <f t="shared" si="159"/>
        <v>0</v>
      </c>
      <c r="AO524" s="2">
        <f t="shared" si="159"/>
        <v>0</v>
      </c>
      <c r="AP524" s="2">
        <f t="shared" si="159"/>
        <v>0</v>
      </c>
      <c r="AQ524" s="2">
        <f t="shared" si="159"/>
        <v>0</v>
      </c>
      <c r="AR524" s="2">
        <f t="shared" si="159"/>
        <v>0</v>
      </c>
      <c r="AS524" s="2">
        <f t="shared" si="159"/>
        <v>0</v>
      </c>
      <c r="AT524" s="2">
        <f t="shared" si="159"/>
        <v>0</v>
      </c>
      <c r="AU524" s="2">
        <f t="shared" si="159"/>
        <v>0</v>
      </c>
      <c r="AV524" s="2">
        <f t="shared" si="159"/>
        <v>0</v>
      </c>
      <c r="AW524" s="2">
        <f t="shared" si="159"/>
        <v>0</v>
      </c>
      <c r="AX524" s="2">
        <f t="shared" si="159"/>
        <v>0</v>
      </c>
      <c r="AY524" s="2">
        <f t="shared" si="159"/>
        <v>0</v>
      </c>
      <c r="AZ524" s="2">
        <f t="shared" si="159"/>
        <v>0</v>
      </c>
      <c r="BA524" s="2">
        <f t="shared" si="159"/>
        <v>0</v>
      </c>
      <c r="BB524" s="2">
        <f t="shared" si="159"/>
        <v>0</v>
      </c>
      <c r="BC524" s="2">
        <f t="shared" si="159"/>
        <v>0</v>
      </c>
      <c r="BD524" s="2">
        <f t="shared" si="159"/>
        <v>0</v>
      </c>
      <c r="BE524" s="2">
        <f t="shared" si="159"/>
        <v>0</v>
      </c>
      <c r="BF524" s="2">
        <f t="shared" si="159"/>
        <v>0</v>
      </c>
      <c r="BG524" s="2">
        <f t="shared" si="159"/>
        <v>0</v>
      </c>
      <c r="BH524" s="2">
        <f t="shared" si="159"/>
        <v>0</v>
      </c>
      <c r="BI524" s="2">
        <f t="shared" si="159"/>
        <v>0</v>
      </c>
      <c r="BJ524" s="2">
        <f t="shared" si="159"/>
        <v>0</v>
      </c>
      <c r="BK524" s="2">
        <f t="shared" si="159"/>
        <v>0</v>
      </c>
      <c r="BL524" s="2">
        <f t="shared" si="159"/>
        <v>0</v>
      </c>
      <c r="BM524" s="2">
        <f t="shared" si="159"/>
        <v>0</v>
      </c>
      <c r="BN524" s="2">
        <f t="shared" si="159"/>
        <v>0</v>
      </c>
      <c r="BO524" s="2">
        <f t="shared" si="159"/>
        <v>0</v>
      </c>
      <c r="BQ524" s="32" t="s">
        <v>6</v>
      </c>
      <c r="BR524" s="32" t="s">
        <v>30</v>
      </c>
    </row>
    <row r="525" spans="2:70" x14ac:dyDescent="0.45">
      <c r="B525" t="s">
        <v>416</v>
      </c>
      <c r="C525" t="s">
        <v>32</v>
      </c>
      <c r="D525" t="s">
        <v>31</v>
      </c>
      <c r="E525" t="s">
        <v>11</v>
      </c>
      <c r="F525" s="2">
        <f t="shared" ref="F525:BO525" si="160">IF(F503=0,0,F514/F503)</f>
        <v>2.5919989875905398</v>
      </c>
      <c r="G525" s="2">
        <f t="shared" si="160"/>
        <v>2.4959986647313221</v>
      </c>
      <c r="H525" s="2">
        <f t="shared" si="160"/>
        <v>2.2800000596185606</v>
      </c>
      <c r="I525" s="2">
        <f t="shared" si="160"/>
        <v>2.58000080376639</v>
      </c>
      <c r="J525" s="2">
        <f t="shared" si="160"/>
        <v>2.6160020799363624</v>
      </c>
      <c r="K525" s="2">
        <f t="shared" si="160"/>
        <v>4.0300029438051466</v>
      </c>
      <c r="L525" s="2">
        <f t="shared" si="160"/>
        <v>3.5899997294055042</v>
      </c>
      <c r="M525" s="2">
        <f t="shared" si="160"/>
        <v>3.5800035856203007</v>
      </c>
      <c r="N525" s="2">
        <f t="shared" si="160"/>
        <v>3.6100007175444242</v>
      </c>
      <c r="O525" s="2">
        <f t="shared" si="160"/>
        <v>3.8900021252694539</v>
      </c>
      <c r="P525" s="2">
        <f t="shared" si="160"/>
        <v>4.2799955378826784</v>
      </c>
      <c r="Q525" s="2">
        <f t="shared" si="160"/>
        <v>3.7899995122333987</v>
      </c>
      <c r="R525" s="2">
        <f t="shared" si="160"/>
        <v>3.8939974081674231</v>
      </c>
      <c r="S525" s="2">
        <f t="shared" si="160"/>
        <v>4.2099965785270026</v>
      </c>
      <c r="T525" s="2">
        <f t="shared" si="160"/>
        <v>4.4200005014856512</v>
      </c>
      <c r="U525" s="2">
        <f t="shared" si="160"/>
        <v>4.9190053847884743</v>
      </c>
      <c r="V525" s="2">
        <f t="shared" si="160"/>
        <v>5.250003435371501</v>
      </c>
      <c r="W525" s="2">
        <f t="shared" si="160"/>
        <v>5.2399959942613439</v>
      </c>
      <c r="X525" s="2">
        <f t="shared" si="160"/>
        <v>5.4499979512218264</v>
      </c>
      <c r="Y525" s="2">
        <f t="shared" si="160"/>
        <v>5.719998016860993</v>
      </c>
      <c r="Z525" s="2">
        <f t="shared" si="160"/>
        <v>6.4000050536722979</v>
      </c>
      <c r="AA525" s="2">
        <f t="shared" si="160"/>
        <v>7.1219923114191737</v>
      </c>
      <c r="AB525" s="2">
        <f t="shared" si="160"/>
        <v>7.4780020451889362</v>
      </c>
      <c r="AC525" s="2">
        <f t="shared" si="160"/>
        <v>7.8519940872639964</v>
      </c>
      <c r="AD525" s="2">
        <f t="shared" si="160"/>
        <v>8.2450049925601068</v>
      </c>
      <c r="AE525" s="2">
        <f t="shared" si="160"/>
        <v>8.2599970196434818</v>
      </c>
      <c r="AF525" s="2">
        <f t="shared" si="160"/>
        <v>3.178001199969879</v>
      </c>
      <c r="AG525" s="2">
        <f t="shared" si="160"/>
        <v>3.4300021422450726</v>
      </c>
      <c r="AH525" s="2">
        <f t="shared" si="160"/>
        <v>3.6399956599838461</v>
      </c>
      <c r="AI525" s="2">
        <f t="shared" si="160"/>
        <v>3.8220022103966542</v>
      </c>
      <c r="AJ525" s="2">
        <f t="shared" si="160"/>
        <v>3.9899960593467219</v>
      </c>
      <c r="AK525" s="2">
        <f t="shared" si="160"/>
        <v>4.1299998300306671</v>
      </c>
      <c r="AL525" s="2">
        <f t="shared" si="160"/>
        <v>4.2000004791348742</v>
      </c>
      <c r="AM525" s="2">
        <f t="shared" si="160"/>
        <v>4.1601285729098265</v>
      </c>
      <c r="AN525" s="2">
        <f t="shared" si="160"/>
        <v>4.2183668423213634</v>
      </c>
      <c r="AO525" s="2">
        <f t="shared" si="160"/>
        <v>4.2713152344926852</v>
      </c>
      <c r="AP525" s="2">
        <f t="shared" si="160"/>
        <v>4.3279203610696051</v>
      </c>
      <c r="AQ525" s="2">
        <f t="shared" si="160"/>
        <v>4.4007940530130663</v>
      </c>
      <c r="AR525" s="2">
        <f t="shared" si="160"/>
        <v>4.4504442491183847</v>
      </c>
      <c r="AS525" s="2">
        <f t="shared" si="160"/>
        <v>4.5238436797668129</v>
      </c>
      <c r="AT525" s="2">
        <f t="shared" si="160"/>
        <v>4.8451943537149891</v>
      </c>
      <c r="AU525" s="2">
        <f t="shared" si="160"/>
        <v>4.5935605067889957</v>
      </c>
      <c r="AV525" s="2">
        <f t="shared" si="160"/>
        <v>4.6371095817893062</v>
      </c>
      <c r="AW525" s="2">
        <f t="shared" si="160"/>
        <v>5.9995985740736471</v>
      </c>
      <c r="AX525" s="2">
        <f t="shared" si="160"/>
        <v>5.9326185729604637</v>
      </c>
      <c r="AY525" s="2">
        <f t="shared" si="160"/>
        <v>5.9674546632124343</v>
      </c>
      <c r="AZ525" s="2">
        <f t="shared" si="160"/>
        <v>5.7123234532354852</v>
      </c>
      <c r="BA525" s="2">
        <f t="shared" si="160"/>
        <v>5.7625823508021323</v>
      </c>
      <c r="BB525" s="2">
        <f t="shared" si="160"/>
        <v>5.8012958582819154</v>
      </c>
      <c r="BC525" s="2">
        <f t="shared" si="160"/>
        <v>5.8140318718494521</v>
      </c>
      <c r="BD525" s="2">
        <f t="shared" si="160"/>
        <v>5.843514083625629</v>
      </c>
      <c r="BE525" s="2">
        <f t="shared" si="160"/>
        <v>5.8683214911875972</v>
      </c>
      <c r="BF525" s="2">
        <f t="shared" si="160"/>
        <v>4.400002443936649</v>
      </c>
      <c r="BG525" s="2">
        <f t="shared" si="160"/>
        <v>4.5000011639519428</v>
      </c>
      <c r="BH525" s="2">
        <f t="shared" si="160"/>
        <v>4.7000003651407436</v>
      </c>
      <c r="BI525" s="2">
        <f t="shared" si="160"/>
        <v>4.7999983841051339</v>
      </c>
      <c r="BJ525" s="2">
        <f t="shared" si="160"/>
        <v>4.7999986479924379</v>
      </c>
      <c r="BK525" s="2">
        <f t="shared" si="160"/>
        <v>4.900001469070971</v>
      </c>
      <c r="BL525" s="2">
        <f t="shared" si="160"/>
        <v>5.2000022288509902</v>
      </c>
      <c r="BM525" s="2">
        <f t="shared" si="160"/>
        <v>5.1999980675931754</v>
      </c>
      <c r="BN525" s="2">
        <f t="shared" si="160"/>
        <v>5.499996848984428</v>
      </c>
      <c r="BO525" s="2">
        <f t="shared" si="160"/>
        <v>5.7999981599720316</v>
      </c>
      <c r="BQ525" s="32" t="s">
        <v>8</v>
      </c>
      <c r="BR525" s="32" t="s">
        <v>30</v>
      </c>
    </row>
    <row r="526" spans="2:70" x14ac:dyDescent="0.45">
      <c r="B526" t="s">
        <v>416</v>
      </c>
      <c r="C526" t="s">
        <v>32</v>
      </c>
      <c r="D526" t="s">
        <v>31</v>
      </c>
      <c r="E526" t="s">
        <v>12</v>
      </c>
      <c r="F526" s="2">
        <f t="shared" ref="F526:BO526" si="161">IF(F504=0,0,F515/F504)</f>
        <v>0</v>
      </c>
      <c r="G526" s="2">
        <f t="shared" si="161"/>
        <v>0</v>
      </c>
      <c r="H526" s="2">
        <f t="shared" si="161"/>
        <v>0</v>
      </c>
      <c r="I526" s="2">
        <f t="shared" si="161"/>
        <v>0</v>
      </c>
      <c r="J526" s="2">
        <f t="shared" si="161"/>
        <v>0</v>
      </c>
      <c r="K526" s="2">
        <f t="shared" si="161"/>
        <v>0</v>
      </c>
      <c r="L526" s="2">
        <f t="shared" si="161"/>
        <v>0</v>
      </c>
      <c r="M526" s="2">
        <f t="shared" si="161"/>
        <v>0</v>
      </c>
      <c r="N526" s="2">
        <f t="shared" si="161"/>
        <v>0</v>
      </c>
      <c r="O526" s="2">
        <f t="shared" si="161"/>
        <v>0</v>
      </c>
      <c r="P526" s="2">
        <f t="shared" si="161"/>
        <v>0</v>
      </c>
      <c r="Q526" s="2">
        <f t="shared" si="161"/>
        <v>0</v>
      </c>
      <c r="R526" s="2">
        <f t="shared" si="161"/>
        <v>0</v>
      </c>
      <c r="S526" s="2">
        <f t="shared" si="161"/>
        <v>0</v>
      </c>
      <c r="T526" s="2">
        <f t="shared" si="161"/>
        <v>0</v>
      </c>
      <c r="U526" s="2">
        <f t="shared" si="161"/>
        <v>0</v>
      </c>
      <c r="V526" s="2">
        <f t="shared" si="161"/>
        <v>0</v>
      </c>
      <c r="W526" s="2">
        <f t="shared" si="161"/>
        <v>0</v>
      </c>
      <c r="X526" s="2">
        <f t="shared" si="161"/>
        <v>0</v>
      </c>
      <c r="Y526" s="2">
        <f t="shared" si="161"/>
        <v>0</v>
      </c>
      <c r="Z526" s="2">
        <f t="shared" si="161"/>
        <v>0</v>
      </c>
      <c r="AA526" s="2">
        <f t="shared" si="161"/>
        <v>0</v>
      </c>
      <c r="AB526" s="2">
        <f t="shared" si="161"/>
        <v>0</v>
      </c>
      <c r="AC526" s="2">
        <f t="shared" si="161"/>
        <v>0</v>
      </c>
      <c r="AD526" s="2">
        <f t="shared" si="161"/>
        <v>0</v>
      </c>
      <c r="AE526" s="2">
        <f t="shared" si="161"/>
        <v>0</v>
      </c>
      <c r="AF526" s="2">
        <f t="shared" si="161"/>
        <v>0</v>
      </c>
      <c r="AG526" s="2">
        <f t="shared" si="161"/>
        <v>0</v>
      </c>
      <c r="AH526" s="2">
        <f t="shared" si="161"/>
        <v>0</v>
      </c>
      <c r="AI526" s="2">
        <f t="shared" si="161"/>
        <v>0</v>
      </c>
      <c r="AJ526" s="2">
        <f t="shared" si="161"/>
        <v>0</v>
      </c>
      <c r="AK526" s="2">
        <f t="shared" si="161"/>
        <v>0</v>
      </c>
      <c r="AL526" s="2">
        <f t="shared" si="161"/>
        <v>0</v>
      </c>
      <c r="AM526" s="2">
        <f t="shared" si="161"/>
        <v>0</v>
      </c>
      <c r="AN526" s="2">
        <f t="shared" si="161"/>
        <v>0</v>
      </c>
      <c r="AO526" s="2">
        <f t="shared" si="161"/>
        <v>0</v>
      </c>
      <c r="AP526" s="2">
        <f t="shared" si="161"/>
        <v>0</v>
      </c>
      <c r="AQ526" s="2">
        <f t="shared" si="161"/>
        <v>0</v>
      </c>
      <c r="AR526" s="2">
        <f t="shared" si="161"/>
        <v>0</v>
      </c>
      <c r="AS526" s="2">
        <f t="shared" si="161"/>
        <v>0</v>
      </c>
      <c r="AT526" s="2">
        <f t="shared" si="161"/>
        <v>0</v>
      </c>
      <c r="AU526" s="2">
        <f t="shared" si="161"/>
        <v>0</v>
      </c>
      <c r="AV526" s="2">
        <f t="shared" si="161"/>
        <v>0</v>
      </c>
      <c r="AW526" s="2">
        <f t="shared" si="161"/>
        <v>0</v>
      </c>
      <c r="AX526" s="2">
        <f t="shared" si="161"/>
        <v>0</v>
      </c>
      <c r="AY526" s="2">
        <f t="shared" si="161"/>
        <v>0</v>
      </c>
      <c r="AZ526" s="2">
        <f t="shared" si="161"/>
        <v>0</v>
      </c>
      <c r="BA526" s="2">
        <f t="shared" si="161"/>
        <v>0</v>
      </c>
      <c r="BB526" s="2">
        <f t="shared" si="161"/>
        <v>0</v>
      </c>
      <c r="BC526" s="2">
        <f t="shared" si="161"/>
        <v>0</v>
      </c>
      <c r="BD526" s="2">
        <f t="shared" si="161"/>
        <v>0</v>
      </c>
      <c r="BE526" s="2">
        <f t="shared" si="161"/>
        <v>0</v>
      </c>
      <c r="BF526" s="2">
        <f t="shared" si="161"/>
        <v>0</v>
      </c>
      <c r="BG526" s="2">
        <f t="shared" si="161"/>
        <v>0</v>
      </c>
      <c r="BH526" s="2">
        <f t="shared" si="161"/>
        <v>0</v>
      </c>
      <c r="BI526" s="2">
        <f t="shared" si="161"/>
        <v>0</v>
      </c>
      <c r="BJ526" s="2">
        <f t="shared" si="161"/>
        <v>0</v>
      </c>
      <c r="BK526" s="2">
        <f t="shared" si="161"/>
        <v>0</v>
      </c>
      <c r="BL526" s="2">
        <f t="shared" si="161"/>
        <v>0</v>
      </c>
      <c r="BM526" s="2">
        <f t="shared" si="161"/>
        <v>0</v>
      </c>
      <c r="BN526" s="2">
        <f t="shared" si="161"/>
        <v>0</v>
      </c>
      <c r="BO526" s="2">
        <f t="shared" si="161"/>
        <v>0</v>
      </c>
      <c r="BQ526" s="32" t="s">
        <v>6</v>
      </c>
      <c r="BR526" s="32" t="s">
        <v>30</v>
      </c>
    </row>
    <row r="527" spans="2:70" x14ac:dyDescent="0.45">
      <c r="B527" t="s">
        <v>416</v>
      </c>
      <c r="C527" t="s">
        <v>32</v>
      </c>
      <c r="D527" t="s">
        <v>31</v>
      </c>
      <c r="E527" t="s">
        <v>13</v>
      </c>
      <c r="F527" s="2">
        <f t="shared" ref="F527:BO527" si="162">IF(F505=0,0,F516/F505)</f>
        <v>0</v>
      </c>
      <c r="G527" s="2">
        <f t="shared" si="162"/>
        <v>0</v>
      </c>
      <c r="H527" s="2">
        <f t="shared" si="162"/>
        <v>0</v>
      </c>
      <c r="I527" s="2">
        <f t="shared" si="162"/>
        <v>0</v>
      </c>
      <c r="J527" s="2">
        <f t="shared" si="162"/>
        <v>0</v>
      </c>
      <c r="K527" s="2">
        <f t="shared" si="162"/>
        <v>0</v>
      </c>
      <c r="L527" s="2">
        <f t="shared" si="162"/>
        <v>0</v>
      </c>
      <c r="M527" s="2">
        <f t="shared" si="162"/>
        <v>0</v>
      </c>
      <c r="N527" s="2">
        <f t="shared" si="162"/>
        <v>0</v>
      </c>
      <c r="O527" s="2">
        <f t="shared" si="162"/>
        <v>0</v>
      </c>
      <c r="P527" s="2">
        <f t="shared" si="162"/>
        <v>0</v>
      </c>
      <c r="Q527" s="2">
        <f t="shared" si="162"/>
        <v>0</v>
      </c>
      <c r="R527" s="2">
        <f t="shared" si="162"/>
        <v>0</v>
      </c>
      <c r="S527" s="2">
        <f t="shared" si="162"/>
        <v>0</v>
      </c>
      <c r="T527" s="2">
        <f t="shared" si="162"/>
        <v>0</v>
      </c>
      <c r="U527" s="2">
        <f t="shared" si="162"/>
        <v>0</v>
      </c>
      <c r="V527" s="2">
        <f t="shared" si="162"/>
        <v>0</v>
      </c>
      <c r="W527" s="2">
        <f t="shared" si="162"/>
        <v>0</v>
      </c>
      <c r="X527" s="2">
        <f t="shared" si="162"/>
        <v>0</v>
      </c>
      <c r="Y527" s="2">
        <f t="shared" si="162"/>
        <v>0</v>
      </c>
      <c r="Z527" s="2">
        <f t="shared" si="162"/>
        <v>0</v>
      </c>
      <c r="AA527" s="2">
        <f t="shared" si="162"/>
        <v>0</v>
      </c>
      <c r="AB527" s="2">
        <f t="shared" si="162"/>
        <v>0</v>
      </c>
      <c r="AC527" s="2">
        <f t="shared" si="162"/>
        <v>0</v>
      </c>
      <c r="AD527" s="2">
        <f t="shared" si="162"/>
        <v>0</v>
      </c>
      <c r="AE527" s="2">
        <f t="shared" si="162"/>
        <v>0</v>
      </c>
      <c r="AF527" s="2">
        <f t="shared" si="162"/>
        <v>0</v>
      </c>
      <c r="AG527" s="2">
        <f t="shared" si="162"/>
        <v>0</v>
      </c>
      <c r="AH527" s="2">
        <f t="shared" si="162"/>
        <v>0</v>
      </c>
      <c r="AI527" s="2">
        <f t="shared" si="162"/>
        <v>0</v>
      </c>
      <c r="AJ527" s="2">
        <f t="shared" si="162"/>
        <v>0</v>
      </c>
      <c r="AK527" s="2">
        <f t="shared" si="162"/>
        <v>0</v>
      </c>
      <c r="AL527" s="2">
        <f t="shared" si="162"/>
        <v>0</v>
      </c>
      <c r="AM527" s="2">
        <f t="shared" si="162"/>
        <v>0</v>
      </c>
      <c r="AN527" s="2">
        <f t="shared" si="162"/>
        <v>0</v>
      </c>
      <c r="AO527" s="2">
        <f t="shared" si="162"/>
        <v>0</v>
      </c>
      <c r="AP527" s="2">
        <f t="shared" si="162"/>
        <v>0</v>
      </c>
      <c r="AQ527" s="2">
        <f t="shared" si="162"/>
        <v>0</v>
      </c>
      <c r="AR527" s="2">
        <f t="shared" si="162"/>
        <v>0</v>
      </c>
      <c r="AS527" s="2">
        <f t="shared" si="162"/>
        <v>0</v>
      </c>
      <c r="AT527" s="2">
        <f t="shared" si="162"/>
        <v>0</v>
      </c>
      <c r="AU527" s="2">
        <f t="shared" si="162"/>
        <v>0</v>
      </c>
      <c r="AV527" s="2">
        <f t="shared" si="162"/>
        <v>0</v>
      </c>
      <c r="AW527" s="2">
        <f t="shared" si="162"/>
        <v>0</v>
      </c>
      <c r="AX527" s="2">
        <f t="shared" si="162"/>
        <v>0</v>
      </c>
      <c r="AY527" s="2">
        <f t="shared" si="162"/>
        <v>0</v>
      </c>
      <c r="AZ527" s="2">
        <f t="shared" si="162"/>
        <v>0</v>
      </c>
      <c r="BA527" s="2">
        <f t="shared" si="162"/>
        <v>0</v>
      </c>
      <c r="BB527" s="2">
        <f t="shared" si="162"/>
        <v>0</v>
      </c>
      <c r="BC527" s="2">
        <f t="shared" si="162"/>
        <v>0</v>
      </c>
      <c r="BD527" s="2">
        <f t="shared" si="162"/>
        <v>0</v>
      </c>
      <c r="BE527" s="2">
        <f t="shared" si="162"/>
        <v>0</v>
      </c>
      <c r="BF527" s="2">
        <f t="shared" si="162"/>
        <v>0</v>
      </c>
      <c r="BG527" s="2">
        <f t="shared" si="162"/>
        <v>0</v>
      </c>
      <c r="BH527" s="2">
        <f t="shared" si="162"/>
        <v>0</v>
      </c>
      <c r="BI527" s="2">
        <f t="shared" si="162"/>
        <v>0</v>
      </c>
      <c r="BJ527" s="2">
        <f t="shared" si="162"/>
        <v>0</v>
      </c>
      <c r="BK527" s="2">
        <f t="shared" si="162"/>
        <v>0</v>
      </c>
      <c r="BL527" s="2">
        <f t="shared" si="162"/>
        <v>0</v>
      </c>
      <c r="BM527" s="2">
        <f t="shared" si="162"/>
        <v>0</v>
      </c>
      <c r="BN527" s="2">
        <f t="shared" si="162"/>
        <v>0</v>
      </c>
      <c r="BO527" s="2">
        <f t="shared" si="162"/>
        <v>0</v>
      </c>
      <c r="BQ527" s="32" t="s">
        <v>6</v>
      </c>
      <c r="BR527" s="32" t="s">
        <v>30</v>
      </c>
    </row>
    <row r="528" spans="2:70" x14ac:dyDescent="0.45">
      <c r="B528" t="s">
        <v>416</v>
      </c>
      <c r="C528" t="s">
        <v>32</v>
      </c>
      <c r="D528" t="s">
        <v>31</v>
      </c>
      <c r="E528" t="s">
        <v>15</v>
      </c>
      <c r="F528" s="2">
        <f t="shared" ref="F528:BO528" si="163">IF(F506=0,0,F517/F506)</f>
        <v>10.621078097830196</v>
      </c>
      <c r="G528" s="2">
        <f t="shared" si="163"/>
        <v>10.919728617167252</v>
      </c>
      <c r="H528" s="2">
        <f t="shared" si="163"/>
        <v>11.271245097285242</v>
      </c>
      <c r="I528" s="2">
        <f t="shared" si="163"/>
        <v>11.596374118182506</v>
      </c>
      <c r="J528" s="2">
        <f t="shared" si="163"/>
        <v>11.947448591012947</v>
      </c>
      <c r="K528" s="2">
        <f t="shared" si="163"/>
        <v>12.323871409028726</v>
      </c>
      <c r="L528" s="2">
        <f t="shared" si="163"/>
        <v>12.765817981094321</v>
      </c>
      <c r="M528" s="2">
        <f t="shared" si="163"/>
        <v>13.129834254143647</v>
      </c>
      <c r="N528" s="2">
        <f t="shared" si="163"/>
        <v>13.728317585671979</v>
      </c>
      <c r="O528" s="2">
        <f t="shared" si="163"/>
        <v>14.351938430554554</v>
      </c>
      <c r="P528" s="2">
        <f t="shared" si="163"/>
        <v>14.846360598576203</v>
      </c>
      <c r="Q528" s="2">
        <f t="shared" si="163"/>
        <v>15.093181161514012</v>
      </c>
      <c r="R528" s="2">
        <f t="shared" si="163"/>
        <v>16.250281848928974</v>
      </c>
      <c r="S528" s="2">
        <f t="shared" si="163"/>
        <v>15.925242109663486</v>
      </c>
      <c r="T528" s="2">
        <f t="shared" si="163"/>
        <v>16.199457065295043</v>
      </c>
      <c r="U528" s="2">
        <f t="shared" si="163"/>
        <v>17.999567474048444</v>
      </c>
      <c r="V528" s="2">
        <f t="shared" si="163"/>
        <v>21.999436778372289</v>
      </c>
      <c r="W528" s="2">
        <f t="shared" si="163"/>
        <v>19.999375741307198</v>
      </c>
      <c r="X528" s="2">
        <f t="shared" si="163"/>
        <v>19.890096008084893</v>
      </c>
      <c r="Y528" s="2">
        <f t="shared" si="163"/>
        <v>20.266973238806923</v>
      </c>
      <c r="Z528" s="2">
        <f t="shared" si="163"/>
        <v>20.643342304241958</v>
      </c>
      <c r="AA528" s="2">
        <f t="shared" si="163"/>
        <v>22.515343368434653</v>
      </c>
      <c r="AB528" s="2">
        <f t="shared" si="163"/>
        <v>24.07563025210084</v>
      </c>
      <c r="AC528" s="2">
        <f t="shared" si="163"/>
        <v>24.47913243509694</v>
      </c>
      <c r="AD528" s="2">
        <f t="shared" si="163"/>
        <v>26.040270660885561</v>
      </c>
      <c r="AE528" s="2">
        <f t="shared" si="163"/>
        <v>28.599709167823388</v>
      </c>
      <c r="AF528" s="2">
        <f t="shared" si="163"/>
        <v>25.479635935044527</v>
      </c>
      <c r="AG528" s="2">
        <f t="shared" si="163"/>
        <v>26.779616667756919</v>
      </c>
      <c r="AH528" s="2">
        <f t="shared" si="163"/>
        <v>28.209165302782324</v>
      </c>
      <c r="AI528" s="2">
        <f t="shared" si="163"/>
        <v>29.639168882567557</v>
      </c>
      <c r="AJ528" s="2">
        <f t="shared" si="163"/>
        <v>31.460776569241052</v>
      </c>
      <c r="AK528" s="2">
        <f t="shared" si="163"/>
        <v>33.020640788662973</v>
      </c>
      <c r="AL528" s="2">
        <f t="shared" si="163"/>
        <v>34.709309730005096</v>
      </c>
      <c r="AM528" s="2">
        <f t="shared" si="163"/>
        <v>36.010047593865679</v>
      </c>
      <c r="AN528" s="2">
        <f t="shared" si="163"/>
        <v>36.399540380827318</v>
      </c>
      <c r="AO528" s="2">
        <f t="shared" si="163"/>
        <v>36.399702534919811</v>
      </c>
      <c r="AP528" s="2">
        <f t="shared" si="163"/>
        <v>36.050288820931023</v>
      </c>
      <c r="AQ528" s="2">
        <f t="shared" si="163"/>
        <v>36.010930668332293</v>
      </c>
      <c r="AR528" s="2">
        <f t="shared" si="163"/>
        <v>37.179714401458376</v>
      </c>
      <c r="AS528" s="2">
        <f t="shared" si="163"/>
        <v>44.089452992282688</v>
      </c>
      <c r="AT528" s="2">
        <f t="shared" si="163"/>
        <v>48.823161340007708</v>
      </c>
      <c r="AU528" s="2">
        <f t="shared" si="163"/>
        <v>53.624083274189729</v>
      </c>
      <c r="AV528" s="2">
        <f t="shared" si="163"/>
        <v>58.501135678857821</v>
      </c>
      <c r="AW528" s="2">
        <f t="shared" si="163"/>
        <v>51.350380488727133</v>
      </c>
      <c r="AX528" s="2">
        <f t="shared" si="163"/>
        <v>52.65018408910845</v>
      </c>
      <c r="AY528" s="2">
        <f t="shared" si="163"/>
        <v>37.049681593045591</v>
      </c>
      <c r="AZ528" s="2">
        <f t="shared" si="163"/>
        <v>43.549269627241195</v>
      </c>
      <c r="BA528" s="2">
        <f t="shared" si="163"/>
        <v>44.850049808630004</v>
      </c>
      <c r="BB528" s="2">
        <f t="shared" si="163"/>
        <v>51.750840807174882</v>
      </c>
      <c r="BC528" s="2">
        <f t="shared" si="163"/>
        <v>62.299012271774913</v>
      </c>
      <c r="BD528" s="2">
        <f t="shared" si="163"/>
        <v>62.150355979244601</v>
      </c>
      <c r="BE528" s="2">
        <f t="shared" si="163"/>
        <v>63.001493811352965</v>
      </c>
      <c r="BF528" s="2">
        <f t="shared" si="163"/>
        <v>64.499219193639973</v>
      </c>
      <c r="BG528" s="2">
        <f t="shared" si="163"/>
        <v>60.253239104829206</v>
      </c>
      <c r="BH528" s="2">
        <f t="shared" si="163"/>
        <v>59.40754608294931</v>
      </c>
      <c r="BI528" s="2">
        <f t="shared" si="163"/>
        <v>63.428159018463944</v>
      </c>
      <c r="BJ528" s="2">
        <f t="shared" si="163"/>
        <v>64.325495784348661</v>
      </c>
      <c r="BK528" s="2">
        <f t="shared" si="163"/>
        <v>66.847332576617475</v>
      </c>
      <c r="BL528" s="2">
        <f t="shared" si="163"/>
        <v>67.940624999999997</v>
      </c>
      <c r="BM528" s="2">
        <f t="shared" si="163"/>
        <v>68.201600492459207</v>
      </c>
      <c r="BN528" s="2">
        <f t="shared" si="163"/>
        <v>69.338257925515535</v>
      </c>
      <c r="BO528" s="2">
        <f t="shared" si="163"/>
        <v>70.486356042324104</v>
      </c>
      <c r="BQ528" s="32" t="s">
        <v>14</v>
      </c>
      <c r="BR528" s="32" t="s">
        <v>30</v>
      </c>
    </row>
    <row r="529" spans="2:70" x14ac:dyDescent="0.45">
      <c r="B529" t="s">
        <v>416</v>
      </c>
      <c r="C529" t="s">
        <v>32</v>
      </c>
      <c r="D529" t="s">
        <v>31</v>
      </c>
      <c r="E529" t="s">
        <v>17</v>
      </c>
      <c r="F529" s="2">
        <f t="shared" ref="F529:BO529" si="164">IF(F507=0,0,F518/F507)</f>
        <v>5.3909956329133806</v>
      </c>
      <c r="G529" s="2">
        <f t="shared" si="164"/>
        <v>5.61595226880201</v>
      </c>
      <c r="H529" s="2">
        <f t="shared" si="164"/>
        <v>5.8320497909659572</v>
      </c>
      <c r="I529" s="2">
        <f t="shared" si="164"/>
        <v>6.9091242885992292</v>
      </c>
      <c r="J529" s="2">
        <f t="shared" si="164"/>
        <v>7.0979226308448942</v>
      </c>
      <c r="K529" s="2">
        <f t="shared" si="164"/>
        <v>7.4098982583203998</v>
      </c>
      <c r="L529" s="2">
        <f t="shared" si="164"/>
        <v>7.6099327470253497</v>
      </c>
      <c r="M529" s="2">
        <f t="shared" si="164"/>
        <v>7.7998963641074361</v>
      </c>
      <c r="N529" s="2">
        <f t="shared" si="164"/>
        <v>7.9999568816833388</v>
      </c>
      <c r="O529" s="2">
        <f t="shared" si="164"/>
        <v>8.2000258709899967</v>
      </c>
      <c r="P529" s="2">
        <f t="shared" si="164"/>
        <v>8.6198493575542745</v>
      </c>
      <c r="Q529" s="2">
        <f t="shared" si="164"/>
        <v>8.8199787742106661</v>
      </c>
      <c r="R529" s="2">
        <f t="shared" si="164"/>
        <v>9.3599510270711477</v>
      </c>
      <c r="S529" s="2">
        <f t="shared" si="164"/>
        <v>10.126964933494559</v>
      </c>
      <c r="T529" s="2">
        <f t="shared" si="164"/>
        <v>11.906881041247967</v>
      </c>
      <c r="U529" s="2">
        <f t="shared" si="164"/>
        <v>13.545149664631095</v>
      </c>
      <c r="V529" s="2">
        <f t="shared" si="164"/>
        <v>10.319872257134026</v>
      </c>
      <c r="W529" s="2">
        <f t="shared" si="164"/>
        <v>9.0300908402725213</v>
      </c>
      <c r="X529" s="2">
        <f t="shared" si="164"/>
        <v>10.479892386709059</v>
      </c>
      <c r="Y529" s="2">
        <f t="shared" si="164"/>
        <v>10.559844885410845</v>
      </c>
      <c r="Z529" s="2">
        <f t="shared" si="164"/>
        <v>10.720074050787664</v>
      </c>
      <c r="AA529" s="2">
        <f t="shared" si="164"/>
        <v>11.600195571697983</v>
      </c>
      <c r="AB529" s="2">
        <f t="shared" si="164"/>
        <v>12.399867304536089</v>
      </c>
      <c r="AC529" s="2">
        <f t="shared" si="164"/>
        <v>12.399867304536089</v>
      </c>
      <c r="AD529" s="2">
        <f t="shared" si="164"/>
        <v>13.199832396382554</v>
      </c>
      <c r="AE529" s="2">
        <f t="shared" si="164"/>
        <v>14.399972059234422</v>
      </c>
      <c r="AF529" s="2">
        <f t="shared" si="164"/>
        <v>12.800153701051457</v>
      </c>
      <c r="AG529" s="2">
        <f t="shared" si="164"/>
        <v>13.60012565883626</v>
      </c>
      <c r="AH529" s="2">
        <f t="shared" si="164"/>
        <v>14.399972059234422</v>
      </c>
      <c r="AI529" s="2">
        <f t="shared" si="164"/>
        <v>15.199908959866473</v>
      </c>
      <c r="AJ529" s="2">
        <f t="shared" si="164"/>
        <v>15.999881996617235</v>
      </c>
      <c r="AK529" s="2">
        <f t="shared" si="164"/>
        <v>16.400159108989659</v>
      </c>
      <c r="AL529" s="2">
        <f t="shared" si="164"/>
        <v>17.000039059448479</v>
      </c>
      <c r="AM529" s="2">
        <f t="shared" si="164"/>
        <v>17.199853728011085</v>
      </c>
      <c r="AN529" s="2">
        <f t="shared" si="164"/>
        <v>17.400250797993614</v>
      </c>
      <c r="AO529" s="2">
        <f t="shared" si="164"/>
        <v>17.600222931160395</v>
      </c>
      <c r="AP529" s="2">
        <f t="shared" si="164"/>
        <v>18.000208746477405</v>
      </c>
      <c r="AQ529" s="2">
        <f t="shared" si="164"/>
        <v>18.000278374294123</v>
      </c>
      <c r="AR529" s="2">
        <f t="shared" si="164"/>
        <v>19.599634223918574</v>
      </c>
      <c r="AS529" s="2">
        <f t="shared" si="164"/>
        <v>20.399321360589258</v>
      </c>
      <c r="AT529" s="2">
        <f t="shared" si="164"/>
        <v>15.391078709996291</v>
      </c>
      <c r="AU529" s="2">
        <f t="shared" si="164"/>
        <v>15.405355265598912</v>
      </c>
      <c r="AV529" s="2">
        <f t="shared" si="164"/>
        <v>15.583724956715312</v>
      </c>
      <c r="AW529" s="2">
        <f t="shared" si="164"/>
        <v>15.927952999381572</v>
      </c>
      <c r="AX529" s="2">
        <f t="shared" si="164"/>
        <v>22.000872981230906</v>
      </c>
      <c r="AY529" s="2">
        <f t="shared" si="164"/>
        <v>22.659482009386405</v>
      </c>
      <c r="AZ529" s="2">
        <f t="shared" si="164"/>
        <v>23.338530838530836</v>
      </c>
      <c r="BA529" s="2">
        <f t="shared" si="164"/>
        <v>30.856404415629925</v>
      </c>
      <c r="BB529" s="2">
        <f t="shared" si="164"/>
        <v>42.127687353120379</v>
      </c>
      <c r="BC529" s="2">
        <f t="shared" si="164"/>
        <v>43.393137084131681</v>
      </c>
      <c r="BD529" s="2">
        <f t="shared" si="164"/>
        <v>44.695185766614337</v>
      </c>
      <c r="BE529" s="2">
        <f t="shared" si="164"/>
        <v>45</v>
      </c>
      <c r="BF529" s="2">
        <f t="shared" si="164"/>
        <v>47.001823985408116</v>
      </c>
      <c r="BG529" s="2">
        <f t="shared" si="164"/>
        <v>48.498974953204389</v>
      </c>
      <c r="BH529" s="2">
        <f t="shared" si="164"/>
        <v>28.260226226489543</v>
      </c>
      <c r="BI529" s="2">
        <f t="shared" si="164"/>
        <v>42.998817617499263</v>
      </c>
      <c r="BJ529" s="2">
        <f t="shared" si="164"/>
        <v>43.999711732487754</v>
      </c>
      <c r="BK529" s="2">
        <f t="shared" si="164"/>
        <v>45.002046245140164</v>
      </c>
      <c r="BL529" s="2">
        <f t="shared" si="164"/>
        <v>44.998489425981873</v>
      </c>
      <c r="BM529" s="2">
        <f t="shared" si="164"/>
        <v>44.664989145450953</v>
      </c>
      <c r="BN529" s="2">
        <f t="shared" si="164"/>
        <v>44.890546775301857</v>
      </c>
      <c r="BO529" s="2">
        <f t="shared" si="164"/>
        <v>44.850768034221268</v>
      </c>
      <c r="BQ529" s="32" t="s">
        <v>16</v>
      </c>
      <c r="BR529" s="32" t="s">
        <v>30</v>
      </c>
    </row>
    <row r="530" spans="2:70" x14ac:dyDescent="0.45">
      <c r="B530" t="s">
        <v>416</v>
      </c>
      <c r="C530" t="s">
        <v>25</v>
      </c>
      <c r="D530" t="s">
        <v>26</v>
      </c>
      <c r="E530" t="s">
        <v>33</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v>31744.095499999999</v>
      </c>
      <c r="AJ530" s="2">
        <v>32192.127799999998</v>
      </c>
      <c r="AK530" s="2">
        <v>32433.910100000001</v>
      </c>
      <c r="AL530" s="2">
        <v>32727.093799999999</v>
      </c>
      <c r="AM530" s="2">
        <v>32452.1721</v>
      </c>
      <c r="AN530" s="2">
        <v>32859.002800000002</v>
      </c>
      <c r="AO530" s="2">
        <v>33526.421399999999</v>
      </c>
      <c r="AP530" s="2">
        <v>34683.3681</v>
      </c>
      <c r="AQ530" s="2">
        <v>35833.639000000003</v>
      </c>
      <c r="AR530" s="2">
        <v>35658.454899999997</v>
      </c>
      <c r="AS530" s="2">
        <v>35369.364999999998</v>
      </c>
      <c r="AT530" s="2">
        <v>35101.0481</v>
      </c>
      <c r="AU530" s="2">
        <v>35591.620000000003</v>
      </c>
      <c r="AV530" s="2">
        <v>37149.0792</v>
      </c>
      <c r="AW530" s="2">
        <v>37122.197999999997</v>
      </c>
      <c r="AX530" s="2">
        <v>38853.606699999997</v>
      </c>
      <c r="AY530" s="2">
        <v>38196.602400000003</v>
      </c>
      <c r="AZ530" s="2">
        <v>40752.240700000002</v>
      </c>
      <c r="BA530" s="2">
        <v>47231.729399999997</v>
      </c>
      <c r="BB530" s="2">
        <v>47263.711199999998</v>
      </c>
      <c r="BC530" s="2">
        <v>48960.589</v>
      </c>
      <c r="BD530" s="2">
        <v>49029.059300000001</v>
      </c>
      <c r="BE530" s="2">
        <v>50772.133300000001</v>
      </c>
      <c r="BF530" s="2">
        <v>51014.379800000002</v>
      </c>
      <c r="BG530" s="2">
        <v>52073.868000000002</v>
      </c>
      <c r="BH530" s="2">
        <v>53377.011100000003</v>
      </c>
      <c r="BI530" s="2">
        <v>54875.415000000001</v>
      </c>
      <c r="BJ530" s="2">
        <v>55290.786</v>
      </c>
      <c r="BK530" s="2">
        <v>56317.0671</v>
      </c>
      <c r="BL530" s="2">
        <v>56388.726000000002</v>
      </c>
      <c r="BM530" s="2">
        <v>57603.03</v>
      </c>
      <c r="BN530" s="2">
        <v>58991.188199999997</v>
      </c>
      <c r="BO530" s="2">
        <v>58695.134599999998</v>
      </c>
      <c r="BQ530" s="32" t="s">
        <v>421</v>
      </c>
      <c r="BR530" s="32" t="s">
        <v>29</v>
      </c>
    </row>
    <row r="531" spans="2:70" x14ac:dyDescent="0.45">
      <c r="B531" t="s">
        <v>416</v>
      </c>
      <c r="C531" t="s">
        <v>25</v>
      </c>
      <c r="D531" t="s">
        <v>26</v>
      </c>
      <c r="E531" t="s">
        <v>34</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v>16703.202300000001</v>
      </c>
      <c r="AJ531" s="2">
        <v>17102.535500000002</v>
      </c>
      <c r="AK531" s="2">
        <v>17293.0969</v>
      </c>
      <c r="AL531" s="2">
        <v>17599.535400000001</v>
      </c>
      <c r="AM531" s="2">
        <v>17275.288100000002</v>
      </c>
      <c r="AN531" s="2">
        <v>17570.542000000001</v>
      </c>
      <c r="AO531" s="2">
        <v>18018.2814</v>
      </c>
      <c r="AP531" s="2">
        <v>18713.9077</v>
      </c>
      <c r="AQ531" s="2">
        <v>19686.199100000002</v>
      </c>
      <c r="AR531" s="2">
        <v>19025.722900000001</v>
      </c>
      <c r="AS531" s="2">
        <v>19171.6361</v>
      </c>
      <c r="AT531" s="2">
        <v>19226.316599999998</v>
      </c>
      <c r="AU531" s="2">
        <v>19773.426299999999</v>
      </c>
      <c r="AV531" s="2">
        <v>21308.080000000002</v>
      </c>
      <c r="AW531" s="2">
        <v>21199.089899999999</v>
      </c>
      <c r="AX531" s="2">
        <v>22864.011200000001</v>
      </c>
      <c r="AY531" s="2">
        <v>21076.998599999999</v>
      </c>
      <c r="AZ531" s="2">
        <v>23434.462599999999</v>
      </c>
      <c r="BA531" s="2">
        <v>29552.121899999998</v>
      </c>
      <c r="BB531" s="2">
        <v>29347.903699999999</v>
      </c>
      <c r="BC531" s="2">
        <v>30741.139500000001</v>
      </c>
      <c r="BD531" s="2">
        <v>30463.341499999999</v>
      </c>
      <c r="BE531" s="2">
        <v>31843.912899999999</v>
      </c>
      <c r="BF531" s="2">
        <v>31805.538400000001</v>
      </c>
      <c r="BG531" s="2">
        <v>32367.213400000001</v>
      </c>
      <c r="BH531" s="2">
        <v>33302.906499999997</v>
      </c>
      <c r="BI531" s="2">
        <v>34375.622499999998</v>
      </c>
      <c r="BJ531" s="2">
        <v>34095.945399999997</v>
      </c>
      <c r="BK531" s="2">
        <v>34616.996500000001</v>
      </c>
      <c r="BL531" s="2">
        <v>34003.248699999996</v>
      </c>
      <c r="BM531" s="2">
        <v>34771.984499999999</v>
      </c>
      <c r="BN531" s="2">
        <v>35484.782500000001</v>
      </c>
      <c r="BO531" s="2">
        <v>35185.531300000002</v>
      </c>
      <c r="BQ531" s="32" t="s">
        <v>421</v>
      </c>
      <c r="BR531" s="32" t="s">
        <v>29</v>
      </c>
    </row>
    <row r="532" spans="2:70" x14ac:dyDescent="0.45">
      <c r="B532" t="s">
        <v>416</v>
      </c>
      <c r="C532" t="s">
        <v>25</v>
      </c>
      <c r="D532" t="s">
        <v>26</v>
      </c>
      <c r="E532" t="s">
        <v>35</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v>14494.7652</v>
      </c>
      <c r="AJ532" s="2">
        <v>14494.7652</v>
      </c>
      <c r="AK532" s="2">
        <v>14494.7652</v>
      </c>
      <c r="AL532" s="2">
        <v>14494.7652</v>
      </c>
      <c r="AM532" s="2">
        <v>14493.901400000001</v>
      </c>
      <c r="AN532" s="2">
        <v>14531.4583</v>
      </c>
      <c r="AO532" s="2">
        <v>14665.061900000001</v>
      </c>
      <c r="AP532" s="2">
        <v>15137.129800000001</v>
      </c>
      <c r="AQ532" s="2">
        <v>15324.484</v>
      </c>
      <c r="AR532" s="2">
        <v>15654.077600000001</v>
      </c>
      <c r="AS532" s="2">
        <v>15115.3621</v>
      </c>
      <c r="AT532" s="2">
        <v>14439.3896</v>
      </c>
      <c r="AU532" s="2">
        <v>14383.0113</v>
      </c>
      <c r="AV532" s="2">
        <v>14410.4061</v>
      </c>
      <c r="AW532" s="2">
        <v>14383.1574</v>
      </c>
      <c r="AX532" s="2">
        <v>14403.338100000001</v>
      </c>
      <c r="AY532" s="2">
        <v>14368.6307</v>
      </c>
      <c r="AZ532" s="2">
        <v>14352.5839</v>
      </c>
      <c r="BA532" s="2">
        <v>14387.810799999999</v>
      </c>
      <c r="BB532" s="2">
        <v>14339.789199999999</v>
      </c>
      <c r="BC532" s="2">
        <v>14349.1373</v>
      </c>
      <c r="BD532" s="2">
        <v>14345.497100000001</v>
      </c>
      <c r="BE532" s="2">
        <v>14395.4853</v>
      </c>
      <c r="BF532" s="2">
        <v>14353.754800000001</v>
      </c>
      <c r="BG532" s="2">
        <v>14387.779500000001</v>
      </c>
      <c r="BH532" s="2">
        <v>14376.6857</v>
      </c>
      <c r="BI532" s="2">
        <v>14348.3634</v>
      </c>
      <c r="BJ532" s="2">
        <v>14377.6772</v>
      </c>
      <c r="BK532" s="2">
        <v>14359.427</v>
      </c>
      <c r="BL532" s="2">
        <v>14424.878000000001</v>
      </c>
      <c r="BM532" s="2">
        <v>14333.517900000001</v>
      </c>
      <c r="BN532" s="2">
        <v>14334.573200000001</v>
      </c>
      <c r="BO532" s="2">
        <v>14335.9378</v>
      </c>
      <c r="BQ532" s="32" t="s">
        <v>421</v>
      </c>
      <c r="BR532" s="32" t="s">
        <v>29</v>
      </c>
    </row>
    <row r="533" spans="2:70" x14ac:dyDescent="0.45">
      <c r="B533" t="s">
        <v>416</v>
      </c>
      <c r="C533" t="s">
        <v>25</v>
      </c>
      <c r="D533" t="s">
        <v>26</v>
      </c>
      <c r="E533" t="s">
        <v>36</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v>34300.528200000001</v>
      </c>
      <c r="AJ533" s="2">
        <v>34997.645299999996</v>
      </c>
      <c r="AK533" s="2">
        <v>35512.6515</v>
      </c>
      <c r="AL533" s="2">
        <v>36044.281000000003</v>
      </c>
      <c r="AM533" s="2">
        <v>35909.152800000003</v>
      </c>
      <c r="AN533" s="2">
        <v>36588.440699999999</v>
      </c>
      <c r="AO533" s="2">
        <v>37531.415800000002</v>
      </c>
      <c r="AP533" s="2">
        <v>38982.1561</v>
      </c>
      <c r="AQ533" s="2">
        <v>40487.606299999999</v>
      </c>
      <c r="AR533" s="2">
        <v>40448.489800000003</v>
      </c>
      <c r="AS533" s="2">
        <v>40411.5671</v>
      </c>
      <c r="AT533" s="2">
        <v>40131.6253</v>
      </c>
      <c r="AU533" s="2">
        <v>40976.8459</v>
      </c>
      <c r="AV533" s="2">
        <v>42967.875200000002</v>
      </c>
      <c r="AW533" s="2">
        <v>43250.923799999997</v>
      </c>
      <c r="AX533" s="2">
        <v>45567.951699999998</v>
      </c>
      <c r="AY533" s="2">
        <v>44403.732600000003</v>
      </c>
      <c r="AZ533" s="2">
        <v>47382.8027</v>
      </c>
      <c r="BA533" s="2">
        <v>54078.657599999999</v>
      </c>
      <c r="BB533" s="2">
        <v>54468.901299999998</v>
      </c>
      <c r="BC533" s="2">
        <v>56925.887900000002</v>
      </c>
      <c r="BD533" s="2">
        <v>57193.780200000001</v>
      </c>
      <c r="BE533" s="2">
        <v>58746.81</v>
      </c>
      <c r="BF533" s="2">
        <v>59539.061600000001</v>
      </c>
      <c r="BG533" s="2">
        <v>60936.6302</v>
      </c>
      <c r="BH533" s="2">
        <v>62668.3868</v>
      </c>
      <c r="BI533" s="2">
        <v>61916.366000000002</v>
      </c>
      <c r="BJ533" s="2">
        <v>62515.4329</v>
      </c>
      <c r="BK533" s="2">
        <v>64014.551399999997</v>
      </c>
      <c r="BL533" s="2">
        <v>65516.653200000001</v>
      </c>
      <c r="BM533" s="2">
        <v>66686.975000000006</v>
      </c>
      <c r="BN533" s="2">
        <v>68511.550700000007</v>
      </c>
      <c r="BO533" s="2">
        <v>68687.740699999995</v>
      </c>
      <c r="BQ533" s="32" t="s">
        <v>421</v>
      </c>
      <c r="BR533" s="32" t="s">
        <v>29</v>
      </c>
    </row>
    <row r="534" spans="2:70" x14ac:dyDescent="0.45">
      <c r="B534" t="s">
        <v>416</v>
      </c>
      <c r="C534" t="s">
        <v>25</v>
      </c>
      <c r="D534" t="s">
        <v>26</v>
      </c>
      <c r="E534" t="s">
        <v>37</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v>19805.762999999999</v>
      </c>
      <c r="AJ534" s="2">
        <v>20502.880099999998</v>
      </c>
      <c r="AK534" s="2">
        <v>21017.886299999998</v>
      </c>
      <c r="AL534" s="2">
        <v>21549.515800000001</v>
      </c>
      <c r="AM534" s="2">
        <v>21415.251400000001</v>
      </c>
      <c r="AN534" s="2">
        <v>22056.982400000001</v>
      </c>
      <c r="AO534" s="2">
        <v>22866.353899999998</v>
      </c>
      <c r="AP534" s="2">
        <v>23845.026300000001</v>
      </c>
      <c r="AQ534" s="2">
        <v>25163.122299999999</v>
      </c>
      <c r="AR534" s="2">
        <v>24794.412199999999</v>
      </c>
      <c r="AS534" s="2">
        <v>25296.205000000002</v>
      </c>
      <c r="AT534" s="2">
        <v>25692.235700000001</v>
      </c>
      <c r="AU534" s="2">
        <v>26593.834599999998</v>
      </c>
      <c r="AV534" s="2">
        <v>28557.469099999998</v>
      </c>
      <c r="AW534" s="2">
        <v>28867.7664</v>
      </c>
      <c r="AX534" s="2">
        <v>31164.613600000001</v>
      </c>
      <c r="AY534" s="2">
        <v>30035.101900000001</v>
      </c>
      <c r="AZ534" s="2">
        <v>33030.218800000002</v>
      </c>
      <c r="BA534" s="2">
        <v>39690.846799999999</v>
      </c>
      <c r="BB534" s="2">
        <v>40129.112099999998</v>
      </c>
      <c r="BC534" s="2">
        <v>42576.750599999999</v>
      </c>
      <c r="BD534" s="2">
        <v>42848.283100000001</v>
      </c>
      <c r="BE534" s="2">
        <v>44351.324699999997</v>
      </c>
      <c r="BF534" s="2">
        <v>45185.306799999998</v>
      </c>
      <c r="BG534" s="2">
        <v>46548.850700000003</v>
      </c>
      <c r="BH534" s="2">
        <v>48291.701099999998</v>
      </c>
      <c r="BI534" s="2">
        <v>47568.0026</v>
      </c>
      <c r="BJ534" s="2">
        <v>48137.755700000002</v>
      </c>
      <c r="BK534" s="2">
        <v>49655.124400000001</v>
      </c>
      <c r="BL534" s="2">
        <v>51091.775199999996</v>
      </c>
      <c r="BM534" s="2">
        <v>52353.4571</v>
      </c>
      <c r="BN534" s="2">
        <v>54176.977500000001</v>
      </c>
      <c r="BO534" s="2">
        <v>54351.802900000002</v>
      </c>
      <c r="BQ534" s="32" t="s">
        <v>421</v>
      </c>
      <c r="BR534" s="32" t="s">
        <v>29</v>
      </c>
    </row>
    <row r="535" spans="2:70" x14ac:dyDescent="0.45">
      <c r="B535" t="s">
        <v>417</v>
      </c>
      <c r="C535" t="s">
        <v>19</v>
      </c>
      <c r="D535" t="s">
        <v>21</v>
      </c>
      <c r="E535" t="s">
        <v>1</v>
      </c>
      <c r="F535">
        <v>0.14960000000000001</v>
      </c>
      <c r="G535">
        <v>0.14349999999999999</v>
      </c>
      <c r="H535">
        <v>0.1653</v>
      </c>
      <c r="I535">
        <v>0.13589999999999999</v>
      </c>
      <c r="J535">
        <v>0.1449</v>
      </c>
      <c r="K535">
        <v>0.16689999999999999</v>
      </c>
      <c r="L535">
        <v>0.22270000000000001</v>
      </c>
      <c r="M535">
        <v>0.24079999999999999</v>
      </c>
      <c r="N535">
        <v>0.34470000000000001</v>
      </c>
      <c r="O535">
        <v>0.35730000000000001</v>
      </c>
      <c r="P535">
        <v>0.3231</v>
      </c>
      <c r="Q535">
        <v>0.33739999999999998</v>
      </c>
      <c r="R535">
        <v>0.26989999999999997</v>
      </c>
      <c r="S535">
        <v>0.25</v>
      </c>
      <c r="T535">
        <v>0.3679</v>
      </c>
      <c r="U535">
        <v>0.29959999999999998</v>
      </c>
      <c r="V535">
        <v>0.36459999999999998</v>
      </c>
      <c r="W535">
        <v>0.27510000000000001</v>
      </c>
      <c r="X535">
        <v>0.2316</v>
      </c>
      <c r="Y535">
        <v>0.20349999999999999</v>
      </c>
      <c r="Z535">
        <v>0.26379999999999998</v>
      </c>
      <c r="AA535">
        <v>0.29289999999999999</v>
      </c>
      <c r="AB535">
        <v>0.34870000000000001</v>
      </c>
      <c r="AC535">
        <v>0.30109999999999998</v>
      </c>
      <c r="AD535">
        <v>0.30259999999999998</v>
      </c>
      <c r="AE535">
        <v>0.33450000000000002</v>
      </c>
      <c r="AF535">
        <v>0.29699999999999999</v>
      </c>
      <c r="AG535">
        <v>0.27850000000000003</v>
      </c>
      <c r="AH535">
        <v>0.26989999999999997</v>
      </c>
      <c r="AI535">
        <v>0.31580000000000003</v>
      </c>
      <c r="AJ535">
        <v>0.41270000000000001</v>
      </c>
      <c r="AK535">
        <v>0.34489999999999998</v>
      </c>
      <c r="AL535">
        <v>0.30930000000000002</v>
      </c>
      <c r="AM535">
        <v>0.33989999999999998</v>
      </c>
      <c r="AN535">
        <v>0.31630000000000003</v>
      </c>
      <c r="AO535">
        <v>0.29420000000000002</v>
      </c>
      <c r="AP535">
        <v>0.26519999999999999</v>
      </c>
      <c r="AQ535">
        <v>0.3236</v>
      </c>
      <c r="AR535">
        <v>0.30990000000000001</v>
      </c>
      <c r="AS535">
        <v>0.29480000000000001</v>
      </c>
      <c r="AT535">
        <v>0.23599999999999999</v>
      </c>
      <c r="AU535">
        <v>0.22159999999999999</v>
      </c>
      <c r="AV535">
        <v>0.19939999999999999</v>
      </c>
      <c r="AW535">
        <v>0.19450000000000001</v>
      </c>
      <c r="AX535">
        <v>0.1636</v>
      </c>
      <c r="AY535">
        <v>0.15129999999999999</v>
      </c>
      <c r="AZ535">
        <v>0.15310000000000001</v>
      </c>
      <c r="BA535">
        <v>0.1241</v>
      </c>
      <c r="BB535">
        <v>0.18160000000000001</v>
      </c>
      <c r="BC535">
        <v>0.1497</v>
      </c>
      <c r="BD535">
        <v>0.13020000000000001</v>
      </c>
      <c r="BE535">
        <v>0.1414</v>
      </c>
      <c r="BF535">
        <v>0.16539999999999999</v>
      </c>
      <c r="BG535">
        <v>0.14860000000000001</v>
      </c>
      <c r="BH535">
        <v>0.16719999999999999</v>
      </c>
      <c r="BI535">
        <v>0.15870000000000001</v>
      </c>
      <c r="BJ535">
        <v>0.16170000000000001</v>
      </c>
      <c r="BK535">
        <v>0.16689999999999999</v>
      </c>
      <c r="BL535">
        <v>0.16969999999999999</v>
      </c>
      <c r="BM535">
        <v>0.1736</v>
      </c>
      <c r="BN535">
        <v>0.17610000000000001</v>
      </c>
      <c r="BO535">
        <v>0.19070000000000001</v>
      </c>
      <c r="BQ535" s="32" t="s">
        <v>0</v>
      </c>
      <c r="BR535" s="32" t="s">
        <v>29</v>
      </c>
    </row>
    <row r="536" spans="2:70" x14ac:dyDescent="0.45">
      <c r="B536" t="s">
        <v>417</v>
      </c>
      <c r="C536" t="s">
        <v>19</v>
      </c>
      <c r="D536" t="s">
        <v>21</v>
      </c>
      <c r="E536" t="s">
        <v>3</v>
      </c>
      <c r="F536">
        <v>2.4485999999999999</v>
      </c>
      <c r="G536">
        <v>2.3315000000000001</v>
      </c>
      <c r="H536">
        <v>2.1728000000000001</v>
      </c>
      <c r="I536">
        <v>2.3881000000000001</v>
      </c>
      <c r="J536">
        <v>2.3925000000000001</v>
      </c>
      <c r="K536">
        <v>2.5663999999999998</v>
      </c>
      <c r="L536">
        <v>2.4472999999999998</v>
      </c>
      <c r="M536">
        <v>2.7452999999999999</v>
      </c>
      <c r="N536">
        <v>2.6673</v>
      </c>
      <c r="O536">
        <v>2.2242999999999999</v>
      </c>
      <c r="P536">
        <v>2.1356000000000002</v>
      </c>
      <c r="Q536">
        <v>2.1772999999999998</v>
      </c>
      <c r="R536">
        <v>2.1480999999999999</v>
      </c>
      <c r="S536">
        <v>2.1970000000000001</v>
      </c>
      <c r="T536">
        <v>2.2650000000000001</v>
      </c>
      <c r="U536">
        <v>2.1476999999999999</v>
      </c>
      <c r="V536">
        <v>2.4931999999999999</v>
      </c>
      <c r="W536">
        <v>2.6577999999999999</v>
      </c>
      <c r="X536">
        <v>2.2734000000000001</v>
      </c>
      <c r="Y536">
        <v>2.2610999999999999</v>
      </c>
      <c r="Z536">
        <v>2.1688000000000001</v>
      </c>
      <c r="AA536">
        <v>1.9083000000000001</v>
      </c>
      <c r="AB536">
        <v>1.8608</v>
      </c>
      <c r="AC536">
        <v>1.7848999999999999</v>
      </c>
      <c r="AD536">
        <v>1.7677</v>
      </c>
      <c r="AE536">
        <v>1.7596000000000001</v>
      </c>
      <c r="AF536">
        <v>1.8124</v>
      </c>
      <c r="AG536">
        <v>1.6798</v>
      </c>
      <c r="AH536">
        <v>1.5471999999999999</v>
      </c>
      <c r="AI536">
        <v>1.5608</v>
      </c>
      <c r="AJ536">
        <v>1.63</v>
      </c>
      <c r="AK536">
        <v>1.5069999999999999</v>
      </c>
      <c r="AL536">
        <v>1.4478</v>
      </c>
      <c r="AM536">
        <v>1.4669000000000001</v>
      </c>
      <c r="AN536">
        <v>1.4055</v>
      </c>
      <c r="AO536">
        <v>1.4000999999999999</v>
      </c>
      <c r="AP536">
        <v>1.3496999999999999</v>
      </c>
      <c r="AQ536">
        <v>1.3406</v>
      </c>
      <c r="AR536">
        <v>1.3070999999999999</v>
      </c>
      <c r="AS536">
        <v>1.2775000000000001</v>
      </c>
      <c r="AT536">
        <v>1.2359</v>
      </c>
      <c r="AU536">
        <v>1.1647000000000001</v>
      </c>
      <c r="AV536">
        <v>1.1660999999999999</v>
      </c>
      <c r="AW536">
        <v>1.1234999999999999</v>
      </c>
      <c r="AX536">
        <v>1.0951</v>
      </c>
      <c r="AY536">
        <v>1.0814999999999999</v>
      </c>
      <c r="AZ536">
        <v>1.0815999999999999</v>
      </c>
      <c r="BA536">
        <v>0.98560000000000003</v>
      </c>
      <c r="BB536">
        <v>1.0698000000000001</v>
      </c>
      <c r="BC536">
        <v>1.0126999999999999</v>
      </c>
      <c r="BD536">
        <v>0.95609999999999995</v>
      </c>
      <c r="BE536">
        <v>0.95709999999999995</v>
      </c>
      <c r="BF536">
        <v>1.0058</v>
      </c>
      <c r="BG536">
        <v>0.95330000000000004</v>
      </c>
      <c r="BH536">
        <v>0.98180000000000001</v>
      </c>
      <c r="BI536">
        <v>2.0306000000000002</v>
      </c>
      <c r="BJ536">
        <v>1.0078</v>
      </c>
      <c r="BK536">
        <v>0.96619999999999995</v>
      </c>
      <c r="BL536">
        <v>0.96550000000000002</v>
      </c>
      <c r="BM536">
        <v>0.95689999999999997</v>
      </c>
      <c r="BN536">
        <v>0.93379999999999996</v>
      </c>
      <c r="BO536">
        <v>0.9627</v>
      </c>
      <c r="BQ536" s="32" t="s">
        <v>2</v>
      </c>
      <c r="BR536" s="32" t="s">
        <v>29</v>
      </c>
    </row>
    <row r="537" spans="2:70" x14ac:dyDescent="0.45">
      <c r="B537" t="s">
        <v>417</v>
      </c>
      <c r="C537" t="s">
        <v>19</v>
      </c>
      <c r="D537" t="s">
        <v>21</v>
      </c>
      <c r="E537" t="s">
        <v>5</v>
      </c>
      <c r="F537">
        <v>133.38820000000001</v>
      </c>
      <c r="G537">
        <v>129.5608</v>
      </c>
      <c r="H537">
        <v>135.13679999999999</v>
      </c>
      <c r="I537">
        <v>126.6254</v>
      </c>
      <c r="J537">
        <v>116.13039999999999</v>
      </c>
      <c r="K537">
        <v>103.8137</v>
      </c>
      <c r="L537">
        <v>116.9239</v>
      </c>
      <c r="M537">
        <v>102.8901</v>
      </c>
      <c r="N537">
        <v>109.20269999999999</v>
      </c>
      <c r="O537">
        <v>87.993899999999996</v>
      </c>
      <c r="P537">
        <v>86.427000000000007</v>
      </c>
      <c r="Q537">
        <v>77.011899999999997</v>
      </c>
      <c r="R537">
        <v>82.611699999999999</v>
      </c>
      <c r="S537">
        <v>84.870900000000006</v>
      </c>
      <c r="T537">
        <v>79.437600000000003</v>
      </c>
      <c r="U537">
        <v>99.643000000000001</v>
      </c>
      <c r="V537">
        <v>95.968800000000002</v>
      </c>
      <c r="W537">
        <v>80.794399999999996</v>
      </c>
      <c r="X537">
        <v>69.257400000000004</v>
      </c>
      <c r="Y537">
        <v>73.041799999999995</v>
      </c>
      <c r="Z537">
        <v>70.255600000000001</v>
      </c>
      <c r="AA537">
        <v>62.828099999999999</v>
      </c>
      <c r="AB537">
        <v>63.8949</v>
      </c>
      <c r="AC537">
        <v>67.589299999999994</v>
      </c>
      <c r="AD537">
        <v>67.552199999999999</v>
      </c>
      <c r="AE537">
        <v>80.670400000000001</v>
      </c>
      <c r="AF537">
        <v>78.516400000000004</v>
      </c>
      <c r="AG537">
        <v>72.027799999999999</v>
      </c>
      <c r="AH537">
        <v>72.223399999999998</v>
      </c>
      <c r="AI537">
        <v>67.493300000000005</v>
      </c>
      <c r="AJ537">
        <v>141.7911</v>
      </c>
      <c r="AK537">
        <v>141.48079999999999</v>
      </c>
      <c r="AL537">
        <v>131.06890000000001</v>
      </c>
      <c r="AM537">
        <v>127.70910000000001</v>
      </c>
      <c r="AN537">
        <v>166.54310000000001</v>
      </c>
      <c r="AO537">
        <v>160.3895</v>
      </c>
      <c r="AP537">
        <v>161.2681</v>
      </c>
      <c r="AQ537">
        <v>142.17930000000001</v>
      </c>
      <c r="AR537">
        <v>140.73519999999999</v>
      </c>
      <c r="AS537">
        <v>129.64920000000001</v>
      </c>
      <c r="AT537">
        <v>117.1459</v>
      </c>
      <c r="AU537">
        <v>117.2841</v>
      </c>
      <c r="AV537">
        <v>120.3163</v>
      </c>
      <c r="AW537">
        <v>120.32250000000001</v>
      </c>
      <c r="AX537">
        <v>114.56019999999999</v>
      </c>
      <c r="AY537">
        <v>109.9288</v>
      </c>
      <c r="AZ537">
        <v>95.597899999999996</v>
      </c>
      <c r="BA537">
        <v>82.124600000000001</v>
      </c>
      <c r="BB537">
        <v>68.0946</v>
      </c>
      <c r="BC537">
        <v>61.125700000000002</v>
      </c>
      <c r="BD537">
        <v>55.484000000000002</v>
      </c>
      <c r="BE537">
        <v>51.638199999999998</v>
      </c>
      <c r="BF537">
        <v>52.157200000000003</v>
      </c>
      <c r="BG537">
        <v>51.179900000000004</v>
      </c>
      <c r="BH537">
        <v>50.913800000000002</v>
      </c>
      <c r="BI537">
        <v>90.345399999999998</v>
      </c>
      <c r="BJ537">
        <v>49.866100000000003</v>
      </c>
      <c r="BK537">
        <v>49.332299999999996</v>
      </c>
      <c r="BL537">
        <v>48.448999999999998</v>
      </c>
      <c r="BM537">
        <v>47.303400000000003</v>
      </c>
      <c r="BN537">
        <v>38.9086</v>
      </c>
      <c r="BO537">
        <v>37.4587</v>
      </c>
      <c r="BQ537" s="32" t="s">
        <v>4</v>
      </c>
      <c r="BR537" s="32" t="s">
        <v>29</v>
      </c>
    </row>
    <row r="538" spans="2:70" x14ac:dyDescent="0.45">
      <c r="B538" t="s">
        <v>417</v>
      </c>
      <c r="C538" t="s">
        <v>19</v>
      </c>
      <c r="D538" t="s">
        <v>21</v>
      </c>
      <c r="E538" t="s">
        <v>7</v>
      </c>
      <c r="F538">
        <v>3.4169</v>
      </c>
      <c r="G538">
        <v>3.4169</v>
      </c>
      <c r="H538">
        <v>3.4123000000000001</v>
      </c>
      <c r="I538">
        <v>3.4123000000000001</v>
      </c>
      <c r="J538">
        <v>3.4167999999999998</v>
      </c>
      <c r="K538">
        <v>3.4152</v>
      </c>
      <c r="L538">
        <v>3.4140999999999999</v>
      </c>
      <c r="M538">
        <v>3.4131999999999998</v>
      </c>
      <c r="N538">
        <v>3.4133</v>
      </c>
      <c r="O538">
        <v>3.4138999999999999</v>
      </c>
      <c r="P538">
        <v>3.4144000000000001</v>
      </c>
      <c r="Q538">
        <v>3.4137</v>
      </c>
      <c r="R538">
        <v>3.4127999999999998</v>
      </c>
      <c r="S538">
        <v>3.4144000000000001</v>
      </c>
      <c r="T538">
        <v>3.4152</v>
      </c>
      <c r="U538">
        <v>3.4146999999999998</v>
      </c>
      <c r="V538">
        <v>3.4135</v>
      </c>
      <c r="W538">
        <v>3.4144999999999999</v>
      </c>
      <c r="X538">
        <v>3.4142000000000001</v>
      </c>
      <c r="Y538">
        <v>3.4133</v>
      </c>
      <c r="Z538">
        <v>3.4135</v>
      </c>
      <c r="AA538">
        <v>3.4142000000000001</v>
      </c>
      <c r="AB538">
        <v>3.4137</v>
      </c>
      <c r="AC538">
        <v>3.4138999999999999</v>
      </c>
      <c r="AD538">
        <v>3.4144999999999999</v>
      </c>
      <c r="AE538">
        <v>3.4144999999999999</v>
      </c>
      <c r="AF538">
        <v>3.4146000000000001</v>
      </c>
      <c r="AG538">
        <v>3.4142999999999999</v>
      </c>
      <c r="AH538">
        <v>3.4140000000000001</v>
      </c>
      <c r="AI538">
        <v>3.4142999999999999</v>
      </c>
      <c r="AJ538">
        <v>1.5207999999999999</v>
      </c>
      <c r="AK538">
        <v>1.5425</v>
      </c>
      <c r="AL538">
        <v>1.5405</v>
      </c>
      <c r="AM538">
        <v>1.5392999999999999</v>
      </c>
      <c r="AN538">
        <v>1.5375000000000001</v>
      </c>
      <c r="AO538">
        <v>5.1955999999999998</v>
      </c>
      <c r="AP538">
        <v>3.4142000000000001</v>
      </c>
      <c r="AQ538">
        <v>3.4209999999999998</v>
      </c>
      <c r="AR538">
        <v>3.4142000000000001</v>
      </c>
      <c r="AS538">
        <v>3.5082</v>
      </c>
      <c r="AT538">
        <v>3.0735999999999999</v>
      </c>
      <c r="AU538">
        <v>1.8876999999999999</v>
      </c>
      <c r="AV538">
        <v>1.6583000000000001</v>
      </c>
      <c r="AW538">
        <v>1.6789000000000001</v>
      </c>
      <c r="AX538">
        <v>1.3969</v>
      </c>
      <c r="AY538">
        <v>1.3904000000000001</v>
      </c>
      <c r="AZ538">
        <v>1.6503000000000001</v>
      </c>
      <c r="BA538">
        <v>1.0924</v>
      </c>
      <c r="BB538">
        <v>1.1012</v>
      </c>
      <c r="BC538">
        <v>1.0204</v>
      </c>
      <c r="BD538">
        <v>0.92120000000000002</v>
      </c>
      <c r="BE538">
        <v>0.88229999999999997</v>
      </c>
      <c r="BF538">
        <v>1.0889</v>
      </c>
      <c r="BG538">
        <v>1.0985</v>
      </c>
      <c r="BH538">
        <v>1.0097</v>
      </c>
      <c r="BI538">
        <v>1.5983000000000001</v>
      </c>
      <c r="BJ538">
        <v>0.90780000000000005</v>
      </c>
      <c r="BK538">
        <v>0.83409999999999995</v>
      </c>
      <c r="BL538">
        <v>0.84699999999999998</v>
      </c>
      <c r="BM538">
        <v>0.83760000000000001</v>
      </c>
      <c r="BN538">
        <v>0.77659999999999996</v>
      </c>
      <c r="BO538">
        <v>0.75449999999999995</v>
      </c>
      <c r="BQ538" s="32" t="s">
        <v>6</v>
      </c>
      <c r="BR538" s="32" t="s">
        <v>29</v>
      </c>
    </row>
    <row r="539" spans="2:70" x14ac:dyDescent="0.45">
      <c r="B539" t="s">
        <v>417</v>
      </c>
      <c r="C539" t="s">
        <v>19</v>
      </c>
      <c r="D539" t="s">
        <v>21</v>
      </c>
      <c r="E539" t="s">
        <v>9</v>
      </c>
      <c r="F539">
        <v>31.4114</v>
      </c>
      <c r="G539">
        <v>31.1233</v>
      </c>
      <c r="H539">
        <v>30.064499999999999</v>
      </c>
      <c r="I539">
        <v>29.8567</v>
      </c>
      <c r="J539">
        <v>30.0365</v>
      </c>
      <c r="K539">
        <v>29.456299999999999</v>
      </c>
      <c r="L539">
        <v>30.930399999999999</v>
      </c>
      <c r="M539">
        <v>30.930399999999999</v>
      </c>
      <c r="N539">
        <v>30.1189</v>
      </c>
      <c r="O539">
        <v>30.681999999999999</v>
      </c>
      <c r="P539">
        <v>30.775200000000002</v>
      </c>
      <c r="Q539">
        <v>30.775200000000002</v>
      </c>
      <c r="R539">
        <v>30.775200000000002</v>
      </c>
      <c r="S539">
        <v>30.775200000000002</v>
      </c>
      <c r="T539">
        <v>29.1554</v>
      </c>
      <c r="U539">
        <v>29.193300000000001</v>
      </c>
      <c r="V539">
        <v>28.899000000000001</v>
      </c>
      <c r="W539">
        <v>29.499700000000001</v>
      </c>
      <c r="X539">
        <v>29.412700000000001</v>
      </c>
      <c r="Y539">
        <v>29.195799999999998</v>
      </c>
      <c r="Z539">
        <v>29.391500000000001</v>
      </c>
      <c r="AA539">
        <v>29.301300000000001</v>
      </c>
      <c r="AB539">
        <v>29.505400000000002</v>
      </c>
      <c r="AC539">
        <v>29.374600000000001</v>
      </c>
      <c r="AD539">
        <v>29.361699999999999</v>
      </c>
      <c r="AE539">
        <v>29.337800000000001</v>
      </c>
      <c r="AF539">
        <v>28.080200000000001</v>
      </c>
      <c r="AG539">
        <v>29.0364</v>
      </c>
      <c r="AH539">
        <v>29.2775</v>
      </c>
      <c r="AI539">
        <v>29.3385</v>
      </c>
      <c r="AJ539">
        <v>29.344200000000001</v>
      </c>
      <c r="AK539">
        <v>29.333500000000001</v>
      </c>
      <c r="AL539">
        <v>29.314599999999999</v>
      </c>
      <c r="AM539">
        <v>29.306699999999999</v>
      </c>
      <c r="AN539">
        <v>29.333100000000002</v>
      </c>
      <c r="AO539">
        <v>24.316700000000001</v>
      </c>
      <c r="AP539">
        <v>24.461300000000001</v>
      </c>
      <c r="AQ539">
        <v>24.308199999999999</v>
      </c>
      <c r="AR539">
        <v>22.184000000000001</v>
      </c>
      <c r="AS539">
        <v>24.908000000000001</v>
      </c>
      <c r="AT539">
        <v>25.815000000000001</v>
      </c>
      <c r="AU539">
        <v>25.2837</v>
      </c>
      <c r="AV539">
        <v>28.589700000000001</v>
      </c>
      <c r="AW539">
        <v>28.751999999999999</v>
      </c>
      <c r="AX539">
        <v>31.572199999999999</v>
      </c>
      <c r="AY539">
        <v>31.889299999999999</v>
      </c>
      <c r="AZ539">
        <v>34.553100000000001</v>
      </c>
      <c r="BA539">
        <v>34.5625</v>
      </c>
      <c r="BB539">
        <v>34.566899999999997</v>
      </c>
      <c r="BC539">
        <v>34.581899999999997</v>
      </c>
      <c r="BD539">
        <v>34.601300000000002</v>
      </c>
      <c r="BE539">
        <v>36.602200000000003</v>
      </c>
      <c r="BF539">
        <v>37.989800000000002</v>
      </c>
      <c r="BG539">
        <v>34.869599999999998</v>
      </c>
      <c r="BH539">
        <v>34.167700000000004</v>
      </c>
      <c r="BI539">
        <v>35.1404</v>
      </c>
      <c r="BJ539">
        <v>34.2012</v>
      </c>
      <c r="BK539">
        <v>31.302099999999999</v>
      </c>
      <c r="BL539">
        <v>27.3277</v>
      </c>
      <c r="BM539">
        <v>27.374600000000001</v>
      </c>
      <c r="BN539">
        <v>28.160799999999998</v>
      </c>
      <c r="BO539">
        <v>28.858899999999998</v>
      </c>
      <c r="BQ539" s="32" t="s">
        <v>8</v>
      </c>
      <c r="BR539" s="32" t="s">
        <v>29</v>
      </c>
    </row>
    <row r="540" spans="2:70" x14ac:dyDescent="0.45">
      <c r="B540" t="s">
        <v>417</v>
      </c>
      <c r="C540" t="s">
        <v>19</v>
      </c>
      <c r="D540" t="s">
        <v>21</v>
      </c>
      <c r="E540" t="s">
        <v>10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Q540" s="32" t="s">
        <v>6</v>
      </c>
      <c r="BR540" s="32" t="s">
        <v>29</v>
      </c>
    </row>
    <row r="541" spans="2:70" x14ac:dyDescent="0.45">
      <c r="B541" t="s">
        <v>417</v>
      </c>
      <c r="C541" t="s">
        <v>19</v>
      </c>
      <c r="D541" t="s">
        <v>21</v>
      </c>
      <c r="E541" t="s">
        <v>11</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Q541" s="32" t="s">
        <v>8</v>
      </c>
      <c r="BR541" s="32" t="s">
        <v>29</v>
      </c>
    </row>
    <row r="542" spans="2:70" x14ac:dyDescent="0.45">
      <c r="B542" t="s">
        <v>417</v>
      </c>
      <c r="C542" t="s">
        <v>19</v>
      </c>
      <c r="D542" t="s">
        <v>21</v>
      </c>
      <c r="E542" t="s">
        <v>12</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Q542" s="32" t="s">
        <v>6</v>
      </c>
      <c r="BR542" s="32" t="s">
        <v>29</v>
      </c>
    </row>
    <row r="543" spans="2:70" x14ac:dyDescent="0.45">
      <c r="B543" t="s">
        <v>417</v>
      </c>
      <c r="C543" t="s">
        <v>19</v>
      </c>
      <c r="D543" t="s">
        <v>21</v>
      </c>
      <c r="E543" t="s">
        <v>13</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Q543" s="32" t="s">
        <v>6</v>
      </c>
      <c r="BR543" s="32" t="s">
        <v>29</v>
      </c>
    </row>
    <row r="544" spans="2:70" x14ac:dyDescent="0.45">
      <c r="B544" t="s">
        <v>417</v>
      </c>
      <c r="C544" t="s">
        <v>19</v>
      </c>
      <c r="D544" t="s">
        <v>21</v>
      </c>
      <c r="E544" t="s">
        <v>15</v>
      </c>
      <c r="F544">
        <v>2.0053999999999998</v>
      </c>
      <c r="G544">
        <v>2.0478000000000001</v>
      </c>
      <c r="H544">
        <v>2.4613</v>
      </c>
      <c r="I544">
        <v>2.1776</v>
      </c>
      <c r="J544">
        <v>2.3115999999999999</v>
      </c>
      <c r="K544">
        <v>2.0699000000000001</v>
      </c>
      <c r="L544">
        <v>1.9962</v>
      </c>
      <c r="M544">
        <v>2.1960000000000002</v>
      </c>
      <c r="N544">
        <v>2.2835000000000001</v>
      </c>
      <c r="O544">
        <v>2.3529</v>
      </c>
      <c r="P544">
        <v>2.2490000000000001</v>
      </c>
      <c r="Q544">
        <v>2.3180999999999998</v>
      </c>
      <c r="R544">
        <v>2.6326000000000001</v>
      </c>
      <c r="S544">
        <v>2.9590999999999998</v>
      </c>
      <c r="T544">
        <v>2.0861000000000001</v>
      </c>
      <c r="U544">
        <v>2.028</v>
      </c>
      <c r="V544">
        <v>1.7487999999999999</v>
      </c>
      <c r="W544">
        <v>1.8041</v>
      </c>
      <c r="X544">
        <v>1.6941999999999999</v>
      </c>
      <c r="Y544">
        <v>1.6541999999999999</v>
      </c>
      <c r="Z544">
        <v>1.4343999999999999</v>
      </c>
      <c r="AA544">
        <v>1.4799</v>
      </c>
      <c r="AB544">
        <v>1.2672000000000001</v>
      </c>
      <c r="AC544">
        <v>1.3648</v>
      </c>
      <c r="AD544">
        <v>1.4892000000000001</v>
      </c>
      <c r="AE544">
        <v>1.9932000000000001</v>
      </c>
      <c r="AF544">
        <v>1.3572</v>
      </c>
      <c r="AG544">
        <v>1.4027000000000001</v>
      </c>
      <c r="AH544">
        <v>1.5142</v>
      </c>
      <c r="AI544">
        <v>1.5137</v>
      </c>
      <c r="AJ544">
        <v>1.5771999999999999</v>
      </c>
      <c r="AK544">
        <v>1.7290000000000001</v>
      </c>
      <c r="AL544">
        <v>2.0777999999999999</v>
      </c>
      <c r="AM544">
        <v>2.1423999999999999</v>
      </c>
      <c r="AN544">
        <v>2.1326000000000001</v>
      </c>
      <c r="AO544">
        <v>2.1171000000000002</v>
      </c>
      <c r="AP544">
        <v>1.4245000000000001</v>
      </c>
      <c r="AQ544">
        <v>1.4127000000000001</v>
      </c>
      <c r="AR544">
        <v>1.2496</v>
      </c>
      <c r="AS544">
        <v>1.4550000000000001</v>
      </c>
      <c r="AT544">
        <v>1.4107000000000001</v>
      </c>
      <c r="AU544">
        <v>1.2854000000000001</v>
      </c>
      <c r="AV544">
        <v>1.2826</v>
      </c>
      <c r="AW544">
        <v>1.2474000000000001</v>
      </c>
      <c r="AX544">
        <v>1.2173</v>
      </c>
      <c r="AY544">
        <v>1.1581999999999999</v>
      </c>
      <c r="AZ544">
        <v>1.1052</v>
      </c>
      <c r="BA544">
        <v>0.99950000000000006</v>
      </c>
      <c r="BB544">
        <v>0.95179999999999998</v>
      </c>
      <c r="BC544">
        <v>1.3706</v>
      </c>
      <c r="BD544">
        <v>1.3110999999999999</v>
      </c>
      <c r="BE544">
        <v>1.2072000000000001</v>
      </c>
      <c r="BF544">
        <v>1.1694</v>
      </c>
      <c r="BG544">
        <v>1.1156999999999999</v>
      </c>
      <c r="BH544">
        <v>1.0529999999999999</v>
      </c>
      <c r="BI544">
        <v>1.0679000000000001</v>
      </c>
      <c r="BJ544">
        <v>1.0757000000000001</v>
      </c>
      <c r="BK544">
        <v>1.0834999999999999</v>
      </c>
      <c r="BL544">
        <v>1.1411</v>
      </c>
      <c r="BM544">
        <v>1.0578000000000001</v>
      </c>
      <c r="BN544">
        <v>1.0576000000000001</v>
      </c>
      <c r="BO544">
        <v>1.1015999999999999</v>
      </c>
      <c r="BQ544" s="32" t="s">
        <v>14</v>
      </c>
      <c r="BR544" s="32" t="s">
        <v>29</v>
      </c>
    </row>
    <row r="545" spans="2:70" x14ac:dyDescent="0.45">
      <c r="B545" t="s">
        <v>417</v>
      </c>
      <c r="C545" t="s">
        <v>19</v>
      </c>
      <c r="D545" t="s">
        <v>21</v>
      </c>
      <c r="E545" t="s">
        <v>17</v>
      </c>
      <c r="F545">
        <v>1.3431999999999999</v>
      </c>
      <c r="G545">
        <v>1.3313999999999999</v>
      </c>
      <c r="H545">
        <v>1.3129999999999999</v>
      </c>
      <c r="I545">
        <v>1.3131999999999999</v>
      </c>
      <c r="J545">
        <v>1.3174999999999999</v>
      </c>
      <c r="K545">
        <v>1.2974000000000001</v>
      </c>
      <c r="L545">
        <v>1.298</v>
      </c>
      <c r="M545">
        <v>1.2492000000000001</v>
      </c>
      <c r="N545">
        <v>1.2971999999999999</v>
      </c>
      <c r="O545">
        <v>1.2543</v>
      </c>
      <c r="P545">
        <v>1.2746</v>
      </c>
      <c r="Q545">
        <v>1.3170999999999999</v>
      </c>
      <c r="R545">
        <v>1.2944</v>
      </c>
      <c r="S545">
        <v>1.2456</v>
      </c>
      <c r="T545">
        <v>1.2926</v>
      </c>
      <c r="U545">
        <v>1.1362000000000001</v>
      </c>
      <c r="V545">
        <v>1.2926</v>
      </c>
      <c r="W545">
        <v>1.2643</v>
      </c>
      <c r="X545">
        <v>1.2926</v>
      </c>
      <c r="Y545">
        <v>1.2411000000000001</v>
      </c>
      <c r="Z545">
        <v>1.2776000000000001</v>
      </c>
      <c r="AA545">
        <v>1.2484</v>
      </c>
      <c r="AB545">
        <v>1.2623</v>
      </c>
      <c r="AC545">
        <v>1.1646000000000001</v>
      </c>
      <c r="AD545">
        <v>1.2297</v>
      </c>
      <c r="AE545">
        <v>1.1108</v>
      </c>
      <c r="AF545">
        <v>1.0508999999999999</v>
      </c>
      <c r="AG545">
        <v>1.1738999999999999</v>
      </c>
      <c r="AH545">
        <v>1.2056</v>
      </c>
      <c r="AI545">
        <v>1.1987000000000001</v>
      </c>
      <c r="AJ545">
        <v>1.1778999999999999</v>
      </c>
      <c r="AK545">
        <v>1.1977</v>
      </c>
      <c r="AL545">
        <v>1.1912</v>
      </c>
      <c r="AM545">
        <v>1.0943000000000001</v>
      </c>
      <c r="AN545">
        <v>1.085</v>
      </c>
      <c r="AO545">
        <v>1.0552999999999999</v>
      </c>
      <c r="AP545">
        <v>1.1142000000000001</v>
      </c>
      <c r="AQ545">
        <v>1.1433</v>
      </c>
      <c r="AR545">
        <v>1.1334</v>
      </c>
      <c r="AS545">
        <v>1.0229999999999999</v>
      </c>
      <c r="AT545">
        <v>1.1037999999999999</v>
      </c>
      <c r="AU545">
        <v>1.0585</v>
      </c>
      <c r="AV545">
        <v>1.0644</v>
      </c>
      <c r="AW545">
        <v>1.2302999999999999</v>
      </c>
      <c r="AX545">
        <v>1.2811999999999999</v>
      </c>
      <c r="AY545">
        <v>1.1248</v>
      </c>
      <c r="AZ545">
        <v>1.2051000000000001</v>
      </c>
      <c r="BA545">
        <v>1.1093999999999999</v>
      </c>
      <c r="BB545">
        <v>1.234</v>
      </c>
      <c r="BC545">
        <v>0.80420000000000003</v>
      </c>
      <c r="BD545">
        <v>0.77329999999999999</v>
      </c>
      <c r="BE545">
        <v>0.75219999999999998</v>
      </c>
      <c r="BF545">
        <v>0.71360000000000001</v>
      </c>
      <c r="BG545">
        <v>0.7</v>
      </c>
      <c r="BH545">
        <v>0.7097</v>
      </c>
      <c r="BI545">
        <v>0.70660000000000001</v>
      </c>
      <c r="BJ545">
        <v>1.1293</v>
      </c>
      <c r="BK545">
        <v>1.0707</v>
      </c>
      <c r="BL545">
        <v>0.99050000000000005</v>
      </c>
      <c r="BM545">
        <v>0.90880000000000005</v>
      </c>
      <c r="BN545">
        <v>0.98180000000000001</v>
      </c>
      <c r="BO545">
        <v>0.99950000000000006</v>
      </c>
      <c r="BQ545" s="32" t="s">
        <v>16</v>
      </c>
      <c r="BR545" s="32" t="s">
        <v>29</v>
      </c>
    </row>
    <row r="546" spans="2:70" x14ac:dyDescent="0.45">
      <c r="B546" t="s">
        <v>417</v>
      </c>
      <c r="C546" t="s">
        <v>25</v>
      </c>
      <c r="D546" t="s">
        <v>26</v>
      </c>
      <c r="E546" t="s">
        <v>1</v>
      </c>
      <c r="F546" s="2">
        <v>43.712299999999999</v>
      </c>
      <c r="G546" s="2">
        <v>45.066899999999997</v>
      </c>
      <c r="H546" s="2">
        <v>41.961199999999998</v>
      </c>
      <c r="I546" s="2">
        <v>43.437399999999997</v>
      </c>
      <c r="J546" s="2">
        <v>46.242199999999997</v>
      </c>
      <c r="K546" s="2">
        <v>42.816200000000002</v>
      </c>
      <c r="L546" s="2">
        <v>56.341000000000001</v>
      </c>
      <c r="M546" s="2">
        <v>63.097499999999997</v>
      </c>
      <c r="N546" s="2">
        <v>93.410700000000006</v>
      </c>
      <c r="O546" s="2">
        <v>91.931600000000003</v>
      </c>
      <c r="P546" s="2">
        <v>76.579599999999999</v>
      </c>
      <c r="Q546" s="2">
        <v>88.289199999999994</v>
      </c>
      <c r="R546" s="2">
        <v>81.090400000000002</v>
      </c>
      <c r="S546" s="2">
        <v>78.739699999999999</v>
      </c>
      <c r="T546" s="2">
        <v>103.2329</v>
      </c>
      <c r="U546" s="2">
        <v>115.87690000000001</v>
      </c>
      <c r="V546" s="2">
        <v>147.19220000000001</v>
      </c>
      <c r="W546" s="2">
        <v>119.24299999999999</v>
      </c>
      <c r="X546" s="2">
        <v>85.968599999999995</v>
      </c>
      <c r="Y546" s="2">
        <v>87.275999999999996</v>
      </c>
      <c r="Z546" s="2">
        <v>113.33280000000001</v>
      </c>
      <c r="AA546" s="2">
        <v>128.33070000000001</v>
      </c>
      <c r="AB546" s="2">
        <v>163.2071</v>
      </c>
      <c r="AC546" s="2">
        <v>160.22579999999999</v>
      </c>
      <c r="AD546" s="2">
        <v>177.65770000000001</v>
      </c>
      <c r="AE546" s="2">
        <v>190.61359999999999</v>
      </c>
      <c r="AF546" s="2">
        <v>166.62690000000001</v>
      </c>
      <c r="AG546" s="2">
        <v>226.94980000000001</v>
      </c>
      <c r="AH546" s="2">
        <v>226.14070000000001</v>
      </c>
      <c r="AI546" s="2">
        <v>211.90090000000001</v>
      </c>
      <c r="AJ546" s="2">
        <v>277.32100000000003</v>
      </c>
      <c r="AK546" s="2">
        <v>257.94670000000002</v>
      </c>
      <c r="AL546" s="2">
        <v>272.82089999999999</v>
      </c>
      <c r="AM546" s="2">
        <v>388.81830000000002</v>
      </c>
      <c r="AN546" s="2">
        <v>372.32490000000001</v>
      </c>
      <c r="AO546" s="2">
        <v>452.03559999999999</v>
      </c>
      <c r="AP546" s="2">
        <v>437.66649999999998</v>
      </c>
      <c r="AQ546" s="2">
        <v>521.65520000000004</v>
      </c>
      <c r="AR546" s="2">
        <v>543.87339999999995</v>
      </c>
      <c r="AS546" s="2">
        <v>591.76570000000004</v>
      </c>
      <c r="AT546" s="2">
        <v>510.51979999999998</v>
      </c>
      <c r="AU546" s="2">
        <v>556.97080000000005</v>
      </c>
      <c r="AV546" s="2">
        <v>625.82650000000001</v>
      </c>
      <c r="AW546" s="2">
        <v>667.48710000000005</v>
      </c>
      <c r="AX546" s="2">
        <v>619.70669999999996</v>
      </c>
      <c r="AY546" s="2">
        <v>583.29010000000005</v>
      </c>
      <c r="AZ546" s="2">
        <v>659.11500000000001</v>
      </c>
      <c r="BA546" s="2">
        <v>567.91030000000001</v>
      </c>
      <c r="BB546" s="2">
        <v>794.22130000000004</v>
      </c>
      <c r="BC546" s="2">
        <v>689.83199999999999</v>
      </c>
      <c r="BD546" s="2">
        <v>629.99959999999999</v>
      </c>
      <c r="BE546" s="2">
        <v>703.6472</v>
      </c>
      <c r="BF546" s="2">
        <v>858.90210000000002</v>
      </c>
      <c r="BG546" s="2">
        <v>773.31</v>
      </c>
      <c r="BH546" s="2">
        <v>884.19960000000003</v>
      </c>
      <c r="BI546" s="2">
        <v>832.97569999999996</v>
      </c>
      <c r="BJ546" s="2">
        <v>826.90959999999995</v>
      </c>
      <c r="BK546" s="2">
        <v>813.9248</v>
      </c>
      <c r="BL546" s="2">
        <v>803.48779999999999</v>
      </c>
      <c r="BM546" s="2">
        <v>791.85080000000005</v>
      </c>
      <c r="BN546" s="2">
        <v>783.39580000000001</v>
      </c>
      <c r="BO546" s="2">
        <v>843.97529999999995</v>
      </c>
      <c r="BQ546" s="32" t="s">
        <v>0</v>
      </c>
      <c r="BR546" s="32" t="s">
        <v>29</v>
      </c>
    </row>
    <row r="547" spans="2:70" x14ac:dyDescent="0.45">
      <c r="B547" t="s">
        <v>417</v>
      </c>
      <c r="C547" t="s">
        <v>25</v>
      </c>
      <c r="D547" t="s">
        <v>26</v>
      </c>
      <c r="E547" t="s">
        <v>3</v>
      </c>
      <c r="F547" s="2">
        <v>22031.271400000001</v>
      </c>
      <c r="G547" s="2">
        <v>22725.064699999999</v>
      </c>
      <c r="H547" s="2">
        <v>20908.069</v>
      </c>
      <c r="I547" s="2">
        <v>23157.906500000001</v>
      </c>
      <c r="J547" s="2">
        <v>22417.0497</v>
      </c>
      <c r="K547" s="2">
        <v>21720.415700000001</v>
      </c>
      <c r="L547" s="2">
        <v>22486.921399999999</v>
      </c>
      <c r="M547" s="2">
        <v>22967.698199999999</v>
      </c>
      <c r="N547" s="2">
        <v>23512.189600000002</v>
      </c>
      <c r="O547" s="2">
        <v>22628.019100000001</v>
      </c>
      <c r="P547" s="2">
        <v>22310.6204</v>
      </c>
      <c r="Q547" s="2">
        <v>23402.1031</v>
      </c>
      <c r="R547" s="2">
        <v>23897.801800000001</v>
      </c>
      <c r="S547" s="2">
        <v>24218.526600000001</v>
      </c>
      <c r="T547" s="2">
        <v>23315.298599999998</v>
      </c>
      <c r="U547" s="2">
        <v>25401.088100000001</v>
      </c>
      <c r="V547" s="2">
        <v>26421.145100000002</v>
      </c>
      <c r="W547" s="2">
        <v>26019.652999999998</v>
      </c>
      <c r="X547" s="2">
        <v>25831.886600000002</v>
      </c>
      <c r="Y547" s="2">
        <v>26336.240099999999</v>
      </c>
      <c r="Z547" s="2">
        <v>26926.681400000001</v>
      </c>
      <c r="AA547" s="2">
        <v>27460.352999999999</v>
      </c>
      <c r="AB547" s="2">
        <v>27434.641800000001</v>
      </c>
      <c r="AC547" s="2">
        <v>27676.133000000002</v>
      </c>
      <c r="AD547" s="2">
        <v>28061.500499999998</v>
      </c>
      <c r="AE547" s="2">
        <v>28158.338599999999</v>
      </c>
      <c r="AF547" s="2">
        <v>27372.265200000002</v>
      </c>
      <c r="AG547" s="2">
        <v>28555.876700000001</v>
      </c>
      <c r="AH547" s="2">
        <v>29391.946199999998</v>
      </c>
      <c r="AI547" s="2">
        <v>30006.323499999999</v>
      </c>
      <c r="AJ547" s="2">
        <v>31984.007900000001</v>
      </c>
      <c r="AK547" s="2">
        <v>32536.736700000001</v>
      </c>
      <c r="AL547" s="2">
        <v>33063.959600000002</v>
      </c>
      <c r="AM547" s="2">
        <v>34514.463799999998</v>
      </c>
      <c r="AN547" s="2">
        <v>35086.450100000002</v>
      </c>
      <c r="AO547" s="2">
        <v>36957.861400000002</v>
      </c>
      <c r="AP547" s="2">
        <v>37148.709699999999</v>
      </c>
      <c r="AQ547" s="2">
        <v>39424.450499999999</v>
      </c>
      <c r="AR547" s="2">
        <v>41035.827700000002</v>
      </c>
      <c r="AS547" s="2">
        <v>41555.434999999998</v>
      </c>
      <c r="AT547" s="2">
        <v>39684.243799999997</v>
      </c>
      <c r="AU547" s="2">
        <v>40120.465499999998</v>
      </c>
      <c r="AV547" s="2">
        <v>40311.633999999998</v>
      </c>
      <c r="AW547" s="2">
        <v>40611.912600000003</v>
      </c>
      <c r="AX547" s="2">
        <v>39240.6567</v>
      </c>
      <c r="AY547" s="2">
        <v>38771.390299999999</v>
      </c>
      <c r="AZ547" s="2">
        <v>38874.731800000001</v>
      </c>
      <c r="BA547" s="2">
        <v>38172.739000000001</v>
      </c>
      <c r="BB547" s="2">
        <v>41667.390399999997</v>
      </c>
      <c r="BC547" s="2">
        <v>40515.090199999999</v>
      </c>
      <c r="BD547" s="2">
        <v>40536.273099999999</v>
      </c>
      <c r="BE547" s="2">
        <v>41860.835299999999</v>
      </c>
      <c r="BF547" s="2">
        <v>44293.866600000001</v>
      </c>
      <c r="BG547" s="2">
        <v>42875.537300000004</v>
      </c>
      <c r="BH547" s="2">
        <v>44268.260199999997</v>
      </c>
      <c r="BI547" s="2">
        <v>87541.205600000001</v>
      </c>
      <c r="BJ547" s="2">
        <v>43096.9401</v>
      </c>
      <c r="BK547" s="2">
        <v>42558.108800000002</v>
      </c>
      <c r="BL547" s="2">
        <v>41993.117299999998</v>
      </c>
      <c r="BM547" s="2">
        <v>40920.0288</v>
      </c>
      <c r="BN547" s="2">
        <v>40951.122799999997</v>
      </c>
      <c r="BO547" s="2">
        <v>41079.036699999997</v>
      </c>
      <c r="BQ547" s="32" t="s">
        <v>2</v>
      </c>
      <c r="BR547" s="32" t="s">
        <v>29</v>
      </c>
    </row>
    <row r="548" spans="2:70" x14ac:dyDescent="0.45">
      <c r="B548" t="s">
        <v>417</v>
      </c>
      <c r="C548" t="s">
        <v>25</v>
      </c>
      <c r="D548" t="s">
        <v>26</v>
      </c>
      <c r="E548" t="s">
        <v>5</v>
      </c>
      <c r="F548" s="2">
        <v>3067.9295000000002</v>
      </c>
      <c r="G548" s="2">
        <v>3109.4585000000002</v>
      </c>
      <c r="H548" s="2">
        <v>3243.2829999999999</v>
      </c>
      <c r="I548" s="2">
        <v>3228.9475000000002</v>
      </c>
      <c r="J548" s="2">
        <v>3135.5205000000001</v>
      </c>
      <c r="K548" s="2">
        <v>2958.6895</v>
      </c>
      <c r="L548" s="2">
        <v>2923.0970000000002</v>
      </c>
      <c r="M548" s="2">
        <v>2778.0315000000001</v>
      </c>
      <c r="N548" s="2">
        <v>2730.067</v>
      </c>
      <c r="O548" s="2">
        <v>2639.817</v>
      </c>
      <c r="P548" s="2">
        <v>2592.8090000000002</v>
      </c>
      <c r="Q548" s="2">
        <v>2464.3820000000001</v>
      </c>
      <c r="R548" s="2">
        <v>2560.9634999999998</v>
      </c>
      <c r="S548" s="2">
        <v>2656.4594999999999</v>
      </c>
      <c r="T548" s="2">
        <v>2383.1264999999999</v>
      </c>
      <c r="U548" s="2">
        <v>2590.7184999999999</v>
      </c>
      <c r="V548" s="2">
        <v>2687.127</v>
      </c>
      <c r="W548" s="2">
        <v>2666.2159999999999</v>
      </c>
      <c r="X548" s="2">
        <v>2631.7815000000001</v>
      </c>
      <c r="Y548" s="2">
        <v>2687.9389999999999</v>
      </c>
      <c r="Z548" s="2">
        <v>2863.2660000000001</v>
      </c>
      <c r="AA548" s="2">
        <v>3141.404</v>
      </c>
      <c r="AB548" s="2">
        <v>3520.6089999999999</v>
      </c>
      <c r="AC548" s="2">
        <v>3920.1795000000002</v>
      </c>
      <c r="AD548" s="2">
        <v>4211.2020000000002</v>
      </c>
      <c r="AE548" s="2">
        <v>4517.5450000000001</v>
      </c>
      <c r="AF548" s="2">
        <v>4836.6080000000002</v>
      </c>
      <c r="AG548" s="2">
        <v>5077.9605000000001</v>
      </c>
      <c r="AH548" s="2">
        <v>5200.085</v>
      </c>
      <c r="AI548" s="2">
        <v>5062.0010000000002</v>
      </c>
      <c r="AJ548" s="2">
        <v>5039.0469999999996</v>
      </c>
      <c r="AK548" s="2">
        <v>5200.2579999999998</v>
      </c>
      <c r="AL548" s="2">
        <v>5413.1475</v>
      </c>
      <c r="AM548" s="2">
        <v>5631.9735000000001</v>
      </c>
      <c r="AN548" s="2">
        <v>5912.2809999999999</v>
      </c>
      <c r="AO548" s="2">
        <v>6174.9944999999998</v>
      </c>
      <c r="AP548" s="2">
        <v>6370.0910000000003</v>
      </c>
      <c r="AQ548" s="2">
        <v>6497.5955000000004</v>
      </c>
      <c r="AR548" s="2">
        <v>6614.5564999999997</v>
      </c>
      <c r="AS548" s="2">
        <v>6689.9009999999998</v>
      </c>
      <c r="AT548" s="2">
        <v>6302.4475000000002</v>
      </c>
      <c r="AU548" s="2">
        <v>6603.0934999999999</v>
      </c>
      <c r="AV548" s="2">
        <v>7110.6959999999999</v>
      </c>
      <c r="AW548" s="2">
        <v>7929.2534999999998</v>
      </c>
      <c r="AX548" s="2">
        <v>8958.6115000000009</v>
      </c>
      <c r="AY548" s="2">
        <v>10542.1765</v>
      </c>
      <c r="AZ548" s="2">
        <v>10840.8035</v>
      </c>
      <c r="BA548" s="2">
        <v>10265.58</v>
      </c>
      <c r="BB548" s="2">
        <v>9866.9014999999999</v>
      </c>
      <c r="BC548" s="2">
        <v>9376.6795000000002</v>
      </c>
      <c r="BD548" s="2">
        <v>8760.9184999999998</v>
      </c>
      <c r="BE548" s="2">
        <v>8349.8894999999993</v>
      </c>
      <c r="BF548" s="2">
        <v>8188.6750000000002</v>
      </c>
      <c r="BG548" s="2">
        <v>8250.2014999999992</v>
      </c>
      <c r="BH548" s="2">
        <v>8390.5990000000002</v>
      </c>
      <c r="BI548" s="2">
        <v>15331.6155</v>
      </c>
      <c r="BJ548" s="2">
        <v>8821.3045000000002</v>
      </c>
      <c r="BK548" s="2">
        <v>9077.1414999999997</v>
      </c>
      <c r="BL548" s="2">
        <v>9466.9434999999994</v>
      </c>
      <c r="BM548" s="2">
        <v>9720.8469999999998</v>
      </c>
      <c r="BN548" s="2">
        <v>9972.2855</v>
      </c>
      <c r="BO548" s="2">
        <v>9919.0614999999998</v>
      </c>
      <c r="BQ548" s="32" t="s">
        <v>4</v>
      </c>
      <c r="BR548" s="32" t="s">
        <v>29</v>
      </c>
    </row>
    <row r="549" spans="2:70" x14ac:dyDescent="0.45">
      <c r="B549" t="s">
        <v>417</v>
      </c>
      <c r="C549" t="s">
        <v>25</v>
      </c>
      <c r="D549" t="s">
        <v>26</v>
      </c>
      <c r="E549" t="s">
        <v>7</v>
      </c>
      <c r="F549" s="2">
        <v>27.335000000000001</v>
      </c>
      <c r="G549" s="2">
        <v>27.335000000000001</v>
      </c>
      <c r="H549" s="2">
        <v>30.028500000000001</v>
      </c>
      <c r="I549" s="2">
        <v>30.028500000000001</v>
      </c>
      <c r="J549" s="2">
        <v>32.801499999999997</v>
      </c>
      <c r="K549" s="2">
        <v>36.610500000000002</v>
      </c>
      <c r="L549" s="2">
        <v>39.330500000000001</v>
      </c>
      <c r="M549" s="2">
        <v>36.725499999999997</v>
      </c>
      <c r="N549" s="2">
        <v>38.323999999999998</v>
      </c>
      <c r="O549" s="2">
        <v>38.276499999999999</v>
      </c>
      <c r="P549" s="2">
        <v>41.095500000000001</v>
      </c>
      <c r="Q549" s="2">
        <v>41.128</v>
      </c>
      <c r="R549" s="2">
        <v>43.847999999999999</v>
      </c>
      <c r="S549" s="2">
        <v>44.796999999999997</v>
      </c>
      <c r="T549" s="2">
        <v>54.643500000000003</v>
      </c>
      <c r="U549" s="2">
        <v>62.83</v>
      </c>
      <c r="V549" s="2">
        <v>68.27</v>
      </c>
      <c r="W549" s="2">
        <v>76.485500000000002</v>
      </c>
      <c r="X549" s="2">
        <v>84.671999999999997</v>
      </c>
      <c r="Y549" s="2">
        <v>90.111999999999995</v>
      </c>
      <c r="Z549" s="2">
        <v>95.578500000000005</v>
      </c>
      <c r="AA549" s="2">
        <v>103.7915</v>
      </c>
      <c r="AB549" s="2">
        <v>101.045</v>
      </c>
      <c r="AC549" s="2">
        <v>106.514</v>
      </c>
      <c r="AD549" s="2">
        <v>114.727</v>
      </c>
      <c r="AE549" s="2">
        <v>114.727</v>
      </c>
      <c r="AF549" s="2">
        <v>120.1935</v>
      </c>
      <c r="AG549" s="2">
        <v>122.9135</v>
      </c>
      <c r="AH549" s="2">
        <v>125.6335</v>
      </c>
      <c r="AI549" s="2">
        <v>122.9135</v>
      </c>
      <c r="AJ549" s="2">
        <v>212.00550000000001</v>
      </c>
      <c r="AK549" s="2">
        <v>125.6335</v>
      </c>
      <c r="AL549" s="2">
        <v>131.1</v>
      </c>
      <c r="AM549" s="2">
        <v>133.82</v>
      </c>
      <c r="AN549" s="2">
        <v>139.28899999999999</v>
      </c>
      <c r="AO549" s="2">
        <v>144.75550000000001</v>
      </c>
      <c r="AP549" s="2">
        <v>106.7745</v>
      </c>
      <c r="AQ549" s="2">
        <v>112.21850000000001</v>
      </c>
      <c r="AR549" s="2">
        <v>135.51499999999999</v>
      </c>
      <c r="AS549" s="2">
        <v>185.935</v>
      </c>
      <c r="AT549" s="2">
        <v>204.839</v>
      </c>
      <c r="AU549" s="2">
        <v>152.53649999999999</v>
      </c>
      <c r="AV549" s="2">
        <v>216.40049999999999</v>
      </c>
      <c r="AW549" s="2">
        <v>261.66950000000003</v>
      </c>
      <c r="AX549" s="2">
        <v>284.428</v>
      </c>
      <c r="AY549" s="2">
        <v>309.26299999999998</v>
      </c>
      <c r="AZ549" s="2">
        <v>398.51</v>
      </c>
      <c r="BA549" s="2">
        <v>294.964</v>
      </c>
      <c r="BB549" s="2">
        <v>315.53800000000001</v>
      </c>
      <c r="BC549" s="2">
        <v>322.3125</v>
      </c>
      <c r="BD549" s="2">
        <v>327.779</v>
      </c>
      <c r="BE549" s="2">
        <v>346.89850000000001</v>
      </c>
      <c r="BF549" s="2">
        <v>511.86399999999998</v>
      </c>
      <c r="BG549" s="2">
        <v>621.75149999999996</v>
      </c>
      <c r="BH549" s="2">
        <v>752.05550000000005</v>
      </c>
      <c r="BI549" s="2">
        <v>1309.0065</v>
      </c>
      <c r="BJ549" s="2">
        <v>823.97850000000005</v>
      </c>
      <c r="BK549" s="2">
        <v>804.10649999999998</v>
      </c>
      <c r="BL549" s="2">
        <v>860.28700000000003</v>
      </c>
      <c r="BM549" s="2">
        <v>905.17200000000003</v>
      </c>
      <c r="BN549" s="2">
        <v>856.51300000000003</v>
      </c>
      <c r="BO549" s="2">
        <v>873.99149999999997</v>
      </c>
      <c r="BQ549" s="32" t="s">
        <v>6</v>
      </c>
      <c r="BR549" s="32" t="s">
        <v>29</v>
      </c>
    </row>
    <row r="550" spans="2:70" x14ac:dyDescent="0.45">
      <c r="B550" t="s">
        <v>417</v>
      </c>
      <c r="C550" t="s">
        <v>25</v>
      </c>
      <c r="D550" t="s">
        <v>26</v>
      </c>
      <c r="E550" t="s">
        <v>9</v>
      </c>
      <c r="F550" s="2">
        <v>32.981999999999999</v>
      </c>
      <c r="G550" s="2">
        <v>34.08</v>
      </c>
      <c r="H550" s="2">
        <v>35.1755</v>
      </c>
      <c r="I550" s="2">
        <v>35.828000000000003</v>
      </c>
      <c r="J550" s="2">
        <v>37.395499999999998</v>
      </c>
      <c r="K550" s="2">
        <v>38.4405</v>
      </c>
      <c r="L550" s="2">
        <v>41.756</v>
      </c>
      <c r="M550" s="2">
        <v>41.756</v>
      </c>
      <c r="N550" s="2">
        <v>40.660499999999999</v>
      </c>
      <c r="O550" s="2">
        <v>39.119500000000002</v>
      </c>
      <c r="P550" s="2">
        <v>41.546500000000002</v>
      </c>
      <c r="Q550" s="2">
        <v>41.546500000000002</v>
      </c>
      <c r="R550" s="2">
        <v>41.546500000000002</v>
      </c>
      <c r="S550" s="2">
        <v>41.546500000000002</v>
      </c>
      <c r="T550" s="2">
        <v>41.546500000000002</v>
      </c>
      <c r="U550" s="2">
        <v>41.600499999999997</v>
      </c>
      <c r="V550" s="2">
        <v>43.348500000000001</v>
      </c>
      <c r="W550" s="2">
        <v>44.249499999999998</v>
      </c>
      <c r="X550" s="2">
        <v>44.119</v>
      </c>
      <c r="Y550" s="2">
        <v>38.100499999999997</v>
      </c>
      <c r="Z550" s="2">
        <v>43.205500000000001</v>
      </c>
      <c r="AA550" s="2">
        <v>49.445999999999998</v>
      </c>
      <c r="AB550" s="2">
        <v>59.7485</v>
      </c>
      <c r="AC550" s="2">
        <v>77.989500000000007</v>
      </c>
      <c r="AD550" s="2">
        <v>88.525499999999994</v>
      </c>
      <c r="AE550" s="2">
        <v>95.054500000000004</v>
      </c>
      <c r="AF550" s="2">
        <v>90.98</v>
      </c>
      <c r="AG550" s="2">
        <v>90.158000000000001</v>
      </c>
      <c r="AH550" s="2">
        <v>85.197500000000005</v>
      </c>
      <c r="AI550" s="2">
        <v>81.854500000000002</v>
      </c>
      <c r="AJ550" s="2">
        <v>68.665499999999994</v>
      </c>
      <c r="AK550" s="2">
        <v>68.640500000000003</v>
      </c>
      <c r="AL550" s="2">
        <v>77.610500000000002</v>
      </c>
      <c r="AM550" s="2">
        <v>94.0745</v>
      </c>
      <c r="AN550" s="2">
        <v>120.999</v>
      </c>
      <c r="AO550" s="2">
        <v>112.708</v>
      </c>
      <c r="AP550" s="2">
        <v>113.2315</v>
      </c>
      <c r="AQ550" s="2">
        <v>113.033</v>
      </c>
      <c r="AR550" s="2">
        <v>103.4885</v>
      </c>
      <c r="AS550" s="2">
        <v>119.5585</v>
      </c>
      <c r="AT550" s="2">
        <v>125.848</v>
      </c>
      <c r="AU550" s="2">
        <v>136.72149999999999</v>
      </c>
      <c r="AV550" s="2">
        <v>171.53800000000001</v>
      </c>
      <c r="AW550" s="2">
        <v>224.2655</v>
      </c>
      <c r="AX550" s="2">
        <v>288.88549999999998</v>
      </c>
      <c r="AY550" s="2">
        <v>335.31599999999997</v>
      </c>
      <c r="AZ550" s="2">
        <v>390.7955</v>
      </c>
      <c r="BA550" s="2">
        <v>326.09750000000003</v>
      </c>
      <c r="BB550" s="2">
        <v>302.28750000000002</v>
      </c>
      <c r="BC550" s="2">
        <v>283.226</v>
      </c>
      <c r="BD550" s="2">
        <v>278.71350000000001</v>
      </c>
      <c r="BE550" s="2">
        <v>295.37950000000001</v>
      </c>
      <c r="BF550" s="2">
        <v>306.57799999999997</v>
      </c>
      <c r="BG550" s="2">
        <v>351.79</v>
      </c>
      <c r="BH550" s="2">
        <v>438.04399999999998</v>
      </c>
      <c r="BI550" s="2">
        <v>462.27699999999999</v>
      </c>
      <c r="BJ550" s="2">
        <v>561.95450000000005</v>
      </c>
      <c r="BK550" s="2">
        <v>590.01099999999997</v>
      </c>
      <c r="BL550" s="2">
        <v>573.59349999999995</v>
      </c>
      <c r="BM550" s="2">
        <v>583.56600000000003</v>
      </c>
      <c r="BN550" s="2">
        <v>593.44050000000004</v>
      </c>
      <c r="BO550" s="2">
        <v>627.0675</v>
      </c>
      <c r="BQ550" s="32" t="s">
        <v>8</v>
      </c>
      <c r="BR550" s="32" t="s">
        <v>29</v>
      </c>
    </row>
    <row r="551" spans="2:70" x14ac:dyDescent="0.45">
      <c r="B551" t="s">
        <v>417</v>
      </c>
      <c r="C551" t="s">
        <v>25</v>
      </c>
      <c r="D551" t="s">
        <v>26</v>
      </c>
      <c r="E551" t="s">
        <v>10</v>
      </c>
      <c r="F551" s="2">
        <v>0</v>
      </c>
      <c r="G551" s="2">
        <v>0</v>
      </c>
      <c r="H551" s="2">
        <v>0</v>
      </c>
      <c r="I551" s="2">
        <v>0</v>
      </c>
      <c r="J551" s="2">
        <v>0</v>
      </c>
      <c r="K551" s="2">
        <v>0</v>
      </c>
      <c r="L551" s="2">
        <v>0</v>
      </c>
      <c r="M551" s="2">
        <v>0</v>
      </c>
      <c r="N551" s="2">
        <v>0</v>
      </c>
      <c r="O551" s="2">
        <v>0</v>
      </c>
      <c r="P551" s="2">
        <v>0</v>
      </c>
      <c r="Q551" s="2">
        <v>0</v>
      </c>
      <c r="R551" s="2">
        <v>0</v>
      </c>
      <c r="S551" s="2">
        <v>0</v>
      </c>
      <c r="T551" s="2">
        <v>0</v>
      </c>
      <c r="U551" s="2">
        <v>0</v>
      </c>
      <c r="V551" s="2">
        <v>0</v>
      </c>
      <c r="W551" s="2">
        <v>0</v>
      </c>
      <c r="X551" s="2">
        <v>0</v>
      </c>
      <c r="Y551" s="2">
        <v>0</v>
      </c>
      <c r="Z551" s="2">
        <v>0</v>
      </c>
      <c r="AA551" s="2">
        <v>0</v>
      </c>
      <c r="AB551" s="2">
        <v>0</v>
      </c>
      <c r="AC551" s="2">
        <v>0</v>
      </c>
      <c r="AD551" s="2">
        <v>0</v>
      </c>
      <c r="AE551" s="2">
        <v>0</v>
      </c>
      <c r="AF551" s="2">
        <v>0</v>
      </c>
      <c r="AG551" s="2">
        <v>0</v>
      </c>
      <c r="AH551" s="2">
        <v>0</v>
      </c>
      <c r="AI551" s="2">
        <v>0</v>
      </c>
      <c r="AJ551" s="2">
        <v>0</v>
      </c>
      <c r="AK551" s="2">
        <v>0</v>
      </c>
      <c r="AL551" s="2">
        <v>0</v>
      </c>
      <c r="AM551" s="2">
        <v>0</v>
      </c>
      <c r="AN551" s="2">
        <v>0</v>
      </c>
      <c r="AO551" s="2">
        <v>0</v>
      </c>
      <c r="AP551" s="2">
        <v>0</v>
      </c>
      <c r="AQ551" s="2">
        <v>0</v>
      </c>
      <c r="AR551" s="2">
        <v>0</v>
      </c>
      <c r="AS551" s="2">
        <v>0</v>
      </c>
      <c r="AT551" s="2">
        <v>0</v>
      </c>
      <c r="AU551" s="2">
        <v>0</v>
      </c>
      <c r="AV551" s="2">
        <v>0</v>
      </c>
      <c r="AW551" s="2">
        <v>0</v>
      </c>
      <c r="AX551" s="2">
        <v>0</v>
      </c>
      <c r="AY551" s="2">
        <v>0</v>
      </c>
      <c r="AZ551" s="2">
        <v>0</v>
      </c>
      <c r="BA551" s="2">
        <v>0</v>
      </c>
      <c r="BB551" s="2">
        <v>0</v>
      </c>
      <c r="BC551" s="2">
        <v>0</v>
      </c>
      <c r="BD551" s="2">
        <v>0</v>
      </c>
      <c r="BE551" s="2">
        <v>0</v>
      </c>
      <c r="BF551" s="2">
        <v>0</v>
      </c>
      <c r="BG551" s="2">
        <v>0</v>
      </c>
      <c r="BH551" s="2">
        <v>0</v>
      </c>
      <c r="BI551" s="2">
        <v>0</v>
      </c>
      <c r="BJ551" s="2">
        <v>0</v>
      </c>
      <c r="BK551" s="2">
        <v>0</v>
      </c>
      <c r="BL551" s="2">
        <v>0</v>
      </c>
      <c r="BM551" s="2">
        <v>0</v>
      </c>
      <c r="BN551" s="2">
        <v>0</v>
      </c>
      <c r="BO551" s="2">
        <v>0</v>
      </c>
      <c r="BQ551" s="32" t="s">
        <v>6</v>
      </c>
      <c r="BR551" s="32" t="s">
        <v>29</v>
      </c>
    </row>
    <row r="552" spans="2:70" x14ac:dyDescent="0.45">
      <c r="B552" t="s">
        <v>417</v>
      </c>
      <c r="C552" t="s">
        <v>25</v>
      </c>
      <c r="D552" t="s">
        <v>26</v>
      </c>
      <c r="E552" t="s">
        <v>11</v>
      </c>
      <c r="F552" s="2">
        <v>0</v>
      </c>
      <c r="G552" s="2">
        <v>0</v>
      </c>
      <c r="H552" s="2">
        <v>0</v>
      </c>
      <c r="I552" s="2">
        <v>0</v>
      </c>
      <c r="J552" s="2">
        <v>0</v>
      </c>
      <c r="K552" s="2">
        <v>0</v>
      </c>
      <c r="L552" s="2">
        <v>0</v>
      </c>
      <c r="M552" s="2">
        <v>0</v>
      </c>
      <c r="N552" s="2">
        <v>0</v>
      </c>
      <c r="O552" s="2">
        <v>0</v>
      </c>
      <c r="P552" s="2">
        <v>0</v>
      </c>
      <c r="Q552" s="2">
        <v>0</v>
      </c>
      <c r="R552" s="2">
        <v>0</v>
      </c>
      <c r="S552" s="2">
        <v>0</v>
      </c>
      <c r="T552" s="2">
        <v>0</v>
      </c>
      <c r="U552" s="2">
        <v>0</v>
      </c>
      <c r="V552" s="2">
        <v>0</v>
      </c>
      <c r="W552" s="2">
        <v>0</v>
      </c>
      <c r="X552" s="2">
        <v>0</v>
      </c>
      <c r="Y552" s="2">
        <v>0</v>
      </c>
      <c r="Z552" s="2">
        <v>0</v>
      </c>
      <c r="AA552" s="2">
        <v>0</v>
      </c>
      <c r="AB552" s="2">
        <v>0</v>
      </c>
      <c r="AC552" s="2">
        <v>0</v>
      </c>
      <c r="AD552" s="2">
        <v>0</v>
      </c>
      <c r="AE552" s="2">
        <v>0</v>
      </c>
      <c r="AF552" s="2">
        <v>0</v>
      </c>
      <c r="AG552" s="2">
        <v>0</v>
      </c>
      <c r="AH552" s="2">
        <v>0</v>
      </c>
      <c r="AI552" s="2">
        <v>0</v>
      </c>
      <c r="AJ552" s="2">
        <v>0</v>
      </c>
      <c r="AK552" s="2">
        <v>0</v>
      </c>
      <c r="AL552" s="2">
        <v>0</v>
      </c>
      <c r="AM552" s="2">
        <v>0</v>
      </c>
      <c r="AN552" s="2">
        <v>0</v>
      </c>
      <c r="AO552" s="2">
        <v>0</v>
      </c>
      <c r="AP552" s="2">
        <v>0</v>
      </c>
      <c r="AQ552" s="2">
        <v>0</v>
      </c>
      <c r="AR552" s="2">
        <v>0</v>
      </c>
      <c r="AS552" s="2">
        <v>0</v>
      </c>
      <c r="AT552" s="2">
        <v>0</v>
      </c>
      <c r="AU552" s="2">
        <v>0</v>
      </c>
      <c r="AV552" s="2">
        <v>0</v>
      </c>
      <c r="AW552" s="2">
        <v>0</v>
      </c>
      <c r="AX552" s="2">
        <v>0</v>
      </c>
      <c r="AY552" s="2">
        <v>0</v>
      </c>
      <c r="AZ552" s="2">
        <v>0</v>
      </c>
      <c r="BA552" s="2">
        <v>0</v>
      </c>
      <c r="BB552" s="2">
        <v>0</v>
      </c>
      <c r="BC552" s="2">
        <v>0</v>
      </c>
      <c r="BD552" s="2">
        <v>0</v>
      </c>
      <c r="BE552" s="2">
        <v>0</v>
      </c>
      <c r="BF552" s="2">
        <v>0</v>
      </c>
      <c r="BG552" s="2">
        <v>0</v>
      </c>
      <c r="BH552" s="2">
        <v>0</v>
      </c>
      <c r="BI552" s="2">
        <v>0</v>
      </c>
      <c r="BJ552" s="2">
        <v>0</v>
      </c>
      <c r="BK552" s="2">
        <v>0</v>
      </c>
      <c r="BL552" s="2">
        <v>0</v>
      </c>
      <c r="BM552" s="2">
        <v>0</v>
      </c>
      <c r="BN552" s="2">
        <v>0</v>
      </c>
      <c r="BO552" s="2">
        <v>0</v>
      </c>
      <c r="BQ552" s="32" t="s">
        <v>8</v>
      </c>
      <c r="BR552" s="32" t="s">
        <v>29</v>
      </c>
    </row>
    <row r="553" spans="2:70" x14ac:dyDescent="0.45">
      <c r="B553" t="s">
        <v>417</v>
      </c>
      <c r="C553" t="s">
        <v>25</v>
      </c>
      <c r="D553" t="s">
        <v>26</v>
      </c>
      <c r="E553" t="s">
        <v>12</v>
      </c>
      <c r="F553" s="2">
        <v>0</v>
      </c>
      <c r="G553" s="2">
        <v>0</v>
      </c>
      <c r="H553" s="2">
        <v>0</v>
      </c>
      <c r="I553" s="2">
        <v>0</v>
      </c>
      <c r="J553" s="2">
        <v>0</v>
      </c>
      <c r="K553" s="2">
        <v>0</v>
      </c>
      <c r="L553" s="2">
        <v>0</v>
      </c>
      <c r="M553" s="2">
        <v>0</v>
      </c>
      <c r="N553" s="2">
        <v>0</v>
      </c>
      <c r="O553" s="2">
        <v>0</v>
      </c>
      <c r="P553" s="2">
        <v>0</v>
      </c>
      <c r="Q553" s="2">
        <v>0</v>
      </c>
      <c r="R553" s="2">
        <v>0</v>
      </c>
      <c r="S553" s="2">
        <v>0</v>
      </c>
      <c r="T553" s="2">
        <v>0</v>
      </c>
      <c r="U553" s="2">
        <v>0</v>
      </c>
      <c r="V553" s="2">
        <v>0</v>
      </c>
      <c r="W553" s="2">
        <v>0</v>
      </c>
      <c r="X553" s="2">
        <v>0</v>
      </c>
      <c r="Y553" s="2">
        <v>0</v>
      </c>
      <c r="Z553" s="2">
        <v>0</v>
      </c>
      <c r="AA553" s="2">
        <v>0</v>
      </c>
      <c r="AB553" s="2">
        <v>0</v>
      </c>
      <c r="AC553" s="2">
        <v>0</v>
      </c>
      <c r="AD553" s="2">
        <v>0</v>
      </c>
      <c r="AE553" s="2">
        <v>0</v>
      </c>
      <c r="AF553" s="2">
        <v>0</v>
      </c>
      <c r="AG553" s="2">
        <v>0</v>
      </c>
      <c r="AH553" s="2">
        <v>0</v>
      </c>
      <c r="AI553" s="2">
        <v>0</v>
      </c>
      <c r="AJ553" s="2">
        <v>0</v>
      </c>
      <c r="AK553" s="2">
        <v>0</v>
      </c>
      <c r="AL553" s="2">
        <v>0</v>
      </c>
      <c r="AM553" s="2">
        <v>0</v>
      </c>
      <c r="AN553" s="2">
        <v>0</v>
      </c>
      <c r="AO553" s="2">
        <v>0</v>
      </c>
      <c r="AP553" s="2">
        <v>0</v>
      </c>
      <c r="AQ553" s="2">
        <v>0</v>
      </c>
      <c r="AR553" s="2">
        <v>0</v>
      </c>
      <c r="AS553" s="2">
        <v>0</v>
      </c>
      <c r="AT553" s="2">
        <v>0</v>
      </c>
      <c r="AU553" s="2">
        <v>0</v>
      </c>
      <c r="AV553" s="2">
        <v>0</v>
      </c>
      <c r="AW553" s="2">
        <v>0</v>
      </c>
      <c r="AX553" s="2">
        <v>0</v>
      </c>
      <c r="AY553" s="2">
        <v>0</v>
      </c>
      <c r="AZ553" s="2">
        <v>0</v>
      </c>
      <c r="BA553" s="2">
        <v>0</v>
      </c>
      <c r="BB553" s="2">
        <v>0</v>
      </c>
      <c r="BC553" s="2">
        <v>0</v>
      </c>
      <c r="BD553" s="2">
        <v>0</v>
      </c>
      <c r="BE553" s="2">
        <v>0</v>
      </c>
      <c r="BF553" s="2">
        <v>0</v>
      </c>
      <c r="BG553" s="2">
        <v>0</v>
      </c>
      <c r="BH553" s="2">
        <v>0</v>
      </c>
      <c r="BI553" s="2">
        <v>0</v>
      </c>
      <c r="BJ553" s="2">
        <v>0</v>
      </c>
      <c r="BK553" s="2">
        <v>0</v>
      </c>
      <c r="BL553" s="2">
        <v>0</v>
      </c>
      <c r="BM553" s="2">
        <v>0</v>
      </c>
      <c r="BN553" s="2">
        <v>0</v>
      </c>
      <c r="BO553" s="2">
        <v>0</v>
      </c>
      <c r="BQ553" s="32" t="s">
        <v>6</v>
      </c>
      <c r="BR553" s="32" t="s">
        <v>29</v>
      </c>
    </row>
    <row r="554" spans="2:70" x14ac:dyDescent="0.45">
      <c r="B554" t="s">
        <v>417</v>
      </c>
      <c r="C554" t="s">
        <v>25</v>
      </c>
      <c r="D554" t="s">
        <v>26</v>
      </c>
      <c r="E554" t="s">
        <v>13</v>
      </c>
      <c r="F554" s="2">
        <v>0</v>
      </c>
      <c r="G554" s="2">
        <v>0</v>
      </c>
      <c r="H554" s="2">
        <v>0</v>
      </c>
      <c r="I554" s="2">
        <v>0</v>
      </c>
      <c r="J554" s="2">
        <v>0</v>
      </c>
      <c r="K554" s="2">
        <v>0</v>
      </c>
      <c r="L554" s="2">
        <v>0</v>
      </c>
      <c r="M554" s="2">
        <v>0</v>
      </c>
      <c r="N554" s="2">
        <v>0</v>
      </c>
      <c r="O554" s="2">
        <v>0</v>
      </c>
      <c r="P554" s="2">
        <v>0</v>
      </c>
      <c r="Q554" s="2">
        <v>0</v>
      </c>
      <c r="R554" s="2">
        <v>0</v>
      </c>
      <c r="S554" s="2">
        <v>0</v>
      </c>
      <c r="T554" s="2">
        <v>0</v>
      </c>
      <c r="U554" s="2">
        <v>0</v>
      </c>
      <c r="V554" s="2">
        <v>0</v>
      </c>
      <c r="W554" s="2">
        <v>0</v>
      </c>
      <c r="X554" s="2">
        <v>0</v>
      </c>
      <c r="Y554" s="2">
        <v>0</v>
      </c>
      <c r="Z554" s="2">
        <v>0</v>
      </c>
      <c r="AA554" s="2">
        <v>0</v>
      </c>
      <c r="AB554" s="2">
        <v>0</v>
      </c>
      <c r="AC554" s="2">
        <v>0</v>
      </c>
      <c r="AD554" s="2">
        <v>0</v>
      </c>
      <c r="AE554" s="2">
        <v>0</v>
      </c>
      <c r="AF554" s="2">
        <v>0</v>
      </c>
      <c r="AG554" s="2">
        <v>0</v>
      </c>
      <c r="AH554" s="2">
        <v>0</v>
      </c>
      <c r="AI554" s="2">
        <v>0</v>
      </c>
      <c r="AJ554" s="2">
        <v>0</v>
      </c>
      <c r="AK554" s="2">
        <v>0</v>
      </c>
      <c r="AL554" s="2">
        <v>0</v>
      </c>
      <c r="AM554" s="2">
        <v>0</v>
      </c>
      <c r="AN554" s="2">
        <v>0</v>
      </c>
      <c r="AO554" s="2">
        <v>0</v>
      </c>
      <c r="AP554" s="2">
        <v>0</v>
      </c>
      <c r="AQ554" s="2">
        <v>0</v>
      </c>
      <c r="AR554" s="2">
        <v>0</v>
      </c>
      <c r="AS554" s="2">
        <v>0</v>
      </c>
      <c r="AT554" s="2">
        <v>0</v>
      </c>
      <c r="AU554" s="2">
        <v>0</v>
      </c>
      <c r="AV554" s="2">
        <v>0</v>
      </c>
      <c r="AW554" s="2">
        <v>0</v>
      </c>
      <c r="AX554" s="2">
        <v>0</v>
      </c>
      <c r="AY554" s="2">
        <v>0</v>
      </c>
      <c r="AZ554" s="2">
        <v>0</v>
      </c>
      <c r="BA554" s="2">
        <v>0</v>
      </c>
      <c r="BB554" s="2">
        <v>0</v>
      </c>
      <c r="BC554" s="2">
        <v>0</v>
      </c>
      <c r="BD554" s="2">
        <v>0</v>
      </c>
      <c r="BE554" s="2">
        <v>0</v>
      </c>
      <c r="BF554" s="2">
        <v>0</v>
      </c>
      <c r="BG554" s="2">
        <v>0</v>
      </c>
      <c r="BH554" s="2">
        <v>0</v>
      </c>
      <c r="BI554" s="2">
        <v>0</v>
      </c>
      <c r="BJ554" s="2">
        <v>0</v>
      </c>
      <c r="BK554" s="2">
        <v>0</v>
      </c>
      <c r="BL554" s="2">
        <v>0</v>
      </c>
      <c r="BM554" s="2">
        <v>0</v>
      </c>
      <c r="BN554" s="2">
        <v>0</v>
      </c>
      <c r="BO554" s="2">
        <v>0</v>
      </c>
      <c r="BQ554" s="32" t="s">
        <v>6</v>
      </c>
      <c r="BR554" s="32" t="s">
        <v>29</v>
      </c>
    </row>
    <row r="555" spans="2:70" x14ac:dyDescent="0.45">
      <c r="B555" t="s">
        <v>417</v>
      </c>
      <c r="C555" t="s">
        <v>25</v>
      </c>
      <c r="D555" t="s">
        <v>26</v>
      </c>
      <c r="E555" t="s">
        <v>15</v>
      </c>
      <c r="F555" s="2">
        <v>76.205500000000001</v>
      </c>
      <c r="G555" s="2">
        <v>83.96</v>
      </c>
      <c r="H555" s="2">
        <v>120.604</v>
      </c>
      <c r="I555" s="2">
        <v>95.8155</v>
      </c>
      <c r="J555" s="2">
        <v>110.95650000000001</v>
      </c>
      <c r="K555" s="2">
        <v>97.287499999999994</v>
      </c>
      <c r="L555" s="2">
        <v>95.8155</v>
      </c>
      <c r="M555" s="2">
        <v>105.41</v>
      </c>
      <c r="N555" s="2">
        <v>105.042</v>
      </c>
      <c r="O555" s="2">
        <v>110.5885</v>
      </c>
      <c r="P555" s="2">
        <v>111.3245</v>
      </c>
      <c r="Q555" s="2">
        <v>139.08349999999999</v>
      </c>
      <c r="R555" s="2">
        <v>157.95750000000001</v>
      </c>
      <c r="S555" s="2">
        <v>171.62649999999999</v>
      </c>
      <c r="T555" s="2">
        <v>104.306</v>
      </c>
      <c r="U555" s="2">
        <v>109.511</v>
      </c>
      <c r="V555" s="2">
        <v>96.183499999999995</v>
      </c>
      <c r="W555" s="2">
        <v>102.834</v>
      </c>
      <c r="X555" s="2">
        <v>105.042</v>
      </c>
      <c r="Y555" s="2">
        <v>119.10550000000001</v>
      </c>
      <c r="Z555" s="2">
        <v>129.09450000000001</v>
      </c>
      <c r="AA555" s="2">
        <v>143.55250000000001</v>
      </c>
      <c r="AB555" s="2">
        <v>154.5925</v>
      </c>
      <c r="AC555" s="2">
        <v>171.96799999999999</v>
      </c>
      <c r="AD555" s="2">
        <v>171.2585</v>
      </c>
      <c r="AE555" s="2">
        <v>191.946</v>
      </c>
      <c r="AF555" s="2">
        <v>176.43700000000001</v>
      </c>
      <c r="AG555" s="2">
        <v>175.333</v>
      </c>
      <c r="AH555" s="2">
        <v>193.8125</v>
      </c>
      <c r="AI555" s="2">
        <v>196.78299999999999</v>
      </c>
      <c r="AJ555" s="2">
        <v>197.15100000000001</v>
      </c>
      <c r="AK555" s="2">
        <v>228.22200000000001</v>
      </c>
      <c r="AL555" s="2">
        <v>249.3305</v>
      </c>
      <c r="AM555" s="2">
        <v>257.08499999999998</v>
      </c>
      <c r="AN555" s="2">
        <v>264.44499999999999</v>
      </c>
      <c r="AO555" s="2">
        <v>300.62900000000002</v>
      </c>
      <c r="AP555" s="2">
        <v>322.07400000000001</v>
      </c>
      <c r="AQ555" s="2">
        <v>337.92200000000003</v>
      </c>
      <c r="AR555" s="2">
        <v>327.25749999999999</v>
      </c>
      <c r="AS555" s="2">
        <v>430.24149999999997</v>
      </c>
      <c r="AT555" s="2">
        <v>434.44200000000001</v>
      </c>
      <c r="AU555" s="2">
        <v>434.99400000000003</v>
      </c>
      <c r="AV555" s="2">
        <v>478.03899999999999</v>
      </c>
      <c r="AW555" s="2">
        <v>394.69900000000001</v>
      </c>
      <c r="AX555" s="2">
        <v>391.84949999999998</v>
      </c>
      <c r="AY555" s="2">
        <v>398.89949999999999</v>
      </c>
      <c r="AZ555" s="2">
        <v>396.53649999999999</v>
      </c>
      <c r="BA555" s="2">
        <v>447.95850000000002</v>
      </c>
      <c r="BB555" s="2">
        <v>503.077</v>
      </c>
      <c r="BC555" s="2">
        <v>625.88900000000001</v>
      </c>
      <c r="BD555" s="2">
        <v>648.13800000000003</v>
      </c>
      <c r="BE555" s="2">
        <v>634.92899999999997</v>
      </c>
      <c r="BF555" s="2">
        <v>673.26300000000003</v>
      </c>
      <c r="BG555" s="2">
        <v>706.63400000000001</v>
      </c>
      <c r="BH555" s="2">
        <v>738.04399999999998</v>
      </c>
      <c r="BI555" s="2">
        <v>791.02250000000004</v>
      </c>
      <c r="BJ555" s="2">
        <v>845.84349999999995</v>
      </c>
      <c r="BK555" s="2">
        <v>909.63649999999996</v>
      </c>
      <c r="BL555" s="2">
        <v>1130.162</v>
      </c>
      <c r="BM555" s="2">
        <v>1212.5630000000001</v>
      </c>
      <c r="BN555" s="2">
        <v>1351</v>
      </c>
      <c r="BO555" s="2">
        <v>1175.2460000000001</v>
      </c>
      <c r="BQ555" s="32" t="s">
        <v>14</v>
      </c>
      <c r="BR555" s="32" t="s">
        <v>29</v>
      </c>
    </row>
    <row r="556" spans="2:70" x14ac:dyDescent="0.45">
      <c r="B556" t="s">
        <v>417</v>
      </c>
      <c r="C556" t="s">
        <v>25</v>
      </c>
      <c r="D556" t="s">
        <v>26</v>
      </c>
      <c r="E556" t="s">
        <v>17</v>
      </c>
      <c r="F556" s="2">
        <v>74.280500000000004</v>
      </c>
      <c r="G556" s="2">
        <v>75.888000000000005</v>
      </c>
      <c r="H556" s="2">
        <v>77.468999999999994</v>
      </c>
      <c r="I556" s="2">
        <v>80.103999999999999</v>
      </c>
      <c r="J556" s="2">
        <v>84.32</v>
      </c>
      <c r="K556" s="2">
        <v>86.9285</v>
      </c>
      <c r="L556" s="2">
        <v>89.563500000000005</v>
      </c>
      <c r="M556" s="2">
        <v>84.32</v>
      </c>
      <c r="N556" s="2">
        <v>84.32</v>
      </c>
      <c r="O556" s="2">
        <v>79.023499999999999</v>
      </c>
      <c r="P556" s="2">
        <v>79.023499999999999</v>
      </c>
      <c r="Q556" s="2">
        <v>79.023499999999999</v>
      </c>
      <c r="R556" s="2">
        <v>73.78</v>
      </c>
      <c r="S556" s="2">
        <v>68.510000000000005</v>
      </c>
      <c r="T556" s="2">
        <v>68.510000000000005</v>
      </c>
      <c r="U556" s="2">
        <v>68.510000000000005</v>
      </c>
      <c r="V556" s="2">
        <v>68.510000000000005</v>
      </c>
      <c r="W556" s="2">
        <v>63.213500000000003</v>
      </c>
      <c r="X556" s="2">
        <v>68.510000000000005</v>
      </c>
      <c r="Y556" s="2">
        <v>68.510000000000005</v>
      </c>
      <c r="Z556" s="2">
        <v>73.78</v>
      </c>
      <c r="AA556" s="2">
        <v>79.023499999999999</v>
      </c>
      <c r="AB556" s="2">
        <v>84.32</v>
      </c>
      <c r="AC556" s="2">
        <v>84.32</v>
      </c>
      <c r="AD556" s="2">
        <v>92.224999999999994</v>
      </c>
      <c r="AE556" s="2">
        <v>94.86</v>
      </c>
      <c r="AF556" s="2">
        <v>102.7385</v>
      </c>
      <c r="AG556" s="2">
        <v>105.37350000000001</v>
      </c>
      <c r="AH556" s="2">
        <v>110.67</v>
      </c>
      <c r="AI556" s="2">
        <v>115.9135</v>
      </c>
      <c r="AJ556" s="2">
        <v>121.21</v>
      </c>
      <c r="AK556" s="2">
        <v>134.38499999999999</v>
      </c>
      <c r="AL556" s="2">
        <v>136.99350000000001</v>
      </c>
      <c r="AM556" s="2">
        <v>142.26349999999999</v>
      </c>
      <c r="AN556" s="2">
        <v>147.56</v>
      </c>
      <c r="AO556" s="2">
        <v>166.005</v>
      </c>
      <c r="AP556" s="2">
        <v>176.51849999999999</v>
      </c>
      <c r="AQ556" s="2">
        <v>184.45</v>
      </c>
      <c r="AR556" s="2">
        <v>195.10849999999999</v>
      </c>
      <c r="AS556" s="2">
        <v>189.6935</v>
      </c>
      <c r="AT556" s="2">
        <v>221.3135</v>
      </c>
      <c r="AU556" s="2">
        <v>239.7585</v>
      </c>
      <c r="AV556" s="2">
        <v>258.23</v>
      </c>
      <c r="AW556" s="2">
        <v>242.36699999999999</v>
      </c>
      <c r="AX556" s="2">
        <v>252.90700000000001</v>
      </c>
      <c r="AY556" s="2">
        <v>223.2765</v>
      </c>
      <c r="AZ556" s="2">
        <v>268.74349999999998</v>
      </c>
      <c r="BA556" s="2">
        <v>274.01350000000002</v>
      </c>
      <c r="BB556" s="2">
        <v>337.25349999999997</v>
      </c>
      <c r="BC556" s="2">
        <v>258.23</v>
      </c>
      <c r="BD556" s="2">
        <v>266.63549999999998</v>
      </c>
      <c r="BE556" s="2">
        <v>274.56700000000001</v>
      </c>
      <c r="BF556" s="2">
        <v>276.64850000000001</v>
      </c>
      <c r="BG556" s="2">
        <v>289.47550000000001</v>
      </c>
      <c r="BH556" s="2">
        <v>314.91649999999998</v>
      </c>
      <c r="BI556" s="2">
        <v>333.74349999999998</v>
      </c>
      <c r="BJ556" s="2">
        <v>350.60500000000002</v>
      </c>
      <c r="BK556" s="2">
        <v>374.14350000000002</v>
      </c>
      <c r="BL556" s="2">
        <v>406.11649999999997</v>
      </c>
      <c r="BM556" s="2">
        <v>430.44799999999998</v>
      </c>
      <c r="BN556" s="2">
        <v>403.56849999999997</v>
      </c>
      <c r="BO556" s="2">
        <v>435.98149999999998</v>
      </c>
      <c r="BQ556" s="32" t="s">
        <v>16</v>
      </c>
      <c r="BR556" s="32" t="s">
        <v>29</v>
      </c>
    </row>
    <row r="557" spans="2:70" x14ac:dyDescent="0.45">
      <c r="B557" t="s">
        <v>417</v>
      </c>
      <c r="C557" t="s">
        <v>32</v>
      </c>
      <c r="D557" t="s">
        <v>31</v>
      </c>
      <c r="E557" t="s">
        <v>1</v>
      </c>
      <c r="F557" s="2">
        <f t="shared" ref="F557:BO557" si="165">IF(F535=0,0,F546/F535)</f>
        <v>292.19451871657753</v>
      </c>
      <c r="G557" s="2">
        <f t="shared" si="165"/>
        <v>314.05505226480835</v>
      </c>
      <c r="H557" s="2">
        <f t="shared" si="165"/>
        <v>253.84875983061099</v>
      </c>
      <c r="I557" s="2">
        <f t="shared" si="165"/>
        <v>319.62766740250186</v>
      </c>
      <c r="J557" s="2">
        <f t="shared" si="165"/>
        <v>319.13181504485851</v>
      </c>
      <c r="K557" s="2">
        <f t="shared" si="165"/>
        <v>256.53804673457165</v>
      </c>
      <c r="L557" s="2">
        <f t="shared" si="165"/>
        <v>252.99057027391109</v>
      </c>
      <c r="M557" s="2">
        <f t="shared" si="165"/>
        <v>262.03280730897012</v>
      </c>
      <c r="N557" s="2">
        <f t="shared" si="165"/>
        <v>270.99129677980852</v>
      </c>
      <c r="O557" s="2">
        <f t="shared" si="165"/>
        <v>257.29527008116429</v>
      </c>
      <c r="P557" s="2">
        <f t="shared" si="165"/>
        <v>237.01516558341072</v>
      </c>
      <c r="Q557" s="2">
        <f t="shared" si="165"/>
        <v>261.67516301126261</v>
      </c>
      <c r="R557" s="2">
        <f t="shared" si="165"/>
        <v>300.44609114486849</v>
      </c>
      <c r="S557" s="2">
        <f t="shared" si="165"/>
        <v>314.9588</v>
      </c>
      <c r="T557" s="2">
        <f t="shared" si="165"/>
        <v>280.60043490078823</v>
      </c>
      <c r="U557" s="2">
        <f t="shared" si="165"/>
        <v>386.77202937249672</v>
      </c>
      <c r="V557" s="2">
        <f t="shared" si="165"/>
        <v>403.70872188699951</v>
      </c>
      <c r="W557" s="2">
        <f t="shared" si="165"/>
        <v>433.45328971283163</v>
      </c>
      <c r="X557" s="2">
        <f t="shared" si="165"/>
        <v>371.1943005181347</v>
      </c>
      <c r="Y557" s="2">
        <f t="shared" si="165"/>
        <v>428.87469287469287</v>
      </c>
      <c r="Z557" s="2">
        <f t="shared" si="165"/>
        <v>429.61637604245647</v>
      </c>
      <c r="AA557" s="2">
        <f t="shared" si="165"/>
        <v>438.13827244793447</v>
      </c>
      <c r="AB557" s="2">
        <f t="shared" si="165"/>
        <v>468.04445081732143</v>
      </c>
      <c r="AC557" s="2">
        <f t="shared" si="165"/>
        <v>532.13483892394549</v>
      </c>
      <c r="AD557" s="2">
        <f t="shared" si="165"/>
        <v>587.10409781890291</v>
      </c>
      <c r="AE557" s="2">
        <f t="shared" si="165"/>
        <v>569.84633781763819</v>
      </c>
      <c r="AF557" s="2">
        <f t="shared" si="165"/>
        <v>561.03333333333342</v>
      </c>
      <c r="AG557" s="2">
        <f t="shared" si="165"/>
        <v>814.90053859964087</v>
      </c>
      <c r="AH557" s="2">
        <f t="shared" si="165"/>
        <v>837.86846980363111</v>
      </c>
      <c r="AI557" s="2">
        <f t="shared" si="165"/>
        <v>670.99715009499675</v>
      </c>
      <c r="AJ557" s="2">
        <f t="shared" si="165"/>
        <v>671.96753089411197</v>
      </c>
      <c r="AK557" s="2">
        <f t="shared" si="165"/>
        <v>747.88837344157741</v>
      </c>
      <c r="AL557" s="2">
        <f t="shared" si="165"/>
        <v>882.05916585838986</v>
      </c>
      <c r="AM557" s="2">
        <f t="shared" si="165"/>
        <v>1143.9196822594881</v>
      </c>
      <c r="AN557" s="2">
        <f t="shared" si="165"/>
        <v>1177.1258299083149</v>
      </c>
      <c r="AO557" s="2">
        <f t="shared" si="165"/>
        <v>1536.4908225696804</v>
      </c>
      <c r="AP557" s="2">
        <f t="shared" si="165"/>
        <v>1650.3261689291101</v>
      </c>
      <c r="AQ557" s="2">
        <f t="shared" si="165"/>
        <v>1612.0370828182943</v>
      </c>
      <c r="AR557" s="2">
        <f t="shared" si="165"/>
        <v>1754.9964504678926</v>
      </c>
      <c r="AS557" s="2">
        <f t="shared" si="165"/>
        <v>2007.3463364993218</v>
      </c>
      <c r="AT557" s="2">
        <f t="shared" si="165"/>
        <v>2163.2194915254236</v>
      </c>
      <c r="AU557" s="2">
        <f t="shared" si="165"/>
        <v>2513.4061371841158</v>
      </c>
      <c r="AV557" s="2">
        <f t="shared" si="165"/>
        <v>3138.5481444333</v>
      </c>
      <c r="AW557" s="2">
        <f t="shared" si="165"/>
        <v>3431.8102827763496</v>
      </c>
      <c r="AX557" s="2">
        <f t="shared" si="165"/>
        <v>3787.9382640586796</v>
      </c>
      <c r="AY557" s="2">
        <f t="shared" si="165"/>
        <v>3855.1890284203573</v>
      </c>
      <c r="AZ557" s="2">
        <f t="shared" si="165"/>
        <v>4305.1273677335075</v>
      </c>
      <c r="BA557" s="2">
        <f t="shared" si="165"/>
        <v>4576.2312651087832</v>
      </c>
      <c r="BB557" s="2">
        <f t="shared" si="165"/>
        <v>4373.4653083700441</v>
      </c>
      <c r="BC557" s="2">
        <f t="shared" si="165"/>
        <v>4608.0961923847699</v>
      </c>
      <c r="BD557" s="2">
        <f t="shared" si="165"/>
        <v>4838.7066052227337</v>
      </c>
      <c r="BE557" s="2">
        <f t="shared" si="165"/>
        <v>4976.2885431400282</v>
      </c>
      <c r="BF557" s="2">
        <f t="shared" si="165"/>
        <v>5192.8784764207985</v>
      </c>
      <c r="BG557" s="2">
        <f t="shared" si="165"/>
        <v>5203.9703903095551</v>
      </c>
      <c r="BH557" s="2">
        <f t="shared" si="165"/>
        <v>5288.2751196172258</v>
      </c>
      <c r="BI557" s="2">
        <f t="shared" si="165"/>
        <v>5248.7441713925637</v>
      </c>
      <c r="BJ557" s="2">
        <f t="shared" si="165"/>
        <v>5113.850340136054</v>
      </c>
      <c r="BK557" s="2">
        <f t="shared" si="165"/>
        <v>4876.7213900539246</v>
      </c>
      <c r="BL557" s="2">
        <f t="shared" si="165"/>
        <v>4734.754272245139</v>
      </c>
      <c r="BM557" s="2">
        <f t="shared" si="165"/>
        <v>4561.352534562212</v>
      </c>
      <c r="BN557" s="2">
        <f t="shared" si="165"/>
        <v>4448.5848949460533</v>
      </c>
      <c r="BO557" s="2">
        <f t="shared" si="165"/>
        <v>4425.6701625589931</v>
      </c>
      <c r="BQ557" s="32" t="s">
        <v>0</v>
      </c>
      <c r="BR557" s="32" t="s">
        <v>30</v>
      </c>
    </row>
    <row r="558" spans="2:70" x14ac:dyDescent="0.45">
      <c r="B558" t="s">
        <v>417</v>
      </c>
      <c r="C558" t="s">
        <v>32</v>
      </c>
      <c r="D558" t="s">
        <v>31</v>
      </c>
      <c r="E558" t="s">
        <v>3</v>
      </c>
      <c r="F558" s="2">
        <f t="shared" ref="F558:BO558" si="166">IF(F536=0,0,F547/F536)</f>
        <v>8997.4971003838946</v>
      </c>
      <c r="G558" s="2">
        <f t="shared" si="166"/>
        <v>9746.9717778254326</v>
      </c>
      <c r="H558" s="2">
        <f t="shared" si="166"/>
        <v>9622.6385309278339</v>
      </c>
      <c r="I558" s="2">
        <f t="shared" si="166"/>
        <v>9697.2097064612026</v>
      </c>
      <c r="J558" s="2">
        <f t="shared" si="166"/>
        <v>9369.7177429467083</v>
      </c>
      <c r="K558" s="2">
        <f t="shared" si="166"/>
        <v>8463.3789354738165</v>
      </c>
      <c r="L558" s="2">
        <f t="shared" si="166"/>
        <v>9188.4613247252073</v>
      </c>
      <c r="M558" s="2">
        <f t="shared" si="166"/>
        <v>8366.1888318216588</v>
      </c>
      <c r="N558" s="2">
        <f t="shared" si="166"/>
        <v>8814.9775428335779</v>
      </c>
      <c r="O558" s="2">
        <f t="shared" si="166"/>
        <v>10173.096749539181</v>
      </c>
      <c r="P558" s="2">
        <f t="shared" si="166"/>
        <v>10447.003371417868</v>
      </c>
      <c r="Q558" s="2">
        <f t="shared" si="166"/>
        <v>10748.221696596704</v>
      </c>
      <c r="R558" s="2">
        <f t="shared" si="166"/>
        <v>11125.088124388996</v>
      </c>
      <c r="S558" s="2">
        <f t="shared" si="166"/>
        <v>11023.453163404643</v>
      </c>
      <c r="T558" s="2">
        <f t="shared" si="166"/>
        <v>10293.730066225164</v>
      </c>
      <c r="U558" s="2">
        <f t="shared" si="166"/>
        <v>11827.111840573638</v>
      </c>
      <c r="V558" s="2">
        <f t="shared" si="166"/>
        <v>10597.28264880475</v>
      </c>
      <c r="W558" s="2">
        <f t="shared" si="166"/>
        <v>9789.9213635337492</v>
      </c>
      <c r="X558" s="2">
        <f t="shared" si="166"/>
        <v>11362.666754640626</v>
      </c>
      <c r="Y558" s="2">
        <f t="shared" si="166"/>
        <v>11647.53443014462</v>
      </c>
      <c r="Z558" s="2">
        <f t="shared" si="166"/>
        <v>12415.474640354114</v>
      </c>
      <c r="AA558" s="2">
        <f t="shared" si="166"/>
        <v>14389.955981763873</v>
      </c>
      <c r="AB558" s="2">
        <f t="shared" si="166"/>
        <v>14743.466143594154</v>
      </c>
      <c r="AC558" s="2">
        <f t="shared" si="166"/>
        <v>15505.705081517173</v>
      </c>
      <c r="AD558" s="2">
        <f t="shared" si="166"/>
        <v>15874.583074051025</v>
      </c>
      <c r="AE558" s="2">
        <f t="shared" si="166"/>
        <v>16002.692998408729</v>
      </c>
      <c r="AF558" s="2">
        <f t="shared" si="166"/>
        <v>15102.77267711322</v>
      </c>
      <c r="AG558" s="2">
        <f t="shared" si="166"/>
        <v>16999.569413025361</v>
      </c>
      <c r="AH558" s="2">
        <f t="shared" si="166"/>
        <v>18996.86284901758</v>
      </c>
      <c r="AI558" s="2">
        <f t="shared" si="166"/>
        <v>19224.963800615067</v>
      </c>
      <c r="AJ558" s="2">
        <f t="shared" si="166"/>
        <v>19622.090736196322</v>
      </c>
      <c r="AK558" s="2">
        <f t="shared" si="166"/>
        <v>21590.402587923028</v>
      </c>
      <c r="AL558" s="2">
        <f t="shared" si="166"/>
        <v>22837.380577427823</v>
      </c>
      <c r="AM558" s="2">
        <f t="shared" si="166"/>
        <v>23528.845729088553</v>
      </c>
      <c r="AN558" s="2">
        <f t="shared" si="166"/>
        <v>24963.678477410176</v>
      </c>
      <c r="AO558" s="2">
        <f t="shared" si="166"/>
        <v>26396.586958074426</v>
      </c>
      <c r="AP558" s="2">
        <f t="shared" si="166"/>
        <v>27523.679113877159</v>
      </c>
      <c r="AQ558" s="2">
        <f t="shared" si="166"/>
        <v>29408.063926600029</v>
      </c>
      <c r="AR558" s="2">
        <f t="shared" si="166"/>
        <v>31394.558717772172</v>
      </c>
      <c r="AS558" s="2">
        <f t="shared" si="166"/>
        <v>32528.716242661445</v>
      </c>
      <c r="AT558" s="2">
        <f t="shared" si="166"/>
        <v>32109.591229063837</v>
      </c>
      <c r="AU558" s="2">
        <f t="shared" si="166"/>
        <v>34447.038293122692</v>
      </c>
      <c r="AV558" s="2">
        <f t="shared" si="166"/>
        <v>34569.620101192006</v>
      </c>
      <c r="AW558" s="2">
        <f t="shared" si="166"/>
        <v>36147.674766355143</v>
      </c>
      <c r="AX558" s="2">
        <f t="shared" si="166"/>
        <v>35832.94374942928</v>
      </c>
      <c r="AY558" s="2">
        <f t="shared" si="166"/>
        <v>35849.644290337499</v>
      </c>
      <c r="AZ558" s="2">
        <f t="shared" si="166"/>
        <v>35941.874815088762</v>
      </c>
      <c r="BA558" s="2">
        <f t="shared" si="166"/>
        <v>38730.457589285717</v>
      </c>
      <c r="BB558" s="2">
        <f t="shared" si="166"/>
        <v>38948.766498410914</v>
      </c>
      <c r="BC558" s="2">
        <f t="shared" si="166"/>
        <v>40007.001283697049</v>
      </c>
      <c r="BD558" s="2">
        <f t="shared" si="166"/>
        <v>42397.524422131573</v>
      </c>
      <c r="BE558" s="2">
        <f t="shared" si="166"/>
        <v>43737.159439974923</v>
      </c>
      <c r="BF558" s="2">
        <f t="shared" si="166"/>
        <v>44038.443626963613</v>
      </c>
      <c r="BG558" s="2">
        <f t="shared" si="166"/>
        <v>44975.912409524812</v>
      </c>
      <c r="BH558" s="2">
        <f t="shared" si="166"/>
        <v>45088.87777551436</v>
      </c>
      <c r="BI558" s="2">
        <f t="shared" si="166"/>
        <v>43111.004432187525</v>
      </c>
      <c r="BJ558" s="2">
        <f t="shared" si="166"/>
        <v>42763.385691605479</v>
      </c>
      <c r="BK558" s="2">
        <f t="shared" si="166"/>
        <v>44046.893810805217</v>
      </c>
      <c r="BL558" s="2">
        <f t="shared" si="166"/>
        <v>43493.648161574311</v>
      </c>
      <c r="BM558" s="2">
        <f t="shared" si="166"/>
        <v>42763.119239209947</v>
      </c>
      <c r="BN558" s="2">
        <f t="shared" si="166"/>
        <v>43854.275862068964</v>
      </c>
      <c r="BO558" s="2">
        <f t="shared" si="166"/>
        <v>42670.652020359405</v>
      </c>
      <c r="BQ558" s="32" t="s">
        <v>2</v>
      </c>
      <c r="BR558" s="32" t="s">
        <v>30</v>
      </c>
    </row>
    <row r="559" spans="2:70" x14ac:dyDescent="0.45">
      <c r="B559" t="s">
        <v>417</v>
      </c>
      <c r="C559" t="s">
        <v>32</v>
      </c>
      <c r="D559" t="s">
        <v>31</v>
      </c>
      <c r="E559" t="s">
        <v>5</v>
      </c>
      <c r="F559" s="2">
        <f t="shared" ref="F559:BO559" si="167">IF(F537=0,0,F548/F537)</f>
        <v>23.000006747223516</v>
      </c>
      <c r="G559" s="2">
        <f t="shared" si="167"/>
        <v>23.999994597131231</v>
      </c>
      <c r="H559" s="2">
        <f t="shared" si="167"/>
        <v>23.999998520018234</v>
      </c>
      <c r="I559" s="2">
        <f t="shared" si="167"/>
        <v>25.499998420538063</v>
      </c>
      <c r="J559" s="2">
        <f t="shared" si="167"/>
        <v>26.999997416697095</v>
      </c>
      <c r="K559" s="2">
        <f t="shared" si="167"/>
        <v>28.499990848991992</v>
      </c>
      <c r="L559" s="2">
        <f t="shared" si="167"/>
        <v>24.999995723714314</v>
      </c>
      <c r="M559" s="2">
        <f t="shared" si="167"/>
        <v>26.999988337070331</v>
      </c>
      <c r="N559" s="2">
        <f t="shared" si="167"/>
        <v>24.99999542135863</v>
      </c>
      <c r="O559" s="2">
        <f t="shared" si="167"/>
        <v>30</v>
      </c>
      <c r="P559" s="2">
        <f t="shared" si="167"/>
        <v>29.999988429541695</v>
      </c>
      <c r="Q559" s="2">
        <f t="shared" si="167"/>
        <v>32.000015582007457</v>
      </c>
      <c r="R559" s="2">
        <f t="shared" si="167"/>
        <v>31.000009683858337</v>
      </c>
      <c r="S559" s="2">
        <f t="shared" si="167"/>
        <v>31.300003888258516</v>
      </c>
      <c r="T559" s="2">
        <f t="shared" si="167"/>
        <v>29.999981117254293</v>
      </c>
      <c r="U559" s="2">
        <f t="shared" si="167"/>
        <v>26.000005017913953</v>
      </c>
      <c r="V559" s="2">
        <f t="shared" si="167"/>
        <v>28.000006252031909</v>
      </c>
      <c r="W559" s="2">
        <f t="shared" si="167"/>
        <v>33.000009901676357</v>
      </c>
      <c r="X559" s="2">
        <f t="shared" si="167"/>
        <v>38.000004331667085</v>
      </c>
      <c r="Y559" s="2">
        <f t="shared" si="167"/>
        <v>36.800010405000975</v>
      </c>
      <c r="Z559" s="2">
        <f t="shared" si="167"/>
        <v>40.754986079401498</v>
      </c>
      <c r="AA559" s="2">
        <f t="shared" si="167"/>
        <v>49.99998408355497</v>
      </c>
      <c r="AB559" s="2">
        <f t="shared" si="167"/>
        <v>55.100000156507015</v>
      </c>
      <c r="AC559" s="2">
        <f t="shared" si="167"/>
        <v>58.000001479524137</v>
      </c>
      <c r="AD559" s="2">
        <f t="shared" si="167"/>
        <v>62.339968202367949</v>
      </c>
      <c r="AE559" s="2">
        <f t="shared" si="167"/>
        <v>56.00003222991333</v>
      </c>
      <c r="AF559" s="2">
        <f t="shared" si="167"/>
        <v>61.599971470928367</v>
      </c>
      <c r="AG559" s="2">
        <f t="shared" si="167"/>
        <v>70.500008330116984</v>
      </c>
      <c r="AH559" s="2">
        <f t="shared" si="167"/>
        <v>72.000002769185613</v>
      </c>
      <c r="AI559" s="2">
        <f t="shared" si="167"/>
        <v>75.000051856999136</v>
      </c>
      <c r="AJ559" s="2">
        <f t="shared" si="167"/>
        <v>35.538528158678503</v>
      </c>
      <c r="AK559" s="2">
        <f t="shared" si="167"/>
        <v>36.755927306037286</v>
      </c>
      <c r="AL559" s="2">
        <f t="shared" si="167"/>
        <v>41.300014725079706</v>
      </c>
      <c r="AM559" s="2">
        <f t="shared" si="167"/>
        <v>44.100017148347298</v>
      </c>
      <c r="AN559" s="2">
        <f t="shared" si="167"/>
        <v>35.50000570422911</v>
      </c>
      <c r="AO559" s="2">
        <f t="shared" si="167"/>
        <v>38.499992206472371</v>
      </c>
      <c r="AP559" s="2">
        <f t="shared" si="167"/>
        <v>39.500006510897073</v>
      </c>
      <c r="AQ559" s="2">
        <f t="shared" si="167"/>
        <v>45.70001047972525</v>
      </c>
      <c r="AR559" s="2">
        <f t="shared" si="167"/>
        <v>47.000014921640073</v>
      </c>
      <c r="AS559" s="2">
        <f t="shared" si="167"/>
        <v>51.600017585916454</v>
      </c>
      <c r="AT559" s="2">
        <f t="shared" si="167"/>
        <v>53.799983610181833</v>
      </c>
      <c r="AU559" s="2">
        <f t="shared" si="167"/>
        <v>56.299988660014442</v>
      </c>
      <c r="AV559" s="2">
        <f t="shared" si="167"/>
        <v>59.100022191506888</v>
      </c>
      <c r="AW559" s="2">
        <f t="shared" si="167"/>
        <v>65.900006233248135</v>
      </c>
      <c r="AX559" s="2">
        <f t="shared" si="167"/>
        <v>78.200033694075273</v>
      </c>
      <c r="AY559" s="2">
        <f t="shared" si="167"/>
        <v>95.90004166333118</v>
      </c>
      <c r="AZ559" s="2">
        <f t="shared" si="167"/>
        <v>113.40001715518856</v>
      </c>
      <c r="BA559" s="2">
        <f t="shared" si="167"/>
        <v>125.00006088309715</v>
      </c>
      <c r="BB559" s="2">
        <f t="shared" si="167"/>
        <v>144.89991129986814</v>
      </c>
      <c r="BC559" s="2">
        <f t="shared" si="167"/>
        <v>153.39995288397515</v>
      </c>
      <c r="BD559" s="2">
        <f t="shared" si="167"/>
        <v>157.89990808160911</v>
      </c>
      <c r="BE559" s="2">
        <f t="shared" si="167"/>
        <v>161.6998559206169</v>
      </c>
      <c r="BF559" s="2">
        <f t="shared" si="167"/>
        <v>156.99989646683488</v>
      </c>
      <c r="BG559" s="2">
        <f t="shared" si="167"/>
        <v>161.20003165305127</v>
      </c>
      <c r="BH559" s="2">
        <f t="shared" si="167"/>
        <v>164.80009349135204</v>
      </c>
      <c r="BI559" s="2">
        <f t="shared" si="167"/>
        <v>169.70001239686803</v>
      </c>
      <c r="BJ559" s="2">
        <f t="shared" si="167"/>
        <v>176.89982773868419</v>
      </c>
      <c r="BK559" s="2">
        <f t="shared" si="167"/>
        <v>183.99996553981876</v>
      </c>
      <c r="BL559" s="2">
        <f t="shared" si="167"/>
        <v>195.40018369832194</v>
      </c>
      <c r="BM559" s="2">
        <f t="shared" si="167"/>
        <v>205.49996406177991</v>
      </c>
      <c r="BN559" s="2">
        <f t="shared" si="167"/>
        <v>256.30029093825016</v>
      </c>
      <c r="BO559" s="2">
        <f t="shared" si="167"/>
        <v>264.79993966688647</v>
      </c>
      <c r="BQ559" s="32" t="s">
        <v>4</v>
      </c>
      <c r="BR559" s="32" t="s">
        <v>30</v>
      </c>
    </row>
    <row r="560" spans="2:70" x14ac:dyDescent="0.45">
      <c r="B560" t="s">
        <v>417</v>
      </c>
      <c r="C560" t="s">
        <v>32</v>
      </c>
      <c r="D560" t="s">
        <v>31</v>
      </c>
      <c r="E560" t="s">
        <v>7</v>
      </c>
      <c r="F560" s="2">
        <f t="shared" ref="F560:BO560" si="168">IF(F538=0,0,F549/F538)</f>
        <v>7.9999414674119818</v>
      </c>
      <c r="G560" s="2">
        <f t="shared" si="168"/>
        <v>7.9999414674119818</v>
      </c>
      <c r="H560" s="2">
        <f t="shared" si="168"/>
        <v>8.8000761949418287</v>
      </c>
      <c r="I560" s="2">
        <f t="shared" si="168"/>
        <v>8.8000761949418287</v>
      </c>
      <c r="J560" s="2">
        <f t="shared" si="168"/>
        <v>9.6000643877312104</v>
      </c>
      <c r="K560" s="2">
        <f t="shared" si="168"/>
        <v>10.719869992972594</v>
      </c>
      <c r="L560" s="2">
        <f t="shared" si="168"/>
        <v>11.520019917401365</v>
      </c>
      <c r="M560" s="2">
        <f t="shared" si="168"/>
        <v>10.759844134536506</v>
      </c>
      <c r="N560" s="2">
        <f t="shared" si="168"/>
        <v>11.227844021914276</v>
      </c>
      <c r="O560" s="2">
        <f t="shared" si="168"/>
        <v>11.211956999326283</v>
      </c>
      <c r="P560" s="2">
        <f t="shared" si="168"/>
        <v>12.03593603561387</v>
      </c>
      <c r="Q560" s="2">
        <f t="shared" si="168"/>
        <v>12.047924539356124</v>
      </c>
      <c r="R560" s="2">
        <f t="shared" si="168"/>
        <v>12.848101265822786</v>
      </c>
      <c r="S560" s="2">
        <f t="shared" si="168"/>
        <v>13.120021087160261</v>
      </c>
      <c r="T560" s="2">
        <f t="shared" si="168"/>
        <v>16.000087842586087</v>
      </c>
      <c r="U560" s="2">
        <f t="shared" si="168"/>
        <v>18.399859431282398</v>
      </c>
      <c r="V560" s="2">
        <f t="shared" si="168"/>
        <v>20</v>
      </c>
      <c r="W560" s="2">
        <f t="shared" si="168"/>
        <v>22.400205008053888</v>
      </c>
      <c r="X560" s="2">
        <f t="shared" si="168"/>
        <v>24.799953136898832</v>
      </c>
      <c r="Y560" s="2">
        <f t="shared" si="168"/>
        <v>26.400257815017724</v>
      </c>
      <c r="Z560" s="2">
        <f t="shared" si="168"/>
        <v>28.000146477222792</v>
      </c>
      <c r="AA560" s="2">
        <f t="shared" si="168"/>
        <v>30.399947279011187</v>
      </c>
      <c r="AB560" s="2">
        <f t="shared" si="168"/>
        <v>29.599847672613294</v>
      </c>
      <c r="AC560" s="2">
        <f t="shared" si="168"/>
        <v>31.200093734438617</v>
      </c>
      <c r="AD560" s="2">
        <f t="shared" si="168"/>
        <v>33.59994142627032</v>
      </c>
      <c r="AE560" s="2">
        <f t="shared" si="168"/>
        <v>33.59994142627032</v>
      </c>
      <c r="AF560" s="2">
        <f t="shared" si="168"/>
        <v>35.199876998769987</v>
      </c>
      <c r="AG560" s="2">
        <f t="shared" si="168"/>
        <v>35.999619248455026</v>
      </c>
      <c r="AH560" s="2">
        <f t="shared" si="168"/>
        <v>36.799502050380781</v>
      </c>
      <c r="AI560" s="2">
        <f t="shared" si="168"/>
        <v>35.999619248455026</v>
      </c>
      <c r="AJ560" s="2">
        <f t="shared" si="168"/>
        <v>139.40393214097844</v>
      </c>
      <c r="AK560" s="2">
        <f t="shared" si="168"/>
        <v>81.447974068071318</v>
      </c>
      <c r="AL560" s="2">
        <f t="shared" si="168"/>
        <v>85.102239532619279</v>
      </c>
      <c r="AM560" s="2">
        <f t="shared" si="168"/>
        <v>86.935620087052556</v>
      </c>
      <c r="AN560" s="2">
        <f t="shared" si="168"/>
        <v>90.594471544715432</v>
      </c>
      <c r="AO560" s="2">
        <f t="shared" si="168"/>
        <v>27.861170990838406</v>
      </c>
      <c r="AP560" s="2">
        <f t="shared" si="168"/>
        <v>31.273651221369573</v>
      </c>
      <c r="AQ560" s="2">
        <f t="shared" si="168"/>
        <v>32.802835428237358</v>
      </c>
      <c r="AR560" s="2">
        <f t="shared" si="168"/>
        <v>39.691582215453103</v>
      </c>
      <c r="AS560" s="2">
        <f t="shared" si="168"/>
        <v>53.00011401858503</v>
      </c>
      <c r="AT560" s="2">
        <f t="shared" si="168"/>
        <v>66.644651223321191</v>
      </c>
      <c r="AU560" s="2">
        <f t="shared" si="168"/>
        <v>80.805477565291099</v>
      </c>
      <c r="AV560" s="2">
        <f t="shared" si="168"/>
        <v>130.49538684194656</v>
      </c>
      <c r="AW560" s="2">
        <f t="shared" si="168"/>
        <v>155.85770444934184</v>
      </c>
      <c r="AX560" s="2">
        <f t="shared" si="168"/>
        <v>203.61371608561814</v>
      </c>
      <c r="AY560" s="2">
        <f t="shared" si="168"/>
        <v>222.42735903337166</v>
      </c>
      <c r="AZ560" s="2">
        <f t="shared" si="168"/>
        <v>241.47730715627461</v>
      </c>
      <c r="BA560" s="2">
        <f t="shared" si="168"/>
        <v>270.01464664957888</v>
      </c>
      <c r="BB560" s="2">
        <f t="shared" si="168"/>
        <v>286.54013803123866</v>
      </c>
      <c r="BC560" s="2">
        <f t="shared" si="168"/>
        <v>315.86877695021559</v>
      </c>
      <c r="BD560" s="2">
        <f t="shared" si="168"/>
        <v>355.81741207121144</v>
      </c>
      <c r="BE560" s="2">
        <f t="shared" si="168"/>
        <v>393.17522384676414</v>
      </c>
      <c r="BF560" s="2">
        <f t="shared" si="168"/>
        <v>470.07438699605103</v>
      </c>
      <c r="BG560" s="2">
        <f t="shared" si="168"/>
        <v>566.00045516613557</v>
      </c>
      <c r="BH560" s="2">
        <f t="shared" si="168"/>
        <v>744.8306427651778</v>
      </c>
      <c r="BI560" s="2">
        <f t="shared" si="168"/>
        <v>818.99924920227738</v>
      </c>
      <c r="BJ560" s="2">
        <f t="shared" si="168"/>
        <v>907.66523463317913</v>
      </c>
      <c r="BK560" s="2">
        <f t="shared" si="168"/>
        <v>964.04088238820293</v>
      </c>
      <c r="BL560" s="2">
        <f t="shared" si="168"/>
        <v>1015.6871310507674</v>
      </c>
      <c r="BM560" s="2">
        <f t="shared" si="168"/>
        <v>1080.6733524355302</v>
      </c>
      <c r="BN560" s="2">
        <f t="shared" si="168"/>
        <v>1102.9011073911925</v>
      </c>
      <c r="BO560" s="2">
        <f t="shared" si="168"/>
        <v>1158.3717693836979</v>
      </c>
      <c r="BQ560" s="32" t="s">
        <v>6</v>
      </c>
      <c r="BR560" s="32" t="s">
        <v>30</v>
      </c>
    </row>
    <row r="561" spans="2:70" x14ac:dyDescent="0.45">
      <c r="B561" t="s">
        <v>417</v>
      </c>
      <c r="C561" t="s">
        <v>32</v>
      </c>
      <c r="D561" t="s">
        <v>31</v>
      </c>
      <c r="E561" t="s">
        <v>9</v>
      </c>
      <c r="F561" s="2">
        <f t="shared" ref="F561:BO561" si="169">IF(F539=0,0,F550/F539)</f>
        <v>1.0500009550672684</v>
      </c>
      <c r="G561" s="2">
        <f t="shared" si="169"/>
        <v>1.094999566241369</v>
      </c>
      <c r="H561" s="2">
        <f t="shared" si="169"/>
        <v>1.1700011641637147</v>
      </c>
      <c r="I561" s="2">
        <f t="shared" si="169"/>
        <v>1.1999986602672097</v>
      </c>
      <c r="J561" s="2">
        <f t="shared" si="169"/>
        <v>1.2450019143375559</v>
      </c>
      <c r="K561" s="2">
        <f t="shared" si="169"/>
        <v>1.3050009675349585</v>
      </c>
      <c r="L561" s="2">
        <f t="shared" si="169"/>
        <v>1.3499987067739183</v>
      </c>
      <c r="M561" s="2">
        <f t="shared" si="169"/>
        <v>1.3499987067739183</v>
      </c>
      <c r="N561" s="2">
        <f t="shared" si="169"/>
        <v>1.3499995019738436</v>
      </c>
      <c r="O561" s="2">
        <f t="shared" si="169"/>
        <v>1.2749983703800276</v>
      </c>
      <c r="P561" s="2">
        <f t="shared" si="169"/>
        <v>1.3499993501260754</v>
      </c>
      <c r="Q561" s="2">
        <f t="shared" si="169"/>
        <v>1.3499993501260754</v>
      </c>
      <c r="R561" s="2">
        <f t="shared" si="169"/>
        <v>1.3499993501260754</v>
      </c>
      <c r="S561" s="2">
        <f t="shared" si="169"/>
        <v>1.3499993501260754</v>
      </c>
      <c r="T561" s="2">
        <f t="shared" si="169"/>
        <v>1.4250018864429916</v>
      </c>
      <c r="U561" s="2">
        <f t="shared" si="169"/>
        <v>1.4250016270856667</v>
      </c>
      <c r="V561" s="2">
        <f t="shared" si="169"/>
        <v>1.5</v>
      </c>
      <c r="W561" s="2">
        <f t="shared" si="169"/>
        <v>1.499998305067509</v>
      </c>
      <c r="X561" s="2">
        <f t="shared" si="169"/>
        <v>1.4999983000540582</v>
      </c>
      <c r="Y561" s="2">
        <f t="shared" si="169"/>
        <v>1.3049993492214633</v>
      </c>
      <c r="Z561" s="2">
        <f t="shared" si="169"/>
        <v>1.4699998298827892</v>
      </c>
      <c r="AA561" s="2">
        <f t="shared" si="169"/>
        <v>1.6875019197100469</v>
      </c>
      <c r="AB561" s="2">
        <f t="shared" si="169"/>
        <v>2.0250022029865717</v>
      </c>
      <c r="AC561" s="2">
        <f t="shared" si="169"/>
        <v>2.6549978552899445</v>
      </c>
      <c r="AD561" s="2">
        <f t="shared" si="169"/>
        <v>3.0149991315216762</v>
      </c>
      <c r="AE561" s="2">
        <f t="shared" si="169"/>
        <v>3.2400009544001254</v>
      </c>
      <c r="AF561" s="2">
        <f t="shared" si="169"/>
        <v>3.2400054130668585</v>
      </c>
      <c r="AG561" s="2">
        <f t="shared" si="169"/>
        <v>3.1049992423303165</v>
      </c>
      <c r="AH561" s="2">
        <f t="shared" si="169"/>
        <v>2.9099991461019554</v>
      </c>
      <c r="AI561" s="2">
        <f t="shared" si="169"/>
        <v>2.7900028972169677</v>
      </c>
      <c r="AJ561" s="2">
        <f t="shared" si="169"/>
        <v>2.3400024536364934</v>
      </c>
      <c r="AK561" s="2">
        <f t="shared" si="169"/>
        <v>2.3400037499786932</v>
      </c>
      <c r="AL561" s="2">
        <f t="shared" si="169"/>
        <v>2.6475032918750387</v>
      </c>
      <c r="AM561" s="2">
        <f t="shared" si="169"/>
        <v>3.2099997611467685</v>
      </c>
      <c r="AN561" s="2">
        <f t="shared" si="169"/>
        <v>4.1249987215807398</v>
      </c>
      <c r="AO561" s="2">
        <f t="shared" si="169"/>
        <v>4.6350039273421144</v>
      </c>
      <c r="AP561" s="2">
        <f t="shared" si="169"/>
        <v>4.629005817352307</v>
      </c>
      <c r="AQ561" s="2">
        <f t="shared" si="169"/>
        <v>4.6499946520104327</v>
      </c>
      <c r="AR561" s="2">
        <f t="shared" si="169"/>
        <v>4.66500631085467</v>
      </c>
      <c r="AS561" s="2">
        <f t="shared" si="169"/>
        <v>4.8000040147743697</v>
      </c>
      <c r="AT561" s="2">
        <f t="shared" si="169"/>
        <v>4.8749951578539603</v>
      </c>
      <c r="AU561" s="2">
        <f t="shared" si="169"/>
        <v>5.407495738361078</v>
      </c>
      <c r="AV561" s="2">
        <f t="shared" si="169"/>
        <v>5.9999930044736391</v>
      </c>
      <c r="AW561" s="2">
        <f t="shared" si="169"/>
        <v>7.7999965219810798</v>
      </c>
      <c r="AX561" s="2">
        <f t="shared" si="169"/>
        <v>9.1499958824535508</v>
      </c>
      <c r="AY561" s="2">
        <f t="shared" si="169"/>
        <v>10.515000329264048</v>
      </c>
      <c r="AZ561" s="2">
        <f t="shared" si="169"/>
        <v>11.309998234601236</v>
      </c>
      <c r="BA561" s="2">
        <f t="shared" si="169"/>
        <v>9.4350090415913215</v>
      </c>
      <c r="BB561" s="2">
        <f t="shared" si="169"/>
        <v>8.7449988283589235</v>
      </c>
      <c r="BC561" s="2">
        <f t="shared" si="169"/>
        <v>8.1900069111298119</v>
      </c>
      <c r="BD561" s="2">
        <f t="shared" si="169"/>
        <v>8.0550008236684754</v>
      </c>
      <c r="BE561" s="2">
        <f t="shared" si="169"/>
        <v>8.0699930605264161</v>
      </c>
      <c r="BF561" s="2">
        <f t="shared" si="169"/>
        <v>8.0700082653764937</v>
      </c>
      <c r="BG561" s="2">
        <f t="shared" si="169"/>
        <v>10.088730584807397</v>
      </c>
      <c r="BH561" s="2">
        <f t="shared" si="169"/>
        <v>12.820412260702357</v>
      </c>
      <c r="BI561" s="2">
        <f t="shared" si="169"/>
        <v>13.155143367747664</v>
      </c>
      <c r="BJ561" s="2">
        <f t="shared" si="169"/>
        <v>16.430841607896799</v>
      </c>
      <c r="BK561" s="2">
        <f t="shared" si="169"/>
        <v>18.848927068790911</v>
      </c>
      <c r="BL561" s="2">
        <f t="shared" si="169"/>
        <v>20.98945392404044</v>
      </c>
      <c r="BM561" s="2">
        <f t="shared" si="169"/>
        <v>21.317790944890518</v>
      </c>
      <c r="BN561" s="2">
        <f t="shared" si="169"/>
        <v>21.073282719240932</v>
      </c>
      <c r="BO561" s="2">
        <f t="shared" si="169"/>
        <v>21.728738794617954</v>
      </c>
      <c r="BQ561" s="32" t="s">
        <v>8</v>
      </c>
      <c r="BR561" s="32" t="s">
        <v>30</v>
      </c>
    </row>
    <row r="562" spans="2:70" x14ac:dyDescent="0.45">
      <c r="B562" t="s">
        <v>417</v>
      </c>
      <c r="C562" t="s">
        <v>32</v>
      </c>
      <c r="D562" t="s">
        <v>31</v>
      </c>
      <c r="E562" t="s">
        <v>10</v>
      </c>
      <c r="F562" s="2">
        <f t="shared" ref="F562:BO562" si="170">IF(F540=0,0,F551/F540)</f>
        <v>0</v>
      </c>
      <c r="G562" s="2">
        <f t="shared" si="170"/>
        <v>0</v>
      </c>
      <c r="H562" s="2">
        <f t="shared" si="170"/>
        <v>0</v>
      </c>
      <c r="I562" s="2">
        <f t="shared" si="170"/>
        <v>0</v>
      </c>
      <c r="J562" s="2">
        <f t="shared" si="170"/>
        <v>0</v>
      </c>
      <c r="K562" s="2">
        <f t="shared" si="170"/>
        <v>0</v>
      </c>
      <c r="L562" s="2">
        <f t="shared" si="170"/>
        <v>0</v>
      </c>
      <c r="M562" s="2">
        <f t="shared" si="170"/>
        <v>0</v>
      </c>
      <c r="N562" s="2">
        <f t="shared" si="170"/>
        <v>0</v>
      </c>
      <c r="O562" s="2">
        <f t="shared" si="170"/>
        <v>0</v>
      </c>
      <c r="P562" s="2">
        <f t="shared" si="170"/>
        <v>0</v>
      </c>
      <c r="Q562" s="2">
        <f t="shared" si="170"/>
        <v>0</v>
      </c>
      <c r="R562" s="2">
        <f t="shared" si="170"/>
        <v>0</v>
      </c>
      <c r="S562" s="2">
        <f t="shared" si="170"/>
        <v>0</v>
      </c>
      <c r="T562" s="2">
        <f t="shared" si="170"/>
        <v>0</v>
      </c>
      <c r="U562" s="2">
        <f t="shared" si="170"/>
        <v>0</v>
      </c>
      <c r="V562" s="2">
        <f t="shared" si="170"/>
        <v>0</v>
      </c>
      <c r="W562" s="2">
        <f t="shared" si="170"/>
        <v>0</v>
      </c>
      <c r="X562" s="2">
        <f t="shared" si="170"/>
        <v>0</v>
      </c>
      <c r="Y562" s="2">
        <f t="shared" si="170"/>
        <v>0</v>
      </c>
      <c r="Z562" s="2">
        <f t="shared" si="170"/>
        <v>0</v>
      </c>
      <c r="AA562" s="2">
        <f t="shared" si="170"/>
        <v>0</v>
      </c>
      <c r="AB562" s="2">
        <f t="shared" si="170"/>
        <v>0</v>
      </c>
      <c r="AC562" s="2">
        <f t="shared" si="170"/>
        <v>0</v>
      </c>
      <c r="AD562" s="2">
        <f t="shared" si="170"/>
        <v>0</v>
      </c>
      <c r="AE562" s="2">
        <f t="shared" si="170"/>
        <v>0</v>
      </c>
      <c r="AF562" s="2">
        <f t="shared" si="170"/>
        <v>0</v>
      </c>
      <c r="AG562" s="2">
        <f t="shared" si="170"/>
        <v>0</v>
      </c>
      <c r="AH562" s="2">
        <f t="shared" si="170"/>
        <v>0</v>
      </c>
      <c r="AI562" s="2">
        <f t="shared" si="170"/>
        <v>0</v>
      </c>
      <c r="AJ562" s="2">
        <f t="shared" si="170"/>
        <v>0</v>
      </c>
      <c r="AK562" s="2">
        <f t="shared" si="170"/>
        <v>0</v>
      </c>
      <c r="AL562" s="2">
        <f t="shared" si="170"/>
        <v>0</v>
      </c>
      <c r="AM562" s="2">
        <f t="shared" si="170"/>
        <v>0</v>
      </c>
      <c r="AN562" s="2">
        <f t="shared" si="170"/>
        <v>0</v>
      </c>
      <c r="AO562" s="2">
        <f t="shared" si="170"/>
        <v>0</v>
      </c>
      <c r="AP562" s="2">
        <f t="shared" si="170"/>
        <v>0</v>
      </c>
      <c r="AQ562" s="2">
        <f t="shared" si="170"/>
        <v>0</v>
      </c>
      <c r="AR562" s="2">
        <f t="shared" si="170"/>
        <v>0</v>
      </c>
      <c r="AS562" s="2">
        <f t="shared" si="170"/>
        <v>0</v>
      </c>
      <c r="AT562" s="2">
        <f t="shared" si="170"/>
        <v>0</v>
      </c>
      <c r="AU562" s="2">
        <f t="shared" si="170"/>
        <v>0</v>
      </c>
      <c r="AV562" s="2">
        <f t="shared" si="170"/>
        <v>0</v>
      </c>
      <c r="AW562" s="2">
        <f t="shared" si="170"/>
        <v>0</v>
      </c>
      <c r="AX562" s="2">
        <f t="shared" si="170"/>
        <v>0</v>
      </c>
      <c r="AY562" s="2">
        <f t="shared" si="170"/>
        <v>0</v>
      </c>
      <c r="AZ562" s="2">
        <f t="shared" si="170"/>
        <v>0</v>
      </c>
      <c r="BA562" s="2">
        <f t="shared" si="170"/>
        <v>0</v>
      </c>
      <c r="BB562" s="2">
        <f t="shared" si="170"/>
        <v>0</v>
      </c>
      <c r="BC562" s="2">
        <f t="shared" si="170"/>
        <v>0</v>
      </c>
      <c r="BD562" s="2">
        <f t="shared" si="170"/>
        <v>0</v>
      </c>
      <c r="BE562" s="2">
        <f t="shared" si="170"/>
        <v>0</v>
      </c>
      <c r="BF562" s="2">
        <f t="shared" si="170"/>
        <v>0</v>
      </c>
      <c r="BG562" s="2">
        <f t="shared" si="170"/>
        <v>0</v>
      </c>
      <c r="BH562" s="2">
        <f t="shared" si="170"/>
        <v>0</v>
      </c>
      <c r="BI562" s="2">
        <f t="shared" si="170"/>
        <v>0</v>
      </c>
      <c r="BJ562" s="2">
        <f t="shared" si="170"/>
        <v>0</v>
      </c>
      <c r="BK562" s="2">
        <f t="shared" si="170"/>
        <v>0</v>
      </c>
      <c r="BL562" s="2">
        <f t="shared" si="170"/>
        <v>0</v>
      </c>
      <c r="BM562" s="2">
        <f t="shared" si="170"/>
        <v>0</v>
      </c>
      <c r="BN562" s="2">
        <f t="shared" si="170"/>
        <v>0</v>
      </c>
      <c r="BO562" s="2">
        <f t="shared" si="170"/>
        <v>0</v>
      </c>
      <c r="BQ562" s="32" t="s">
        <v>6</v>
      </c>
      <c r="BR562" s="32" t="s">
        <v>30</v>
      </c>
    </row>
    <row r="563" spans="2:70" x14ac:dyDescent="0.45">
      <c r="B563" t="s">
        <v>417</v>
      </c>
      <c r="C563" t="s">
        <v>32</v>
      </c>
      <c r="D563" t="s">
        <v>31</v>
      </c>
      <c r="E563" t="s">
        <v>11</v>
      </c>
      <c r="F563" s="2">
        <f t="shared" ref="F563:BO563" si="171">IF(F541=0,0,F552/F541)</f>
        <v>0</v>
      </c>
      <c r="G563" s="2">
        <f t="shared" si="171"/>
        <v>0</v>
      </c>
      <c r="H563" s="2">
        <f t="shared" si="171"/>
        <v>0</v>
      </c>
      <c r="I563" s="2">
        <f t="shared" si="171"/>
        <v>0</v>
      </c>
      <c r="J563" s="2">
        <f t="shared" si="171"/>
        <v>0</v>
      </c>
      <c r="K563" s="2">
        <f t="shared" si="171"/>
        <v>0</v>
      </c>
      <c r="L563" s="2">
        <f t="shared" si="171"/>
        <v>0</v>
      </c>
      <c r="M563" s="2">
        <f t="shared" si="171"/>
        <v>0</v>
      </c>
      <c r="N563" s="2">
        <f t="shared" si="171"/>
        <v>0</v>
      </c>
      <c r="O563" s="2">
        <f t="shared" si="171"/>
        <v>0</v>
      </c>
      <c r="P563" s="2">
        <f t="shared" si="171"/>
        <v>0</v>
      </c>
      <c r="Q563" s="2">
        <f t="shared" si="171"/>
        <v>0</v>
      </c>
      <c r="R563" s="2">
        <f t="shared" si="171"/>
        <v>0</v>
      </c>
      <c r="S563" s="2">
        <f t="shared" si="171"/>
        <v>0</v>
      </c>
      <c r="T563" s="2">
        <f t="shared" si="171"/>
        <v>0</v>
      </c>
      <c r="U563" s="2">
        <f t="shared" si="171"/>
        <v>0</v>
      </c>
      <c r="V563" s="2">
        <f t="shared" si="171"/>
        <v>0</v>
      </c>
      <c r="W563" s="2">
        <f t="shared" si="171"/>
        <v>0</v>
      </c>
      <c r="X563" s="2">
        <f t="shared" si="171"/>
        <v>0</v>
      </c>
      <c r="Y563" s="2">
        <f t="shared" si="171"/>
        <v>0</v>
      </c>
      <c r="Z563" s="2">
        <f t="shared" si="171"/>
        <v>0</v>
      </c>
      <c r="AA563" s="2">
        <f t="shared" si="171"/>
        <v>0</v>
      </c>
      <c r="AB563" s="2">
        <f t="shared" si="171"/>
        <v>0</v>
      </c>
      <c r="AC563" s="2">
        <f t="shared" si="171"/>
        <v>0</v>
      </c>
      <c r="AD563" s="2">
        <f t="shared" si="171"/>
        <v>0</v>
      </c>
      <c r="AE563" s="2">
        <f t="shared" si="171"/>
        <v>0</v>
      </c>
      <c r="AF563" s="2">
        <f t="shared" si="171"/>
        <v>0</v>
      </c>
      <c r="AG563" s="2">
        <f t="shared" si="171"/>
        <v>0</v>
      </c>
      <c r="AH563" s="2">
        <f t="shared" si="171"/>
        <v>0</v>
      </c>
      <c r="AI563" s="2">
        <f t="shared" si="171"/>
        <v>0</v>
      </c>
      <c r="AJ563" s="2">
        <f t="shared" si="171"/>
        <v>0</v>
      </c>
      <c r="AK563" s="2">
        <f t="shared" si="171"/>
        <v>0</v>
      </c>
      <c r="AL563" s="2">
        <f t="shared" si="171"/>
        <v>0</v>
      </c>
      <c r="AM563" s="2">
        <f t="shared" si="171"/>
        <v>0</v>
      </c>
      <c r="AN563" s="2">
        <f t="shared" si="171"/>
        <v>0</v>
      </c>
      <c r="AO563" s="2">
        <f t="shared" si="171"/>
        <v>0</v>
      </c>
      <c r="AP563" s="2">
        <f t="shared" si="171"/>
        <v>0</v>
      </c>
      <c r="AQ563" s="2">
        <f t="shared" si="171"/>
        <v>0</v>
      </c>
      <c r="AR563" s="2">
        <f t="shared" si="171"/>
        <v>0</v>
      </c>
      <c r="AS563" s="2">
        <f t="shared" si="171"/>
        <v>0</v>
      </c>
      <c r="AT563" s="2">
        <f t="shared" si="171"/>
        <v>0</v>
      </c>
      <c r="AU563" s="2">
        <f t="shared" si="171"/>
        <v>0</v>
      </c>
      <c r="AV563" s="2">
        <f t="shared" si="171"/>
        <v>0</v>
      </c>
      <c r="AW563" s="2">
        <f t="shared" si="171"/>
        <v>0</v>
      </c>
      <c r="AX563" s="2">
        <f t="shared" si="171"/>
        <v>0</v>
      </c>
      <c r="AY563" s="2">
        <f t="shared" si="171"/>
        <v>0</v>
      </c>
      <c r="AZ563" s="2">
        <f t="shared" si="171"/>
        <v>0</v>
      </c>
      <c r="BA563" s="2">
        <f t="shared" si="171"/>
        <v>0</v>
      </c>
      <c r="BB563" s="2">
        <f t="shared" si="171"/>
        <v>0</v>
      </c>
      <c r="BC563" s="2">
        <f t="shared" si="171"/>
        <v>0</v>
      </c>
      <c r="BD563" s="2">
        <f t="shared" si="171"/>
        <v>0</v>
      </c>
      <c r="BE563" s="2">
        <f t="shared" si="171"/>
        <v>0</v>
      </c>
      <c r="BF563" s="2">
        <f t="shared" si="171"/>
        <v>0</v>
      </c>
      <c r="BG563" s="2">
        <f t="shared" si="171"/>
        <v>0</v>
      </c>
      <c r="BH563" s="2">
        <f t="shared" si="171"/>
        <v>0</v>
      </c>
      <c r="BI563" s="2">
        <f t="shared" si="171"/>
        <v>0</v>
      </c>
      <c r="BJ563" s="2">
        <f t="shared" si="171"/>
        <v>0</v>
      </c>
      <c r="BK563" s="2">
        <f t="shared" si="171"/>
        <v>0</v>
      </c>
      <c r="BL563" s="2">
        <f t="shared" si="171"/>
        <v>0</v>
      </c>
      <c r="BM563" s="2">
        <f t="shared" si="171"/>
        <v>0</v>
      </c>
      <c r="BN563" s="2">
        <f t="shared" si="171"/>
        <v>0</v>
      </c>
      <c r="BO563" s="2">
        <f t="shared" si="171"/>
        <v>0</v>
      </c>
      <c r="BQ563" s="32" t="s">
        <v>8</v>
      </c>
      <c r="BR563" s="32" t="s">
        <v>30</v>
      </c>
    </row>
    <row r="564" spans="2:70" x14ac:dyDescent="0.45">
      <c r="B564" t="s">
        <v>417</v>
      </c>
      <c r="C564" t="s">
        <v>32</v>
      </c>
      <c r="D564" t="s">
        <v>31</v>
      </c>
      <c r="E564" t="s">
        <v>12</v>
      </c>
      <c r="F564" s="2">
        <f t="shared" ref="F564:BO564" si="172">IF(F542=0,0,F553/F542)</f>
        <v>0</v>
      </c>
      <c r="G564" s="2">
        <f t="shared" si="172"/>
        <v>0</v>
      </c>
      <c r="H564" s="2">
        <f t="shared" si="172"/>
        <v>0</v>
      </c>
      <c r="I564" s="2">
        <f t="shared" si="172"/>
        <v>0</v>
      </c>
      <c r="J564" s="2">
        <f t="shared" si="172"/>
        <v>0</v>
      </c>
      <c r="K564" s="2">
        <f t="shared" si="172"/>
        <v>0</v>
      </c>
      <c r="L564" s="2">
        <f t="shared" si="172"/>
        <v>0</v>
      </c>
      <c r="M564" s="2">
        <f t="shared" si="172"/>
        <v>0</v>
      </c>
      <c r="N564" s="2">
        <f t="shared" si="172"/>
        <v>0</v>
      </c>
      <c r="O564" s="2">
        <f t="shared" si="172"/>
        <v>0</v>
      </c>
      <c r="P564" s="2">
        <f t="shared" si="172"/>
        <v>0</v>
      </c>
      <c r="Q564" s="2">
        <f t="shared" si="172"/>
        <v>0</v>
      </c>
      <c r="R564" s="2">
        <f t="shared" si="172"/>
        <v>0</v>
      </c>
      <c r="S564" s="2">
        <f t="shared" si="172"/>
        <v>0</v>
      </c>
      <c r="T564" s="2">
        <f t="shared" si="172"/>
        <v>0</v>
      </c>
      <c r="U564" s="2">
        <f t="shared" si="172"/>
        <v>0</v>
      </c>
      <c r="V564" s="2">
        <f t="shared" si="172"/>
        <v>0</v>
      </c>
      <c r="W564" s="2">
        <f t="shared" si="172"/>
        <v>0</v>
      </c>
      <c r="X564" s="2">
        <f t="shared" si="172"/>
        <v>0</v>
      </c>
      <c r="Y564" s="2">
        <f t="shared" si="172"/>
        <v>0</v>
      </c>
      <c r="Z564" s="2">
        <f t="shared" si="172"/>
        <v>0</v>
      </c>
      <c r="AA564" s="2">
        <f t="shared" si="172"/>
        <v>0</v>
      </c>
      <c r="AB564" s="2">
        <f t="shared" si="172"/>
        <v>0</v>
      </c>
      <c r="AC564" s="2">
        <f t="shared" si="172"/>
        <v>0</v>
      </c>
      <c r="AD564" s="2">
        <f t="shared" si="172"/>
        <v>0</v>
      </c>
      <c r="AE564" s="2">
        <f t="shared" si="172"/>
        <v>0</v>
      </c>
      <c r="AF564" s="2">
        <f t="shared" si="172"/>
        <v>0</v>
      </c>
      <c r="AG564" s="2">
        <f t="shared" si="172"/>
        <v>0</v>
      </c>
      <c r="AH564" s="2">
        <f t="shared" si="172"/>
        <v>0</v>
      </c>
      <c r="AI564" s="2">
        <f t="shared" si="172"/>
        <v>0</v>
      </c>
      <c r="AJ564" s="2">
        <f t="shared" si="172"/>
        <v>0</v>
      </c>
      <c r="AK564" s="2">
        <f t="shared" si="172"/>
        <v>0</v>
      </c>
      <c r="AL564" s="2">
        <f t="shared" si="172"/>
        <v>0</v>
      </c>
      <c r="AM564" s="2">
        <f t="shared" si="172"/>
        <v>0</v>
      </c>
      <c r="AN564" s="2">
        <f t="shared" si="172"/>
        <v>0</v>
      </c>
      <c r="AO564" s="2">
        <f t="shared" si="172"/>
        <v>0</v>
      </c>
      <c r="AP564" s="2">
        <f t="shared" si="172"/>
        <v>0</v>
      </c>
      <c r="AQ564" s="2">
        <f t="shared" si="172"/>
        <v>0</v>
      </c>
      <c r="AR564" s="2">
        <f t="shared" si="172"/>
        <v>0</v>
      </c>
      <c r="AS564" s="2">
        <f t="shared" si="172"/>
        <v>0</v>
      </c>
      <c r="AT564" s="2">
        <f t="shared" si="172"/>
        <v>0</v>
      </c>
      <c r="AU564" s="2">
        <f t="shared" si="172"/>
        <v>0</v>
      </c>
      <c r="AV564" s="2">
        <f t="shared" si="172"/>
        <v>0</v>
      </c>
      <c r="AW564" s="2">
        <f t="shared" si="172"/>
        <v>0</v>
      </c>
      <c r="AX564" s="2">
        <f t="shared" si="172"/>
        <v>0</v>
      </c>
      <c r="AY564" s="2">
        <f t="shared" si="172"/>
        <v>0</v>
      </c>
      <c r="AZ564" s="2">
        <f t="shared" si="172"/>
        <v>0</v>
      </c>
      <c r="BA564" s="2">
        <f t="shared" si="172"/>
        <v>0</v>
      </c>
      <c r="BB564" s="2">
        <f t="shared" si="172"/>
        <v>0</v>
      </c>
      <c r="BC564" s="2">
        <f t="shared" si="172"/>
        <v>0</v>
      </c>
      <c r="BD564" s="2">
        <f t="shared" si="172"/>
        <v>0</v>
      </c>
      <c r="BE564" s="2">
        <f t="shared" si="172"/>
        <v>0</v>
      </c>
      <c r="BF564" s="2">
        <f t="shared" si="172"/>
        <v>0</v>
      </c>
      <c r="BG564" s="2">
        <f t="shared" si="172"/>
        <v>0</v>
      </c>
      <c r="BH564" s="2">
        <f t="shared" si="172"/>
        <v>0</v>
      </c>
      <c r="BI564" s="2">
        <f t="shared" si="172"/>
        <v>0</v>
      </c>
      <c r="BJ564" s="2">
        <f t="shared" si="172"/>
        <v>0</v>
      </c>
      <c r="BK564" s="2">
        <f t="shared" si="172"/>
        <v>0</v>
      </c>
      <c r="BL564" s="2">
        <f t="shared" si="172"/>
        <v>0</v>
      </c>
      <c r="BM564" s="2">
        <f t="shared" si="172"/>
        <v>0</v>
      </c>
      <c r="BN564" s="2">
        <f t="shared" si="172"/>
        <v>0</v>
      </c>
      <c r="BO564" s="2">
        <f t="shared" si="172"/>
        <v>0</v>
      </c>
      <c r="BQ564" s="32" t="s">
        <v>6</v>
      </c>
      <c r="BR564" s="32" t="s">
        <v>30</v>
      </c>
    </row>
    <row r="565" spans="2:70" x14ac:dyDescent="0.45">
      <c r="B565" t="s">
        <v>417</v>
      </c>
      <c r="C565" t="s">
        <v>32</v>
      </c>
      <c r="D565" t="s">
        <v>31</v>
      </c>
      <c r="E565" t="s">
        <v>13</v>
      </c>
      <c r="F565" s="2">
        <f t="shared" ref="F565:BO565" si="173">IF(F543=0,0,F554/F543)</f>
        <v>0</v>
      </c>
      <c r="G565" s="2">
        <f t="shared" si="173"/>
        <v>0</v>
      </c>
      <c r="H565" s="2">
        <f t="shared" si="173"/>
        <v>0</v>
      </c>
      <c r="I565" s="2">
        <f t="shared" si="173"/>
        <v>0</v>
      </c>
      <c r="J565" s="2">
        <f t="shared" si="173"/>
        <v>0</v>
      </c>
      <c r="K565" s="2">
        <f t="shared" si="173"/>
        <v>0</v>
      </c>
      <c r="L565" s="2">
        <f t="shared" si="173"/>
        <v>0</v>
      </c>
      <c r="M565" s="2">
        <f t="shared" si="173"/>
        <v>0</v>
      </c>
      <c r="N565" s="2">
        <f t="shared" si="173"/>
        <v>0</v>
      </c>
      <c r="O565" s="2">
        <f t="shared" si="173"/>
        <v>0</v>
      </c>
      <c r="P565" s="2">
        <f t="shared" si="173"/>
        <v>0</v>
      </c>
      <c r="Q565" s="2">
        <f t="shared" si="173"/>
        <v>0</v>
      </c>
      <c r="R565" s="2">
        <f t="shared" si="173"/>
        <v>0</v>
      </c>
      <c r="S565" s="2">
        <f t="shared" si="173"/>
        <v>0</v>
      </c>
      <c r="T565" s="2">
        <f t="shared" si="173"/>
        <v>0</v>
      </c>
      <c r="U565" s="2">
        <f t="shared" si="173"/>
        <v>0</v>
      </c>
      <c r="V565" s="2">
        <f t="shared" si="173"/>
        <v>0</v>
      </c>
      <c r="W565" s="2">
        <f t="shared" si="173"/>
        <v>0</v>
      </c>
      <c r="X565" s="2">
        <f t="shared" si="173"/>
        <v>0</v>
      </c>
      <c r="Y565" s="2">
        <f t="shared" si="173"/>
        <v>0</v>
      </c>
      <c r="Z565" s="2">
        <f t="shared" si="173"/>
        <v>0</v>
      </c>
      <c r="AA565" s="2">
        <f t="shared" si="173"/>
        <v>0</v>
      </c>
      <c r="AB565" s="2">
        <f t="shared" si="173"/>
        <v>0</v>
      </c>
      <c r="AC565" s="2">
        <f t="shared" si="173"/>
        <v>0</v>
      </c>
      <c r="AD565" s="2">
        <f t="shared" si="173"/>
        <v>0</v>
      </c>
      <c r="AE565" s="2">
        <f t="shared" si="173"/>
        <v>0</v>
      </c>
      <c r="AF565" s="2">
        <f t="shared" si="173"/>
        <v>0</v>
      </c>
      <c r="AG565" s="2">
        <f t="shared" si="173"/>
        <v>0</v>
      </c>
      <c r="AH565" s="2">
        <f t="shared" si="173"/>
        <v>0</v>
      </c>
      <c r="AI565" s="2">
        <f t="shared" si="173"/>
        <v>0</v>
      </c>
      <c r="AJ565" s="2">
        <f t="shared" si="173"/>
        <v>0</v>
      </c>
      <c r="AK565" s="2">
        <f t="shared" si="173"/>
        <v>0</v>
      </c>
      <c r="AL565" s="2">
        <f t="shared" si="173"/>
        <v>0</v>
      </c>
      <c r="AM565" s="2">
        <f t="shared" si="173"/>
        <v>0</v>
      </c>
      <c r="AN565" s="2">
        <f t="shared" si="173"/>
        <v>0</v>
      </c>
      <c r="AO565" s="2">
        <f t="shared" si="173"/>
        <v>0</v>
      </c>
      <c r="AP565" s="2">
        <f t="shared" si="173"/>
        <v>0</v>
      </c>
      <c r="AQ565" s="2">
        <f t="shared" si="173"/>
        <v>0</v>
      </c>
      <c r="AR565" s="2">
        <f t="shared" si="173"/>
        <v>0</v>
      </c>
      <c r="AS565" s="2">
        <f t="shared" si="173"/>
        <v>0</v>
      </c>
      <c r="AT565" s="2">
        <f t="shared" si="173"/>
        <v>0</v>
      </c>
      <c r="AU565" s="2">
        <f t="shared" si="173"/>
        <v>0</v>
      </c>
      <c r="AV565" s="2">
        <f t="shared" si="173"/>
        <v>0</v>
      </c>
      <c r="AW565" s="2">
        <f t="shared" si="173"/>
        <v>0</v>
      </c>
      <c r="AX565" s="2">
        <f t="shared" si="173"/>
        <v>0</v>
      </c>
      <c r="AY565" s="2">
        <f t="shared" si="173"/>
        <v>0</v>
      </c>
      <c r="AZ565" s="2">
        <f t="shared" si="173"/>
        <v>0</v>
      </c>
      <c r="BA565" s="2">
        <f t="shared" si="173"/>
        <v>0</v>
      </c>
      <c r="BB565" s="2">
        <f t="shared" si="173"/>
        <v>0</v>
      </c>
      <c r="BC565" s="2">
        <f t="shared" si="173"/>
        <v>0</v>
      </c>
      <c r="BD565" s="2">
        <f t="shared" si="173"/>
        <v>0</v>
      </c>
      <c r="BE565" s="2">
        <f t="shared" si="173"/>
        <v>0</v>
      </c>
      <c r="BF565" s="2">
        <f t="shared" si="173"/>
        <v>0</v>
      </c>
      <c r="BG565" s="2">
        <f t="shared" si="173"/>
        <v>0</v>
      </c>
      <c r="BH565" s="2">
        <f t="shared" si="173"/>
        <v>0</v>
      </c>
      <c r="BI565" s="2">
        <f t="shared" si="173"/>
        <v>0</v>
      </c>
      <c r="BJ565" s="2">
        <f t="shared" si="173"/>
        <v>0</v>
      </c>
      <c r="BK565" s="2">
        <f t="shared" si="173"/>
        <v>0</v>
      </c>
      <c r="BL565" s="2">
        <f t="shared" si="173"/>
        <v>0</v>
      </c>
      <c r="BM565" s="2">
        <f t="shared" si="173"/>
        <v>0</v>
      </c>
      <c r="BN565" s="2">
        <f t="shared" si="173"/>
        <v>0</v>
      </c>
      <c r="BO565" s="2">
        <f t="shared" si="173"/>
        <v>0</v>
      </c>
      <c r="BQ565" s="32" t="s">
        <v>6</v>
      </c>
      <c r="BR565" s="32" t="s">
        <v>30</v>
      </c>
    </row>
    <row r="566" spans="2:70" x14ac:dyDescent="0.45">
      <c r="B566" t="s">
        <v>417</v>
      </c>
      <c r="C566" t="s">
        <v>32</v>
      </c>
      <c r="D566" t="s">
        <v>31</v>
      </c>
      <c r="E566" t="s">
        <v>15</v>
      </c>
      <c r="F566" s="2">
        <f t="shared" ref="F566:BO566" si="174">IF(F544=0,0,F555/F544)</f>
        <v>38.000149596090559</v>
      </c>
      <c r="G566" s="2">
        <f t="shared" si="174"/>
        <v>41.000097665787671</v>
      </c>
      <c r="H566" s="2">
        <f t="shared" si="174"/>
        <v>49.000121886807783</v>
      </c>
      <c r="I566" s="2">
        <f t="shared" si="174"/>
        <v>44.000505143277003</v>
      </c>
      <c r="J566" s="2">
        <f t="shared" si="174"/>
        <v>47.999870219761206</v>
      </c>
      <c r="K566" s="2">
        <f t="shared" si="174"/>
        <v>47.001062853277929</v>
      </c>
      <c r="L566" s="2">
        <f t="shared" si="174"/>
        <v>47.998948001202287</v>
      </c>
      <c r="M566" s="2">
        <f t="shared" si="174"/>
        <v>48.00091074681238</v>
      </c>
      <c r="N566" s="2">
        <f t="shared" si="174"/>
        <v>46.000437924239108</v>
      </c>
      <c r="O566" s="2">
        <f t="shared" si="174"/>
        <v>47.000935016362781</v>
      </c>
      <c r="P566" s="2">
        <f t="shared" si="174"/>
        <v>49.499555357936856</v>
      </c>
      <c r="Q566" s="2">
        <f t="shared" si="174"/>
        <v>59.99892153056382</v>
      </c>
      <c r="R566" s="2">
        <f t="shared" si="174"/>
        <v>60.000569778925779</v>
      </c>
      <c r="S566" s="2">
        <f t="shared" si="174"/>
        <v>57.999560677232942</v>
      </c>
      <c r="T566" s="2">
        <f t="shared" si="174"/>
        <v>50.000479363405397</v>
      </c>
      <c r="U566" s="2">
        <f t="shared" si="174"/>
        <v>53.999506903353051</v>
      </c>
      <c r="V566" s="2">
        <f t="shared" si="174"/>
        <v>54.999714089661481</v>
      </c>
      <c r="W566" s="2">
        <f t="shared" si="174"/>
        <v>57.000166287899788</v>
      </c>
      <c r="X566" s="2">
        <f t="shared" si="174"/>
        <v>62.000944398536184</v>
      </c>
      <c r="Y566" s="2">
        <f t="shared" si="174"/>
        <v>72.001874017652042</v>
      </c>
      <c r="Z566" s="2">
        <f t="shared" si="174"/>
        <v>89.998954266592321</v>
      </c>
      <c r="AA566" s="2">
        <f t="shared" si="174"/>
        <v>97.001486586931563</v>
      </c>
      <c r="AB566" s="2">
        <f t="shared" si="174"/>
        <v>121.99534406565655</v>
      </c>
      <c r="AC566" s="2">
        <f t="shared" si="174"/>
        <v>126.0023446658851</v>
      </c>
      <c r="AD566" s="2">
        <f t="shared" si="174"/>
        <v>115.00033575073864</v>
      </c>
      <c r="AE566" s="2">
        <f t="shared" si="174"/>
        <v>96.300421432871758</v>
      </c>
      <c r="AF566" s="2">
        <f t="shared" si="174"/>
        <v>130.00073681108165</v>
      </c>
      <c r="AG566" s="2">
        <f t="shared" si="174"/>
        <v>124.99679190133314</v>
      </c>
      <c r="AH566" s="2">
        <f t="shared" si="174"/>
        <v>127.99663188482367</v>
      </c>
      <c r="AI566" s="2">
        <f t="shared" si="174"/>
        <v>130.00132126577259</v>
      </c>
      <c r="AJ566" s="2">
        <f t="shared" si="174"/>
        <v>125.00063403499874</v>
      </c>
      <c r="AK566" s="2">
        <f t="shared" si="174"/>
        <v>131.99652978600346</v>
      </c>
      <c r="AL566" s="2">
        <f t="shared" si="174"/>
        <v>119.99735296948697</v>
      </c>
      <c r="AM566" s="2">
        <f t="shared" si="174"/>
        <v>119.9985997012696</v>
      </c>
      <c r="AN566" s="2">
        <f t="shared" si="174"/>
        <v>124.00121916908937</v>
      </c>
      <c r="AO566" s="2">
        <f t="shared" si="174"/>
        <v>142.00037787539557</v>
      </c>
      <c r="AP566" s="2">
        <f t="shared" si="174"/>
        <v>226.09617409617408</v>
      </c>
      <c r="AQ566" s="2">
        <f t="shared" si="174"/>
        <v>239.20294471579246</v>
      </c>
      <c r="AR566" s="2">
        <f t="shared" si="174"/>
        <v>261.88980473751599</v>
      </c>
      <c r="AS566" s="2">
        <f t="shared" si="174"/>
        <v>295.69862542955326</v>
      </c>
      <c r="AT566" s="2">
        <f t="shared" si="174"/>
        <v>307.96200467852839</v>
      </c>
      <c r="AU566" s="2">
        <f t="shared" si="174"/>
        <v>338.4113894507546</v>
      </c>
      <c r="AV566" s="2">
        <f t="shared" si="174"/>
        <v>372.71089973491348</v>
      </c>
      <c r="AW566" s="2">
        <f t="shared" si="174"/>
        <v>316.41734808401475</v>
      </c>
      <c r="AX566" s="2">
        <f t="shared" si="174"/>
        <v>321.90051753881539</v>
      </c>
      <c r="AY566" s="2">
        <f t="shared" si="174"/>
        <v>344.4133137627353</v>
      </c>
      <c r="AZ566" s="2">
        <f t="shared" si="174"/>
        <v>358.79162142598625</v>
      </c>
      <c r="BA566" s="2">
        <f t="shared" si="174"/>
        <v>448.1825912956478</v>
      </c>
      <c r="BB566" s="2">
        <f t="shared" si="174"/>
        <v>528.55326749317089</v>
      </c>
      <c r="BC566" s="2">
        <f t="shared" si="174"/>
        <v>456.65329052969503</v>
      </c>
      <c r="BD566" s="2">
        <f t="shared" si="174"/>
        <v>494.34673175196406</v>
      </c>
      <c r="BE566" s="2">
        <f t="shared" si="174"/>
        <v>525.95178926441349</v>
      </c>
      <c r="BF566" s="2">
        <f t="shared" si="174"/>
        <v>575.73370959466399</v>
      </c>
      <c r="BG566" s="2">
        <f t="shared" si="174"/>
        <v>633.35484449224703</v>
      </c>
      <c r="BH566" s="2">
        <f t="shared" si="174"/>
        <v>700.89648622981963</v>
      </c>
      <c r="BI566" s="2">
        <f t="shared" si="174"/>
        <v>740.72712800824047</v>
      </c>
      <c r="BJ566" s="2">
        <f t="shared" si="174"/>
        <v>786.3191410244491</v>
      </c>
      <c r="BK566" s="2">
        <f t="shared" si="174"/>
        <v>839.53530226119062</v>
      </c>
      <c r="BL566" s="2">
        <f t="shared" si="174"/>
        <v>990.41451231268081</v>
      </c>
      <c r="BM566" s="2">
        <f t="shared" si="174"/>
        <v>1146.3064851578749</v>
      </c>
      <c r="BN566" s="2">
        <f t="shared" si="174"/>
        <v>1277.4205748865354</v>
      </c>
      <c r="BO566" s="2">
        <f t="shared" si="174"/>
        <v>1066.8536673928832</v>
      </c>
      <c r="BQ566" s="32" t="s">
        <v>14</v>
      </c>
      <c r="BR566" s="32" t="s">
        <v>30</v>
      </c>
    </row>
    <row r="567" spans="2:70" x14ac:dyDescent="0.45">
      <c r="B567" t="s">
        <v>417</v>
      </c>
      <c r="C567" t="s">
        <v>32</v>
      </c>
      <c r="D567" t="s">
        <v>31</v>
      </c>
      <c r="E567" t="s">
        <v>17</v>
      </c>
      <c r="F567" s="2">
        <f t="shared" ref="F567:BO567" si="175">IF(F545=0,0,F556/F545)</f>
        <v>55.301146515783209</v>
      </c>
      <c r="G567" s="2">
        <f t="shared" si="175"/>
        <v>56.99864803965751</v>
      </c>
      <c r="H567" s="2">
        <f t="shared" si="175"/>
        <v>59.001523229245997</v>
      </c>
      <c r="I567" s="2">
        <f t="shared" si="175"/>
        <v>60.999086201644843</v>
      </c>
      <c r="J567" s="2">
        <f t="shared" si="175"/>
        <v>64</v>
      </c>
      <c r="K567" s="2">
        <f t="shared" si="175"/>
        <v>67.002081085247411</v>
      </c>
      <c r="L567" s="2">
        <f t="shared" si="175"/>
        <v>69.001155624036983</v>
      </c>
      <c r="M567" s="2">
        <f t="shared" si="175"/>
        <v>67.499199487672101</v>
      </c>
      <c r="N567" s="2">
        <f t="shared" si="175"/>
        <v>65.001541782300336</v>
      </c>
      <c r="O567" s="2">
        <f t="shared" si="175"/>
        <v>63.00207286932951</v>
      </c>
      <c r="P567" s="2">
        <f t="shared" si="175"/>
        <v>61.998666248234741</v>
      </c>
      <c r="Q567" s="2">
        <f t="shared" si="175"/>
        <v>59.998101890517049</v>
      </c>
      <c r="R567" s="2">
        <f t="shared" si="175"/>
        <v>56.999381953028433</v>
      </c>
      <c r="S567" s="2">
        <f t="shared" si="175"/>
        <v>55.001605651894671</v>
      </c>
      <c r="T567" s="2">
        <f t="shared" si="175"/>
        <v>53.001701995977108</v>
      </c>
      <c r="U567" s="2">
        <f t="shared" si="175"/>
        <v>60.297482837528605</v>
      </c>
      <c r="V567" s="2">
        <f t="shared" si="175"/>
        <v>53.001701995977108</v>
      </c>
      <c r="W567" s="2">
        <f t="shared" si="175"/>
        <v>49.998813572727997</v>
      </c>
      <c r="X567" s="2">
        <f t="shared" si="175"/>
        <v>53.001701995977108</v>
      </c>
      <c r="Y567" s="2">
        <f t="shared" si="175"/>
        <v>55.201031343163322</v>
      </c>
      <c r="Z567" s="2">
        <f t="shared" si="175"/>
        <v>57.748904195366308</v>
      </c>
      <c r="AA567" s="2">
        <f t="shared" si="175"/>
        <v>63.299823774431275</v>
      </c>
      <c r="AB567" s="2">
        <f t="shared" si="175"/>
        <v>66.798700784282659</v>
      </c>
      <c r="AC567" s="2">
        <f t="shared" si="175"/>
        <v>72.40254164520006</v>
      </c>
      <c r="AD567" s="2">
        <f t="shared" si="175"/>
        <v>74.997966983817179</v>
      </c>
      <c r="AE567" s="2">
        <f t="shared" si="175"/>
        <v>85.397911415196248</v>
      </c>
      <c r="AF567" s="2">
        <f t="shared" si="175"/>
        <v>97.762394138357607</v>
      </c>
      <c r="AG567" s="2">
        <f t="shared" si="175"/>
        <v>89.763608484538722</v>
      </c>
      <c r="AH567" s="2">
        <f t="shared" si="175"/>
        <v>91.796615792966165</v>
      </c>
      <c r="AI567" s="2">
        <f t="shared" si="175"/>
        <v>96.699340952698748</v>
      </c>
      <c r="AJ567" s="2">
        <f t="shared" si="175"/>
        <v>102.90347228117837</v>
      </c>
      <c r="AK567" s="2">
        <f t="shared" si="175"/>
        <v>112.20255489688569</v>
      </c>
      <c r="AL567" s="2">
        <f t="shared" si="175"/>
        <v>115.00461719274682</v>
      </c>
      <c r="AM567" s="2">
        <f t="shared" si="175"/>
        <v>130.00411221785615</v>
      </c>
      <c r="AN567" s="2">
        <f t="shared" si="175"/>
        <v>136</v>
      </c>
      <c r="AO567" s="2">
        <f t="shared" si="175"/>
        <v>157.3059793423671</v>
      </c>
      <c r="AP567" s="2">
        <f t="shared" si="175"/>
        <v>158.42622509423799</v>
      </c>
      <c r="AQ567" s="2">
        <f t="shared" si="175"/>
        <v>161.33123414676811</v>
      </c>
      <c r="AR567" s="2">
        <f t="shared" si="175"/>
        <v>172.14443268043055</v>
      </c>
      <c r="AS567" s="2">
        <f t="shared" si="175"/>
        <v>185.4286412512219</v>
      </c>
      <c r="AT567" s="2">
        <f t="shared" si="175"/>
        <v>200.50144953795979</v>
      </c>
      <c r="AU567" s="2">
        <f t="shared" si="175"/>
        <v>226.50779404818138</v>
      </c>
      <c r="AV567" s="2">
        <f t="shared" si="175"/>
        <v>242.60616309658025</v>
      </c>
      <c r="AW567" s="2">
        <f t="shared" si="175"/>
        <v>196.99829309924408</v>
      </c>
      <c r="AX567" s="2">
        <f t="shared" si="175"/>
        <v>197.39853262566348</v>
      </c>
      <c r="AY567" s="2">
        <f t="shared" si="175"/>
        <v>198.50328947368422</v>
      </c>
      <c r="AZ567" s="2">
        <f t="shared" si="175"/>
        <v>223.00514480126128</v>
      </c>
      <c r="BA567" s="2">
        <f t="shared" si="175"/>
        <v>246.99251847845684</v>
      </c>
      <c r="BB567" s="2">
        <f t="shared" si="175"/>
        <v>273.3010534846029</v>
      </c>
      <c r="BC567" s="2">
        <f t="shared" si="175"/>
        <v>321.101715991047</v>
      </c>
      <c r="BD567" s="2">
        <f t="shared" si="175"/>
        <v>344.80214664425188</v>
      </c>
      <c r="BE567" s="2">
        <f t="shared" si="175"/>
        <v>365.01861207125768</v>
      </c>
      <c r="BF567" s="2">
        <f t="shared" si="175"/>
        <v>387.68007286995515</v>
      </c>
      <c r="BG567" s="2">
        <f t="shared" si="175"/>
        <v>413.53642857142859</v>
      </c>
      <c r="BH567" s="2">
        <f t="shared" si="175"/>
        <v>443.73185853177398</v>
      </c>
      <c r="BI567" s="2">
        <f t="shared" si="175"/>
        <v>472.32309651853944</v>
      </c>
      <c r="BJ567" s="2">
        <f t="shared" si="175"/>
        <v>310.46223324183126</v>
      </c>
      <c r="BK567" s="2">
        <f t="shared" si="175"/>
        <v>349.438217988232</v>
      </c>
      <c r="BL567" s="2">
        <f t="shared" si="175"/>
        <v>410.01161029782935</v>
      </c>
      <c r="BM567" s="2">
        <f t="shared" si="175"/>
        <v>473.64436619718305</v>
      </c>
      <c r="BN567" s="2">
        <f t="shared" si="175"/>
        <v>411.04960277042164</v>
      </c>
      <c r="BO567" s="2">
        <f t="shared" si="175"/>
        <v>436.19959979989989</v>
      </c>
      <c r="BQ567" s="32" t="s">
        <v>16</v>
      </c>
      <c r="BR567" s="32" t="s">
        <v>30</v>
      </c>
    </row>
    <row r="568" spans="2:70" x14ac:dyDescent="0.45">
      <c r="B568" t="s">
        <v>417</v>
      </c>
      <c r="C568" t="s">
        <v>25</v>
      </c>
      <c r="D568" t="s">
        <v>26</v>
      </c>
      <c r="E568" t="s">
        <v>33</v>
      </c>
      <c r="AH568" s="2"/>
      <c r="AI568" s="2">
        <v>67244.292000000001</v>
      </c>
      <c r="AJ568" s="2">
        <v>69096.077600000004</v>
      </c>
      <c r="AK568" s="2">
        <v>70339.266199999998</v>
      </c>
      <c r="AL568" s="2">
        <v>70431.220400000006</v>
      </c>
      <c r="AM568" s="2">
        <v>73508.883300000001</v>
      </c>
      <c r="AN568" s="2">
        <v>75296.731899999999</v>
      </c>
      <c r="AO568" s="2">
        <v>78910.546400000007</v>
      </c>
      <c r="AP568" s="2">
        <v>80712.029599999994</v>
      </c>
      <c r="AQ568" s="2">
        <v>82831.893200000006</v>
      </c>
      <c r="AR568" s="2">
        <v>85049.159100000004</v>
      </c>
      <c r="AS568" s="2">
        <v>86782.481100000005</v>
      </c>
      <c r="AT568" s="2">
        <v>85479.364000000001</v>
      </c>
      <c r="AU568" s="2">
        <v>91118.939899999998</v>
      </c>
      <c r="AV568" s="2">
        <v>91336.122300000003</v>
      </c>
      <c r="AW568" s="2">
        <v>98727.739000000001</v>
      </c>
      <c r="AX568" s="2">
        <v>100389.7389</v>
      </c>
      <c r="AY568" s="2">
        <v>98743.559899999993</v>
      </c>
      <c r="AZ568" s="2">
        <v>101406.7827</v>
      </c>
      <c r="BA568" s="2">
        <v>100389.40270000001</v>
      </c>
      <c r="BB568" s="2">
        <v>106701.21490000001</v>
      </c>
      <c r="BC568" s="2">
        <v>110617.4765</v>
      </c>
      <c r="BD568" s="2">
        <v>112359.62790000001</v>
      </c>
      <c r="BE568" s="2">
        <v>113709.7981</v>
      </c>
      <c r="BF568" s="2">
        <v>124957.78419999999</v>
      </c>
      <c r="BG568" s="2">
        <v>124573.7475</v>
      </c>
      <c r="BH568" s="2">
        <v>129314.5825</v>
      </c>
      <c r="BI568" s="2">
        <v>133169.23019999999</v>
      </c>
      <c r="BJ568" s="2">
        <v>132848.27919999999</v>
      </c>
      <c r="BK568" s="2">
        <v>139791.41630000001</v>
      </c>
      <c r="BL568" s="2">
        <v>146795.00580000001</v>
      </c>
      <c r="BM568" s="2">
        <v>148782.5661</v>
      </c>
      <c r="BN568" s="2">
        <v>149281.09349999999</v>
      </c>
      <c r="BO568" s="2">
        <v>149559.22330000001</v>
      </c>
      <c r="BQ568" s="32" t="s">
        <v>421</v>
      </c>
      <c r="BR568" s="32" t="s">
        <v>29</v>
      </c>
    </row>
    <row r="569" spans="2:70" x14ac:dyDescent="0.45">
      <c r="B569" t="s">
        <v>417</v>
      </c>
      <c r="C569" t="s">
        <v>25</v>
      </c>
      <c r="D569" t="s">
        <v>26</v>
      </c>
      <c r="E569" t="s">
        <v>34</v>
      </c>
      <c r="AH569" s="2"/>
      <c r="AI569" s="2">
        <v>54996.591800000002</v>
      </c>
      <c r="AJ569" s="2">
        <v>56783.648399999998</v>
      </c>
      <c r="AK569" s="2">
        <v>57937.508800000003</v>
      </c>
      <c r="AL569" s="2">
        <v>59588.316700000003</v>
      </c>
      <c r="AM569" s="2">
        <v>62183.150800000003</v>
      </c>
      <c r="AN569" s="2">
        <v>63029.625599999999</v>
      </c>
      <c r="AO569" s="2">
        <v>66018.900699999998</v>
      </c>
      <c r="AP569" s="2">
        <v>66839.443100000004</v>
      </c>
      <c r="AQ569" s="2">
        <v>69991.452499999999</v>
      </c>
      <c r="AR569" s="2">
        <v>72100.247399999993</v>
      </c>
      <c r="AS569" s="2">
        <v>73182.643899999995</v>
      </c>
      <c r="AT569" s="2">
        <v>70743.304499999998</v>
      </c>
      <c r="AU569" s="2">
        <v>72253.969200000007</v>
      </c>
      <c r="AV569" s="2">
        <v>74522.987099999998</v>
      </c>
      <c r="AW569" s="2">
        <v>75902.7886</v>
      </c>
      <c r="AX569" s="2">
        <v>75894.129799999995</v>
      </c>
      <c r="AY569" s="2">
        <v>76718.858399999997</v>
      </c>
      <c r="AZ569" s="2">
        <v>77881.338199999998</v>
      </c>
      <c r="BA569" s="2">
        <v>75690.771299999993</v>
      </c>
      <c r="BB569" s="2">
        <v>80286.603400000007</v>
      </c>
      <c r="BC569" s="2">
        <v>77994.942200000005</v>
      </c>
      <c r="BD569" s="2">
        <v>76867.835800000001</v>
      </c>
      <c r="BE569" s="2">
        <v>77702.441999999995</v>
      </c>
      <c r="BF569" s="2">
        <v>80509.955900000001</v>
      </c>
      <c r="BG569" s="2">
        <v>79229.827099999995</v>
      </c>
      <c r="BH569" s="2">
        <v>82151.058399999994</v>
      </c>
      <c r="BI569" s="2">
        <v>83780.875799999994</v>
      </c>
      <c r="BJ569" s="2">
        <v>83605.810500000007</v>
      </c>
      <c r="BK569" s="2">
        <v>84211.981899999999</v>
      </c>
      <c r="BL569" s="2">
        <v>88318.055800000002</v>
      </c>
      <c r="BM569" s="2">
        <v>82739.895199999999</v>
      </c>
      <c r="BN569" s="2">
        <v>83242.489199999996</v>
      </c>
      <c r="BO569" s="2">
        <v>83574.704599999997</v>
      </c>
      <c r="BQ569" s="32" t="s">
        <v>421</v>
      </c>
      <c r="BR569" s="32" t="s">
        <v>29</v>
      </c>
    </row>
    <row r="570" spans="2:70" x14ac:dyDescent="0.45">
      <c r="B570" t="s">
        <v>417</v>
      </c>
      <c r="C570" t="s">
        <v>25</v>
      </c>
      <c r="D570" t="s">
        <v>26</v>
      </c>
      <c r="E570" t="s">
        <v>35</v>
      </c>
      <c r="AH570" s="2"/>
      <c r="AI570" s="2">
        <v>-72694.156300000002</v>
      </c>
      <c r="AJ570" s="2">
        <v>-72694.156300000002</v>
      </c>
      <c r="AK570" s="2">
        <v>-72694.156300000002</v>
      </c>
      <c r="AL570" s="2">
        <v>-72694.156300000002</v>
      </c>
      <c r="AM570" s="2">
        <v>-72694.156300000002</v>
      </c>
      <c r="AN570" s="2">
        <v>-72674.993000000002</v>
      </c>
      <c r="AO570" s="2">
        <v>-72902.418900000004</v>
      </c>
      <c r="AP570" s="2">
        <v>-73155.686100000006</v>
      </c>
      <c r="AQ570" s="2">
        <v>-71578.415200000003</v>
      </c>
      <c r="AR570" s="2">
        <v>-72519.245200000005</v>
      </c>
      <c r="AS570" s="2">
        <v>-72519.790699999998</v>
      </c>
      <c r="AT570" s="2">
        <v>17187.833500000001</v>
      </c>
      <c r="AU570" s="2">
        <v>20726.494500000001</v>
      </c>
      <c r="AV570" s="2">
        <v>18239.637599999998</v>
      </c>
      <c r="AW570" s="2">
        <v>18919.132099999999</v>
      </c>
      <c r="AX570" s="2">
        <v>18784.656500000001</v>
      </c>
      <c r="AY570" s="2">
        <v>17545.979899999998</v>
      </c>
      <c r="AZ570" s="2">
        <v>18614.6999</v>
      </c>
      <c r="BA570" s="2">
        <v>17441.563999999998</v>
      </c>
      <c r="BB570" s="2">
        <v>17627.859799999998</v>
      </c>
      <c r="BC570" s="2">
        <v>18243.5766</v>
      </c>
      <c r="BD570" s="2">
        <v>-23069.895700000001</v>
      </c>
      <c r="BE570" s="2">
        <v>-22984.301899999999</v>
      </c>
      <c r="BF570" s="2">
        <v>-20643.146799999999</v>
      </c>
      <c r="BG570" s="2">
        <v>-22191.5285</v>
      </c>
      <c r="BH570" s="2">
        <v>-23160.493900000001</v>
      </c>
      <c r="BI570" s="2">
        <v>-12660.5934</v>
      </c>
      <c r="BJ570" s="2">
        <v>-13136.751200000001</v>
      </c>
      <c r="BK570" s="2">
        <v>-13079.0823</v>
      </c>
      <c r="BL570" s="2">
        <v>-12944.9324</v>
      </c>
      <c r="BM570" s="2">
        <v>-12392.851500000001</v>
      </c>
      <c r="BN570" s="2">
        <v>-13016.1273</v>
      </c>
      <c r="BO570" s="2">
        <v>-13182.069</v>
      </c>
      <c r="BQ570" s="32" t="s">
        <v>421</v>
      </c>
      <c r="BR570" s="32" t="s">
        <v>29</v>
      </c>
    </row>
    <row r="571" spans="2:70" x14ac:dyDescent="0.45">
      <c r="B571" t="s">
        <v>417</v>
      </c>
      <c r="C571" t="s">
        <v>25</v>
      </c>
      <c r="D571" t="s">
        <v>26</v>
      </c>
      <c r="E571" t="s">
        <v>36</v>
      </c>
      <c r="AH571" s="2"/>
      <c r="AI571" s="2">
        <v>19963.374899999999</v>
      </c>
      <c r="AJ571" s="2">
        <v>24868</v>
      </c>
      <c r="AK571" s="2">
        <v>27554.321400000001</v>
      </c>
      <c r="AL571" s="2">
        <v>32025.8521</v>
      </c>
      <c r="AM571" s="2">
        <v>38269.421600000001</v>
      </c>
      <c r="AN571" s="2">
        <v>43321.003700000001</v>
      </c>
      <c r="AO571" s="2">
        <v>52298.3583</v>
      </c>
      <c r="AP571" s="2">
        <v>62980.6126</v>
      </c>
      <c r="AQ571" s="2">
        <v>71585.076400000005</v>
      </c>
      <c r="AR571" s="2">
        <v>75128.183099999995</v>
      </c>
      <c r="AS571" s="2">
        <v>82571.958199999994</v>
      </c>
      <c r="AT571" s="2">
        <v>178224.5778</v>
      </c>
      <c r="AU571" s="2">
        <v>193275.5545</v>
      </c>
      <c r="AV571" s="2">
        <v>202521.67069999999</v>
      </c>
      <c r="AW571" s="2">
        <v>225736.4449</v>
      </c>
      <c r="AX571" s="2">
        <v>235341.73499999999</v>
      </c>
      <c r="AY571" s="2">
        <v>240235.11919999999</v>
      </c>
      <c r="AZ571" s="2">
        <v>246297.2936</v>
      </c>
      <c r="BA571" s="2">
        <v>255640.68220000001</v>
      </c>
      <c r="BB571" s="2">
        <v>274096.81900000002</v>
      </c>
      <c r="BC571" s="2">
        <v>288935.50199999998</v>
      </c>
      <c r="BD571" s="2">
        <v>260394.8</v>
      </c>
      <c r="BE571" s="2">
        <v>254071.55360000001</v>
      </c>
      <c r="BF571" s="2">
        <v>267894.89120000001</v>
      </c>
      <c r="BG571" s="2">
        <v>297260.93160000001</v>
      </c>
      <c r="BH571" s="2">
        <v>329059.89640000003</v>
      </c>
      <c r="BI571" s="2">
        <v>346731.13929999998</v>
      </c>
      <c r="BJ571" s="2">
        <v>353882.7586</v>
      </c>
      <c r="BK571" s="2">
        <v>385721.45890000003</v>
      </c>
      <c r="BL571" s="2">
        <v>471765.48310000001</v>
      </c>
      <c r="BM571" s="2">
        <v>492388.22249999997</v>
      </c>
      <c r="BN571" s="2">
        <v>480478.06109999999</v>
      </c>
      <c r="BO571" s="2">
        <v>468311.17180000001</v>
      </c>
      <c r="BQ571" s="32" t="s">
        <v>421</v>
      </c>
      <c r="BR571" s="32" t="s">
        <v>29</v>
      </c>
    </row>
    <row r="572" spans="2:70" x14ac:dyDescent="0.45">
      <c r="B572" t="s">
        <v>417</v>
      </c>
      <c r="C572" t="s">
        <v>25</v>
      </c>
      <c r="D572" t="s">
        <v>26</v>
      </c>
      <c r="E572" t="s">
        <v>37</v>
      </c>
      <c r="AH572" s="2"/>
      <c r="AI572" s="2">
        <v>92657.531199999998</v>
      </c>
      <c r="AJ572" s="2">
        <v>97562.156300000002</v>
      </c>
      <c r="AK572" s="2">
        <v>100248.4777</v>
      </c>
      <c r="AL572" s="2">
        <v>104720.00840000001</v>
      </c>
      <c r="AM572" s="2">
        <v>110963.5779</v>
      </c>
      <c r="AN572" s="2">
        <v>115995.9967</v>
      </c>
      <c r="AO572" s="2">
        <v>125200.7772</v>
      </c>
      <c r="AP572" s="2">
        <v>136136.29870000001</v>
      </c>
      <c r="AQ572" s="2">
        <v>143163.49160000001</v>
      </c>
      <c r="AR572" s="2">
        <v>147647.4283</v>
      </c>
      <c r="AS572" s="2">
        <v>155091.74890000001</v>
      </c>
      <c r="AT572" s="2">
        <v>161036.74429999999</v>
      </c>
      <c r="AU572" s="2">
        <v>172549.06</v>
      </c>
      <c r="AV572" s="2">
        <v>184282.0331</v>
      </c>
      <c r="AW572" s="2">
        <v>206817.31280000001</v>
      </c>
      <c r="AX572" s="2">
        <v>216557.0785</v>
      </c>
      <c r="AY572" s="2">
        <v>222689.13930000001</v>
      </c>
      <c r="AZ572" s="2">
        <v>227682.5937</v>
      </c>
      <c r="BA572" s="2">
        <v>238199.1182</v>
      </c>
      <c r="BB572" s="2">
        <v>256468.95920000001</v>
      </c>
      <c r="BC572" s="2">
        <v>270691.92540000001</v>
      </c>
      <c r="BD572" s="2">
        <v>283464.69569999998</v>
      </c>
      <c r="BE572" s="2">
        <v>277055.85550000001</v>
      </c>
      <c r="BF572" s="2">
        <v>288538.038</v>
      </c>
      <c r="BG572" s="2">
        <v>319452.46010000003</v>
      </c>
      <c r="BH572" s="2">
        <v>352220.39030000003</v>
      </c>
      <c r="BI572" s="2">
        <v>359391.73269999999</v>
      </c>
      <c r="BJ572" s="2">
        <v>367019.5098</v>
      </c>
      <c r="BK572" s="2">
        <v>398800.54119999998</v>
      </c>
      <c r="BL572" s="2">
        <v>484710.4155</v>
      </c>
      <c r="BM572" s="2">
        <v>504781.07400000002</v>
      </c>
      <c r="BN572" s="2">
        <v>493494.18839999998</v>
      </c>
      <c r="BO572" s="2">
        <v>481493.24080000003</v>
      </c>
      <c r="BQ572" s="32" t="s">
        <v>421</v>
      </c>
      <c r="BR572" s="32" t="s">
        <v>29</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72B20-0E02-4E3F-9A1E-1838630DE39D}">
  <dimension ref="A1:AA233"/>
  <sheetViews>
    <sheetView showZeros="0" zoomScale="85" zoomScaleNormal="85" workbookViewId="0">
      <selection activeCell="F46" sqref="F46:F47"/>
    </sheetView>
  </sheetViews>
  <sheetFormatPr defaultRowHeight="14.25" x14ac:dyDescent="0.45"/>
  <cols>
    <col min="5" max="5" width="10" customWidth="1"/>
    <col min="6" max="6" width="20.86328125" customWidth="1"/>
    <col min="15" max="15" width="27.19921875" customWidth="1"/>
    <col min="16" max="16" width="33.6640625" customWidth="1"/>
    <col min="17" max="17" width="21.33203125" customWidth="1"/>
    <col min="18" max="18" width="14.86328125" bestFit="1" customWidth="1"/>
    <col min="19" max="20" width="14.86328125" customWidth="1"/>
    <col min="22" max="22" width="29.73046875" customWidth="1"/>
    <col min="23" max="23" width="12.73046875" bestFit="1" customWidth="1"/>
    <col min="26" max="26" width="10.1328125" bestFit="1" customWidth="1"/>
  </cols>
  <sheetData>
    <row r="1" spans="1:27" ht="18" x14ac:dyDescent="0.55000000000000004">
      <c r="D1" s="30" t="s">
        <v>456</v>
      </c>
    </row>
    <row r="2" spans="1:27" x14ac:dyDescent="0.45">
      <c r="A2" s="55" t="s">
        <v>461</v>
      </c>
      <c r="F2" s="5" t="s">
        <v>116</v>
      </c>
      <c r="O2" s="55" t="s">
        <v>459</v>
      </c>
      <c r="U2" s="5" t="s">
        <v>320</v>
      </c>
      <c r="Y2" s="5" t="s">
        <v>462</v>
      </c>
    </row>
    <row r="3" spans="1:27" ht="15.75" x14ac:dyDescent="0.45">
      <c r="G3" s="8" t="s">
        <v>95</v>
      </c>
      <c r="H3" s="9"/>
      <c r="I3" s="9"/>
      <c r="J3" s="9"/>
      <c r="K3" s="9"/>
      <c r="L3" s="10"/>
    </row>
    <row r="4" spans="1:27" x14ac:dyDescent="0.45">
      <c r="A4" t="s">
        <v>354</v>
      </c>
      <c r="B4" t="s">
        <v>353</v>
      </c>
      <c r="D4" s="6" t="s">
        <v>22</v>
      </c>
      <c r="E4" s="6" t="s">
        <v>38</v>
      </c>
      <c r="F4" s="16" t="s">
        <v>102</v>
      </c>
      <c r="G4" s="11" t="s">
        <v>96</v>
      </c>
      <c r="H4" s="12" t="s">
        <v>97</v>
      </c>
      <c r="I4" s="17" t="s">
        <v>98</v>
      </c>
      <c r="J4" s="12" t="s">
        <v>99</v>
      </c>
      <c r="K4" s="12" t="s">
        <v>100</v>
      </c>
      <c r="L4" s="13" t="s">
        <v>101</v>
      </c>
      <c r="O4" s="55" t="s">
        <v>191</v>
      </c>
      <c r="P4" s="5" t="s">
        <v>460</v>
      </c>
      <c r="Q4" s="5" t="s">
        <v>457</v>
      </c>
      <c r="R4" s="5" t="s">
        <v>458</v>
      </c>
      <c r="U4" t="s">
        <v>315</v>
      </c>
      <c r="V4" t="s">
        <v>23</v>
      </c>
      <c r="W4" s="2" t="s">
        <v>190</v>
      </c>
      <c r="Y4" t="s">
        <v>321</v>
      </c>
      <c r="Z4" s="2">
        <v>77989014.810000002</v>
      </c>
      <c r="AA4" t="s">
        <v>322</v>
      </c>
    </row>
    <row r="5" spans="1:27" x14ac:dyDescent="0.45">
      <c r="A5" t="s">
        <v>43</v>
      </c>
      <c r="B5" t="s">
        <v>43</v>
      </c>
      <c r="D5" t="s">
        <v>40</v>
      </c>
      <c r="E5">
        <v>2010</v>
      </c>
      <c r="F5" t="s">
        <v>103</v>
      </c>
      <c r="G5" s="14">
        <v>0.71</v>
      </c>
      <c r="H5" s="4">
        <v>0.79</v>
      </c>
      <c r="I5" s="18">
        <v>1.57</v>
      </c>
      <c r="J5" s="4">
        <v>1.27</v>
      </c>
      <c r="K5" s="4">
        <v>2.31</v>
      </c>
      <c r="L5" s="15">
        <v>3.07</v>
      </c>
      <c r="M5" s="3"/>
      <c r="O5">
        <f>U5</f>
        <v>15</v>
      </c>
      <c r="P5" t="str">
        <f>V5</f>
        <v>Wheat</v>
      </c>
      <c r="Q5" s="2">
        <f t="shared" ref="Q5:Q13" si="0">_xlfn.XLOOKUP(O5,$U$5:$U$212,$W$5:$W$212)</f>
        <v>640802626.63</v>
      </c>
      <c r="R5" s="2">
        <f>I5*Q5*1000/10^6</f>
        <v>1006060.1238091</v>
      </c>
      <c r="S5" s="2"/>
      <c r="T5" s="2"/>
      <c r="U5">
        <v>15</v>
      </c>
      <c r="V5" t="s">
        <v>117</v>
      </c>
      <c r="W5" s="2">
        <v>640802626.63</v>
      </c>
    </row>
    <row r="6" spans="1:27" x14ac:dyDescent="0.45">
      <c r="A6" t="s">
        <v>67</v>
      </c>
      <c r="B6" t="s">
        <v>67</v>
      </c>
      <c r="D6" t="s">
        <v>40</v>
      </c>
      <c r="E6">
        <v>2010</v>
      </c>
      <c r="F6" t="s">
        <v>104</v>
      </c>
      <c r="G6" s="14">
        <v>0.66</v>
      </c>
      <c r="H6" s="4">
        <v>0.73</v>
      </c>
      <c r="I6" s="18">
        <v>1.7</v>
      </c>
      <c r="J6" s="4">
        <v>1.18</v>
      </c>
      <c r="K6" s="4">
        <v>2.31</v>
      </c>
      <c r="L6" s="15">
        <v>3.52</v>
      </c>
      <c r="O6">
        <f>U8</f>
        <v>56</v>
      </c>
      <c r="P6" t="str">
        <f>V8</f>
        <v>Maize (corn)</v>
      </c>
      <c r="Q6" s="2">
        <f t="shared" si="0"/>
        <v>852646155.55999994</v>
      </c>
      <c r="R6" s="2">
        <f t="shared" ref="R6:R46" si="1">I6*Q6*1000/10^6</f>
        <v>1449498.4644520001</v>
      </c>
      <c r="S6" s="2"/>
      <c r="T6" s="2"/>
      <c r="U6">
        <v>27</v>
      </c>
      <c r="V6" t="s">
        <v>3</v>
      </c>
      <c r="W6" s="2">
        <v>696368958.35000002</v>
      </c>
      <c r="Y6" t="s">
        <v>463</v>
      </c>
    </row>
    <row r="7" spans="1:27" x14ac:dyDescent="0.45">
      <c r="A7" t="s">
        <v>43</v>
      </c>
      <c r="B7" t="s">
        <v>43</v>
      </c>
      <c r="D7" t="s">
        <v>40</v>
      </c>
      <c r="E7">
        <v>2010</v>
      </c>
      <c r="F7" t="s">
        <v>105</v>
      </c>
      <c r="G7" s="14">
        <v>0.59</v>
      </c>
      <c r="H7" s="4">
        <v>0.7</v>
      </c>
      <c r="I7" s="18">
        <v>1.18</v>
      </c>
      <c r="J7" s="4">
        <v>1.18</v>
      </c>
      <c r="K7" s="4">
        <v>1.64</v>
      </c>
      <c r="L7" s="15">
        <v>1.77</v>
      </c>
      <c r="O7">
        <f>U7</f>
        <v>44</v>
      </c>
      <c r="P7" t="str">
        <f>V7</f>
        <v>Barley</v>
      </c>
      <c r="Q7" s="2">
        <f t="shared" si="0"/>
        <v>123460822.14</v>
      </c>
      <c r="R7" s="2">
        <f t="shared" si="1"/>
        <v>145683.77012520001</v>
      </c>
      <c r="S7" s="2"/>
      <c r="T7" s="2"/>
      <c r="U7">
        <v>44</v>
      </c>
      <c r="V7" t="s">
        <v>44</v>
      </c>
      <c r="W7" s="2">
        <v>123460822.14</v>
      </c>
      <c r="Y7" t="s">
        <v>465</v>
      </c>
    </row>
    <row r="8" spans="1:27" x14ac:dyDescent="0.45">
      <c r="A8" t="s">
        <v>72</v>
      </c>
      <c r="B8" t="s">
        <v>72</v>
      </c>
      <c r="D8" t="s">
        <v>40</v>
      </c>
      <c r="E8">
        <v>2010</v>
      </c>
      <c r="F8" t="s">
        <v>73</v>
      </c>
      <c r="G8" s="14">
        <v>0.8</v>
      </c>
      <c r="H8" s="4">
        <v>0.85</v>
      </c>
      <c r="I8" s="18">
        <v>2.48</v>
      </c>
      <c r="J8" s="4">
        <v>2.59</v>
      </c>
      <c r="K8" s="4">
        <v>4.08</v>
      </c>
      <c r="L8" s="15">
        <v>4.3</v>
      </c>
      <c r="O8">
        <f>U10</f>
        <v>75</v>
      </c>
      <c r="P8" t="str">
        <f>V10</f>
        <v>Oats</v>
      </c>
      <c r="Q8" s="2">
        <f t="shared" si="0"/>
        <v>19233197.91</v>
      </c>
      <c r="R8" s="2">
        <f t="shared" si="1"/>
        <v>47698.330816799993</v>
      </c>
      <c r="S8" s="2"/>
      <c r="T8" s="2"/>
      <c r="U8">
        <v>56</v>
      </c>
      <c r="V8" t="s">
        <v>195</v>
      </c>
      <c r="W8" s="2">
        <v>852646155.55999994</v>
      </c>
      <c r="Y8" t="s">
        <v>466</v>
      </c>
    </row>
    <row r="9" spans="1:27" x14ac:dyDescent="0.45">
      <c r="A9" t="s">
        <v>87</v>
      </c>
      <c r="B9" t="s">
        <v>87</v>
      </c>
      <c r="D9" t="s">
        <v>40</v>
      </c>
      <c r="E9">
        <v>2010</v>
      </c>
      <c r="F9" t="s">
        <v>3</v>
      </c>
      <c r="G9" s="14">
        <v>1.1499999999999999</v>
      </c>
      <c r="H9" s="4">
        <v>1.46</v>
      </c>
      <c r="I9" s="18">
        <v>4.45</v>
      </c>
      <c r="J9" s="4">
        <v>3.73</v>
      </c>
      <c r="K9" s="4">
        <v>8.77</v>
      </c>
      <c r="L9" s="15">
        <v>10.26</v>
      </c>
      <c r="O9">
        <f>U6</f>
        <v>27</v>
      </c>
      <c r="P9" t="str">
        <f>V6</f>
        <v>Rice</v>
      </c>
      <c r="Q9" s="2">
        <f t="shared" si="0"/>
        <v>696368958.35000002</v>
      </c>
      <c r="R9" s="2">
        <f t="shared" si="1"/>
        <v>3098841.8646575003</v>
      </c>
      <c r="S9" s="2"/>
      <c r="T9" s="2"/>
      <c r="U9">
        <v>71</v>
      </c>
      <c r="V9" t="s">
        <v>118</v>
      </c>
      <c r="W9" s="2">
        <v>11916085.34</v>
      </c>
    </row>
    <row r="10" spans="1:27" x14ac:dyDescent="0.45">
      <c r="A10" t="s">
        <v>83</v>
      </c>
      <c r="B10" t="s">
        <v>83</v>
      </c>
      <c r="D10" t="s">
        <v>40</v>
      </c>
      <c r="E10">
        <v>2010</v>
      </c>
      <c r="F10" t="s">
        <v>84</v>
      </c>
      <c r="G10" s="14">
        <v>0.09</v>
      </c>
      <c r="H10" s="4">
        <v>0.16</v>
      </c>
      <c r="I10" s="18">
        <v>0.46</v>
      </c>
      <c r="J10" s="4">
        <v>0.47</v>
      </c>
      <c r="K10" s="4">
        <v>0.63</v>
      </c>
      <c r="L10" s="15">
        <v>0.7</v>
      </c>
      <c r="O10">
        <f>U20</f>
        <v>116</v>
      </c>
      <c r="P10" t="str">
        <f>V20</f>
        <v>Potatoes</v>
      </c>
      <c r="Q10" s="2">
        <f t="shared" si="0"/>
        <v>328775588.75999999</v>
      </c>
      <c r="R10" s="2">
        <f t="shared" si="1"/>
        <v>151236.77082960002</v>
      </c>
      <c r="S10" s="2"/>
      <c r="T10" s="2"/>
      <c r="U10">
        <v>75</v>
      </c>
      <c r="V10" t="s">
        <v>119</v>
      </c>
      <c r="W10" s="2">
        <v>19233197.91</v>
      </c>
      <c r="Y10" t="s">
        <v>464</v>
      </c>
    </row>
    <row r="11" spans="1:27" x14ac:dyDescent="0.45">
      <c r="A11" t="s">
        <v>51</v>
      </c>
      <c r="B11" t="s">
        <v>51</v>
      </c>
      <c r="D11" t="s">
        <v>40</v>
      </c>
      <c r="E11">
        <v>2010</v>
      </c>
      <c r="F11" t="s">
        <v>52</v>
      </c>
      <c r="G11" s="14">
        <v>0.26</v>
      </c>
      <c r="H11" s="4">
        <v>0.35</v>
      </c>
      <c r="I11" s="18">
        <v>1.32</v>
      </c>
      <c r="J11" s="4">
        <v>1.05</v>
      </c>
      <c r="K11" s="4">
        <v>2.11</v>
      </c>
      <c r="L11" s="15">
        <v>2.2400000000000002</v>
      </c>
      <c r="O11">
        <f>U22</f>
        <v>125</v>
      </c>
      <c r="P11" t="str">
        <f>V22</f>
        <v>Cassava, fresh</v>
      </c>
      <c r="Q11" s="2">
        <f t="shared" si="0"/>
        <v>252337407.41</v>
      </c>
      <c r="R11" s="2">
        <f t="shared" si="1"/>
        <v>333085.37778119999</v>
      </c>
      <c r="S11" s="2"/>
      <c r="T11" s="2"/>
      <c r="U11">
        <v>79</v>
      </c>
      <c r="V11" t="s">
        <v>120</v>
      </c>
      <c r="W11" s="2">
        <v>32803443.48</v>
      </c>
      <c r="Y11" t="s">
        <v>324</v>
      </c>
    </row>
    <row r="12" spans="1:27" x14ac:dyDescent="0.45">
      <c r="A12" t="s">
        <v>46</v>
      </c>
      <c r="B12" t="s">
        <v>46</v>
      </c>
      <c r="D12" t="s">
        <v>40</v>
      </c>
      <c r="E12">
        <v>2010</v>
      </c>
      <c r="F12" t="s">
        <v>50</v>
      </c>
      <c r="G12" s="14">
        <v>0.62</v>
      </c>
      <c r="H12" s="4">
        <v>0.92</v>
      </c>
      <c r="I12" s="18">
        <v>3.2</v>
      </c>
      <c r="J12" s="4">
        <v>3.17</v>
      </c>
      <c r="K12" s="4">
        <v>5.0999999999999996</v>
      </c>
      <c r="L12" s="15">
        <v>5.59</v>
      </c>
      <c r="M12" s="4"/>
      <c r="O12">
        <f>U27</f>
        <v>156</v>
      </c>
      <c r="P12" t="str">
        <f>V27</f>
        <v>Sugar cane</v>
      </c>
      <c r="Q12" s="2">
        <f t="shared" si="0"/>
        <v>1675883618.97</v>
      </c>
      <c r="R12" s="2">
        <f t="shared" si="1"/>
        <v>5362827.5807039998</v>
      </c>
      <c r="S12" s="2"/>
      <c r="T12" s="2"/>
      <c r="U12">
        <v>83</v>
      </c>
      <c r="V12" t="s">
        <v>121</v>
      </c>
      <c r="W12" s="2">
        <v>60181380.460000001</v>
      </c>
      <c r="Y12" t="s">
        <v>325</v>
      </c>
    </row>
    <row r="13" spans="1:27" x14ac:dyDescent="0.45">
      <c r="A13" t="s">
        <v>46</v>
      </c>
      <c r="B13" t="s">
        <v>46</v>
      </c>
      <c r="D13" t="s">
        <v>40</v>
      </c>
      <c r="E13">
        <v>2010</v>
      </c>
      <c r="F13" t="s">
        <v>47</v>
      </c>
      <c r="G13" s="14">
        <v>1.01</v>
      </c>
      <c r="H13" s="4">
        <v>1.21</v>
      </c>
      <c r="I13" s="18">
        <v>1.81</v>
      </c>
      <c r="J13" s="4">
        <v>1.76</v>
      </c>
      <c r="K13" s="4">
        <v>2.42</v>
      </c>
      <c r="L13" s="15">
        <v>2.64</v>
      </c>
      <c r="O13">
        <f>U28</f>
        <v>157</v>
      </c>
      <c r="P13" t="str">
        <f>V28</f>
        <v>Sugar beet</v>
      </c>
      <c r="Q13" s="25">
        <f t="shared" si="0"/>
        <v>228367161.08000001</v>
      </c>
      <c r="R13" s="2">
        <f t="shared" si="1"/>
        <v>413344.56155480002</v>
      </c>
      <c r="S13" s="2"/>
      <c r="T13" s="2"/>
      <c r="U13">
        <v>89</v>
      </c>
      <c r="V13" t="s">
        <v>122</v>
      </c>
      <c r="W13" s="2">
        <v>1454590.45</v>
      </c>
      <c r="Y13" t="s">
        <v>326</v>
      </c>
    </row>
    <row r="14" spans="1:27" x14ac:dyDescent="0.45">
      <c r="A14" t="s">
        <v>77</v>
      </c>
      <c r="B14" t="s">
        <v>77</v>
      </c>
      <c r="D14" t="s">
        <v>40</v>
      </c>
      <c r="E14">
        <v>2010</v>
      </c>
      <c r="F14" t="s">
        <v>78</v>
      </c>
      <c r="G14" s="14">
        <v>0.89</v>
      </c>
      <c r="H14" s="4">
        <v>0.98</v>
      </c>
      <c r="I14" s="18">
        <v>1.79</v>
      </c>
      <c r="J14" s="4">
        <v>1.39</v>
      </c>
      <c r="K14" s="4">
        <v>3.75</v>
      </c>
      <c r="L14" s="15">
        <v>4</v>
      </c>
      <c r="O14" s="24" t="str" cm="1">
        <f t="array" ref="O14">_xlfn.TEXTJOIN(", ",TRUE,TRANSPOSE(U30:U31))&amp;","&amp;_xlfn.TEXTJOIN(", ",TRUE,TRANSPOSE(U33:U40))</f>
        <v>176, 181,191, 195, 197, 201, 203, 205, 210, 211</v>
      </c>
      <c r="P14" s="24" t="str" cm="1">
        <f t="array" ref="P14">_xlfn.TEXTJOIN(", ",TRUE,TRANSPOSE(V30:V31))&amp;","&amp;_xlfn.TEXTJOIN(", ",TRUE,TRANSPOSE(V33:V40))</f>
        <v>Beans, dry, Broad beans and horse beans, dry,Chick peas, dry, Cow peas, dry, Pigeon peas, dry, Lentils, dry, Bambara beans, dry, Vetches, Lupins, Other pulses n.e.c.</v>
      </c>
      <c r="Q14" s="25">
        <f>SUM(W30:W31,W33:W40)</f>
        <v>61314471.5</v>
      </c>
      <c r="R14" s="2">
        <f t="shared" si="1"/>
        <v>109752.903985</v>
      </c>
      <c r="S14" s="2"/>
      <c r="T14" s="2"/>
      <c r="U14">
        <v>92</v>
      </c>
      <c r="V14" t="s">
        <v>123</v>
      </c>
      <c r="W14" s="2">
        <v>79635.839999999997</v>
      </c>
    </row>
    <row r="15" spans="1:27" x14ac:dyDescent="0.45">
      <c r="A15" t="s">
        <v>77</v>
      </c>
      <c r="B15" t="s">
        <v>77</v>
      </c>
      <c r="D15" t="s">
        <v>40</v>
      </c>
      <c r="E15">
        <v>2010</v>
      </c>
      <c r="F15" t="s">
        <v>80</v>
      </c>
      <c r="G15" s="14">
        <v>0.51</v>
      </c>
      <c r="H15" s="4">
        <v>0.56000000000000005</v>
      </c>
      <c r="I15" s="18">
        <v>0.98</v>
      </c>
      <c r="J15" s="4">
        <v>0.8</v>
      </c>
      <c r="K15" s="4">
        <v>1.67</v>
      </c>
      <c r="L15" s="15">
        <v>1.87</v>
      </c>
      <c r="O15" s="24">
        <f>U32</f>
        <v>187</v>
      </c>
      <c r="P15" s="24" t="str">
        <f>V32</f>
        <v>Peas, dry</v>
      </c>
      <c r="Q15" s="25">
        <f>_xlfn.XLOOKUP(O15,$U$5:$U$212,$W$5:$W$212)</f>
        <v>10502924.08</v>
      </c>
      <c r="R15" s="2">
        <f t="shared" si="1"/>
        <v>10292.8655984</v>
      </c>
      <c r="S15" s="2"/>
      <c r="T15" s="2"/>
      <c r="U15">
        <v>94</v>
      </c>
      <c r="V15" t="s">
        <v>124</v>
      </c>
      <c r="W15" s="2">
        <v>560032.51</v>
      </c>
    </row>
    <row r="16" spans="1:27" x14ac:dyDescent="0.45">
      <c r="A16" t="s">
        <v>70</v>
      </c>
      <c r="B16" t="s">
        <v>70</v>
      </c>
      <c r="D16" t="s">
        <v>40</v>
      </c>
      <c r="E16">
        <v>2010</v>
      </c>
      <c r="F16" t="s">
        <v>71</v>
      </c>
      <c r="G16" s="14">
        <v>-4.0199999999999996</v>
      </c>
      <c r="H16" s="4">
        <v>-3.65</v>
      </c>
      <c r="I16" s="18">
        <v>0.43</v>
      </c>
      <c r="J16" s="4">
        <v>-1.33</v>
      </c>
      <c r="K16" s="4">
        <v>3.84</v>
      </c>
      <c r="L16" s="15">
        <v>10.79</v>
      </c>
      <c r="O16" s="24" t="str" cm="1">
        <f t="array" ref="O16">_xlfn.TEXTJOIN(", ",TRUE,TRANSPOSE(U41:U50))</f>
        <v>216, 217, 220, 221, 222, 223, 224, 225, 226, 234</v>
      </c>
      <c r="P16" s="24" t="str" cm="1">
        <f t="array" ref="P16">_xlfn.TEXTJOIN(", ",TRUE,TRANSPOSE(V41:V50))</f>
        <v>Brazil nuts, in shell, Cashew nuts, in shell, Chestnuts, in shell, Almonds, in shell, Walnuts, in shell, Pistachios, in shell, Kola nuts, Hazelnuts, in shell, Areca nuts, Other nuts (excluding wild edible nuts and groundnuts), in shell, n.e.c.</v>
      </c>
      <c r="Q16" s="25">
        <f>SUM(W41:W50)</f>
        <v>14291672.77</v>
      </c>
      <c r="R16" s="2">
        <f t="shared" si="1"/>
        <v>6145.4192911</v>
      </c>
      <c r="S16" s="2"/>
      <c r="T16" s="2"/>
      <c r="U16">
        <v>97</v>
      </c>
      <c r="V16" t="s">
        <v>125</v>
      </c>
      <c r="W16" s="2">
        <v>13739080.84</v>
      </c>
    </row>
    <row r="17" spans="1:23" x14ac:dyDescent="0.45">
      <c r="A17" t="s">
        <v>63</v>
      </c>
      <c r="B17" t="s">
        <v>63</v>
      </c>
      <c r="D17" t="s">
        <v>40</v>
      </c>
      <c r="E17">
        <v>2010</v>
      </c>
      <c r="F17" t="s">
        <v>64</v>
      </c>
      <c r="G17" s="14">
        <v>1.42</v>
      </c>
      <c r="H17" s="4">
        <v>1.63</v>
      </c>
      <c r="I17" s="18">
        <v>3.23</v>
      </c>
      <c r="J17" s="4">
        <v>3.29</v>
      </c>
      <c r="K17" s="4">
        <v>5.81</v>
      </c>
      <c r="L17" s="15">
        <v>6.15</v>
      </c>
      <c r="O17" s="24">
        <f>U52</f>
        <v>242</v>
      </c>
      <c r="P17" s="24" t="str">
        <f>V52</f>
        <v>Groundnuts, excluding shelled</v>
      </c>
      <c r="Q17" s="25">
        <f>_xlfn.XLOOKUP(O17,$U$5:$U$212,$W$5:$W$212)</f>
        <v>43778434.869999997</v>
      </c>
      <c r="R17" s="2">
        <f t="shared" si="1"/>
        <v>141404.34463009998</v>
      </c>
      <c r="S17" s="2"/>
      <c r="T17" s="2"/>
      <c r="U17">
        <v>101</v>
      </c>
      <c r="V17" t="s">
        <v>126</v>
      </c>
      <c r="W17" s="2">
        <v>211128.01</v>
      </c>
    </row>
    <row r="18" spans="1:23" x14ac:dyDescent="0.45">
      <c r="D18" t="s">
        <v>40</v>
      </c>
      <c r="E18">
        <v>2010</v>
      </c>
      <c r="F18" t="s">
        <v>106</v>
      </c>
      <c r="G18" s="14">
        <v>0.51</v>
      </c>
      <c r="H18" s="4">
        <v>0.57999999999999996</v>
      </c>
      <c r="I18" s="18">
        <v>0.98</v>
      </c>
      <c r="J18" s="4">
        <v>0.91</v>
      </c>
      <c r="K18" s="4">
        <v>1.47</v>
      </c>
      <c r="L18" s="15">
        <v>1.74</v>
      </c>
      <c r="S18" s="2"/>
      <c r="T18" s="2"/>
      <c r="U18">
        <v>103</v>
      </c>
      <c r="V18" t="s">
        <v>196</v>
      </c>
      <c r="W18" s="2">
        <v>4181401.34</v>
      </c>
    </row>
    <row r="19" spans="1:23" x14ac:dyDescent="0.45">
      <c r="D19" t="s">
        <v>40</v>
      </c>
      <c r="E19">
        <v>2010</v>
      </c>
      <c r="F19" s="23" t="s">
        <v>91</v>
      </c>
      <c r="G19" s="14">
        <v>1.41</v>
      </c>
      <c r="H19" s="4">
        <v>1.6</v>
      </c>
      <c r="I19" s="18">
        <v>3.16</v>
      </c>
      <c r="J19" s="4">
        <v>2.58</v>
      </c>
      <c r="K19" s="4">
        <v>5.55</v>
      </c>
      <c r="L19" s="15">
        <v>7.27</v>
      </c>
      <c r="O19" s="24"/>
      <c r="P19" s="24"/>
      <c r="Q19" s="2"/>
      <c r="R19" s="2"/>
      <c r="S19" s="2"/>
      <c r="T19" s="2"/>
      <c r="U19">
        <v>108</v>
      </c>
      <c r="V19" t="s">
        <v>197</v>
      </c>
      <c r="W19" s="2">
        <v>5629827.9199999999</v>
      </c>
    </row>
    <row r="20" spans="1:23" x14ac:dyDescent="0.45">
      <c r="A20" t="s">
        <v>340</v>
      </c>
      <c r="B20" t="s">
        <v>90</v>
      </c>
      <c r="D20" t="s">
        <v>40</v>
      </c>
      <c r="E20">
        <v>2010</v>
      </c>
      <c r="F20" s="23" t="s">
        <v>107</v>
      </c>
      <c r="G20" s="14">
        <v>2.16</v>
      </c>
      <c r="H20" s="4">
        <v>2.4300000000000002</v>
      </c>
      <c r="I20" s="18">
        <v>6.32</v>
      </c>
      <c r="J20" s="4">
        <v>3.87</v>
      </c>
      <c r="K20" s="4">
        <v>13.44</v>
      </c>
      <c r="L20" s="15">
        <v>18.8</v>
      </c>
      <c r="O20" s="24">
        <f>U51</f>
        <v>236</v>
      </c>
      <c r="P20" s="24" t="str">
        <f>V51</f>
        <v>Soya beans</v>
      </c>
      <c r="Q20" s="2">
        <f t="shared" ref="Q20:Q25" si="2">_xlfn.XLOOKUP(O20,$U$5:$U$212,$W$5:$W$212)</f>
        <v>265088428.75999999</v>
      </c>
      <c r="R20" s="2">
        <f t="shared" ref="R20:R27" si="3">I20*Q20*1000/10^6</f>
        <v>1675358.8697631999</v>
      </c>
      <c r="S20" s="2"/>
      <c r="T20" s="2"/>
      <c r="U20">
        <v>116</v>
      </c>
      <c r="V20" t="s">
        <v>84</v>
      </c>
      <c r="W20" s="2">
        <v>328775588.75999999</v>
      </c>
    </row>
    <row r="21" spans="1:23" x14ac:dyDescent="0.45">
      <c r="A21" t="s">
        <v>340</v>
      </c>
      <c r="B21" t="s">
        <v>355</v>
      </c>
      <c r="D21" t="s">
        <v>40</v>
      </c>
      <c r="E21">
        <v>2010</v>
      </c>
      <c r="F21" s="23" t="s">
        <v>108</v>
      </c>
      <c r="G21" s="14">
        <v>2.78</v>
      </c>
      <c r="H21" s="4">
        <v>3.61</v>
      </c>
      <c r="I21" s="18">
        <v>7.32</v>
      </c>
      <c r="J21" s="4">
        <v>7.19</v>
      </c>
      <c r="K21" s="4">
        <v>12.04</v>
      </c>
      <c r="L21" s="15">
        <v>13.07</v>
      </c>
      <c r="O21" s="24">
        <f>U54</f>
        <v>254</v>
      </c>
      <c r="P21" s="24" t="str">
        <f>V54</f>
        <v>Oil palm fruit</v>
      </c>
      <c r="Q21" s="2">
        <f t="shared" si="2"/>
        <v>236959123.46000001</v>
      </c>
      <c r="R21" s="2">
        <f t="shared" si="3"/>
        <v>1734540.7837272</v>
      </c>
      <c r="S21" s="2"/>
      <c r="T21" s="2"/>
      <c r="U21">
        <v>122</v>
      </c>
      <c r="V21" t="s">
        <v>127</v>
      </c>
      <c r="W21" s="2">
        <v>94029500.170000002</v>
      </c>
    </row>
    <row r="22" spans="1:23" x14ac:dyDescent="0.45">
      <c r="A22" t="s">
        <v>340</v>
      </c>
      <c r="B22" t="s">
        <v>340</v>
      </c>
      <c r="D22" t="s">
        <v>40</v>
      </c>
      <c r="E22">
        <v>2010</v>
      </c>
      <c r="F22" s="23" t="s">
        <v>109</v>
      </c>
      <c r="G22" s="14">
        <v>2.17</v>
      </c>
      <c r="H22" s="4">
        <v>2.46</v>
      </c>
      <c r="I22" s="18">
        <v>3.6</v>
      </c>
      <c r="J22" s="4">
        <v>3.53</v>
      </c>
      <c r="K22" s="4">
        <v>4.58</v>
      </c>
      <c r="L22" s="15">
        <v>4.9400000000000004</v>
      </c>
      <c r="O22" s="24">
        <f>U58</f>
        <v>267</v>
      </c>
      <c r="P22" s="24" t="str">
        <f>V58</f>
        <v>Sunflower seed</v>
      </c>
      <c r="Q22" s="2">
        <f t="shared" si="2"/>
        <v>31457293.510000002</v>
      </c>
      <c r="R22" s="2">
        <f t="shared" si="3"/>
        <v>113246.25663600001</v>
      </c>
      <c r="S22" s="2"/>
      <c r="T22" s="2"/>
      <c r="U22">
        <v>125</v>
      </c>
      <c r="V22" t="s">
        <v>198</v>
      </c>
      <c r="W22" s="2">
        <v>252337407.41</v>
      </c>
    </row>
    <row r="23" spans="1:23" x14ac:dyDescent="0.45">
      <c r="A23" t="s">
        <v>340</v>
      </c>
      <c r="B23" t="s">
        <v>340</v>
      </c>
      <c r="D23" t="s">
        <v>40</v>
      </c>
      <c r="E23">
        <v>2010</v>
      </c>
      <c r="F23" s="23" t="s">
        <v>110</v>
      </c>
      <c r="G23" s="14">
        <v>2.23</v>
      </c>
      <c r="H23" s="4">
        <v>2.5</v>
      </c>
      <c r="I23" s="18">
        <v>3.77</v>
      </c>
      <c r="J23" s="4">
        <v>3.52</v>
      </c>
      <c r="K23" s="4">
        <v>4.6399999999999997</v>
      </c>
      <c r="L23" s="15">
        <v>7.18</v>
      </c>
      <c r="O23" s="24">
        <f>U59</f>
        <v>270</v>
      </c>
      <c r="P23" s="24" t="str">
        <f>V59</f>
        <v>Rape or colza seed</v>
      </c>
      <c r="Q23" s="2">
        <f t="shared" si="2"/>
        <v>59861338.810000002</v>
      </c>
      <c r="R23" s="2">
        <f t="shared" si="3"/>
        <v>225677.24731370001</v>
      </c>
      <c r="S23" s="2"/>
      <c r="T23" s="2"/>
      <c r="U23">
        <v>135</v>
      </c>
      <c r="V23" t="s">
        <v>199</v>
      </c>
      <c r="W23" s="2">
        <v>382163.20000000001</v>
      </c>
    </row>
    <row r="24" spans="1:23" x14ac:dyDescent="0.45">
      <c r="A24" t="s">
        <v>340</v>
      </c>
      <c r="B24" t="s">
        <v>340</v>
      </c>
      <c r="D24" t="s">
        <v>40</v>
      </c>
      <c r="E24">
        <v>2010</v>
      </c>
      <c r="F24" s="23" t="s">
        <v>111</v>
      </c>
      <c r="G24" s="14">
        <v>2.13</v>
      </c>
      <c r="H24" s="4">
        <v>2.86</v>
      </c>
      <c r="I24" s="18">
        <v>5.42</v>
      </c>
      <c r="J24" s="4">
        <v>5.09</v>
      </c>
      <c r="K24" s="4">
        <v>7.63</v>
      </c>
      <c r="L24" s="15">
        <v>10.79</v>
      </c>
      <c r="O24" s="24">
        <f>U55</f>
        <v>260</v>
      </c>
      <c r="P24" s="24" t="str">
        <f>V55</f>
        <v>Olives</v>
      </c>
      <c r="Q24" s="2">
        <f t="shared" si="2"/>
        <v>20626352.219999999</v>
      </c>
      <c r="R24" s="2">
        <f t="shared" si="3"/>
        <v>111794.8290324</v>
      </c>
      <c r="S24" s="2"/>
      <c r="T24" s="2"/>
      <c r="U24">
        <v>136</v>
      </c>
      <c r="V24" t="s">
        <v>200</v>
      </c>
      <c r="W24" s="2">
        <v>10291376.109999999</v>
      </c>
    </row>
    <row r="25" spans="1:23" x14ac:dyDescent="0.45">
      <c r="A25" t="s">
        <v>74</v>
      </c>
      <c r="B25" t="s">
        <v>74</v>
      </c>
      <c r="D25" t="s">
        <v>40</v>
      </c>
      <c r="E25">
        <v>2010</v>
      </c>
      <c r="F25" t="s">
        <v>92</v>
      </c>
      <c r="G25" s="14">
        <v>0.37</v>
      </c>
      <c r="H25" s="4">
        <v>0.39</v>
      </c>
      <c r="I25" s="18">
        <v>2.09</v>
      </c>
      <c r="J25" s="4">
        <v>0.65</v>
      </c>
      <c r="K25" s="4">
        <v>5.95</v>
      </c>
      <c r="L25" s="15">
        <v>12.62</v>
      </c>
      <c r="O25" s="24">
        <f>U78</f>
        <v>388</v>
      </c>
      <c r="P25" s="24" t="str">
        <f>V78</f>
        <v>Tomatoes</v>
      </c>
      <c r="Q25" s="2">
        <f t="shared" si="2"/>
        <v>153988386.81</v>
      </c>
      <c r="R25" s="2">
        <f t="shared" si="3"/>
        <v>321835.72843290004</v>
      </c>
      <c r="S25" s="2"/>
      <c r="T25" s="2"/>
      <c r="U25">
        <v>137</v>
      </c>
      <c r="V25" t="s">
        <v>128</v>
      </c>
      <c r="W25" s="2">
        <v>56741938.439999998</v>
      </c>
    </row>
    <row r="26" spans="1:23" x14ac:dyDescent="0.45">
      <c r="A26" t="s">
        <v>74</v>
      </c>
      <c r="B26" t="s">
        <v>74</v>
      </c>
      <c r="D26" t="s">
        <v>40</v>
      </c>
      <c r="E26">
        <v>2010</v>
      </c>
      <c r="F26" t="s">
        <v>75</v>
      </c>
      <c r="G26" s="14">
        <v>0.28000000000000003</v>
      </c>
      <c r="H26" s="4">
        <v>0.3</v>
      </c>
      <c r="I26" s="18">
        <v>0.5</v>
      </c>
      <c r="J26" s="4">
        <v>0.41</v>
      </c>
      <c r="K26" s="4">
        <v>0.79</v>
      </c>
      <c r="L26" s="15">
        <v>0.82</v>
      </c>
      <c r="O26" s="24" t="str" cm="1">
        <f t="array" ref="O26">_xlfn.TEXTJOIN(", ",TRUE,TRANSPOSE(U84:U87))</f>
        <v>402, 403, 406, 407</v>
      </c>
      <c r="P26" s="24" t="str" cm="1">
        <f t="array" ref="P26">_xlfn.TEXTJOIN(", ",TRUE,TRANSPOSE(V84:V87))</f>
        <v>Onions and shallots, green, Onions and shallots, dry (excluding dehydrated), Green garlic, Leeks and other alliaceous vegetables</v>
      </c>
      <c r="Q26" s="2">
        <f>SUM(W84:W87)</f>
        <v>108564714.00000001</v>
      </c>
      <c r="R26" s="2">
        <f t="shared" si="3"/>
        <v>54282.357000000011</v>
      </c>
      <c r="S26" s="2"/>
      <c r="T26" s="2"/>
      <c r="U26">
        <v>149</v>
      </c>
      <c r="V26" t="s">
        <v>201</v>
      </c>
      <c r="W26" s="2">
        <v>4666438.8499999996</v>
      </c>
    </row>
    <row r="27" spans="1:23" x14ac:dyDescent="0.45">
      <c r="A27" t="s">
        <v>88</v>
      </c>
      <c r="B27" t="s">
        <v>88</v>
      </c>
      <c r="D27" t="s">
        <v>40</v>
      </c>
      <c r="E27">
        <v>2010</v>
      </c>
      <c r="F27" t="s">
        <v>89</v>
      </c>
      <c r="G27" s="14">
        <v>0.21</v>
      </c>
      <c r="H27" s="4">
        <v>0.24</v>
      </c>
      <c r="I27" s="18">
        <v>0.43</v>
      </c>
      <c r="J27" s="4">
        <v>0.4</v>
      </c>
      <c r="K27" s="4">
        <v>0.56000000000000005</v>
      </c>
      <c r="L27" s="15">
        <v>0.61</v>
      </c>
      <c r="O27" s="24" t="str">
        <f>U92&amp;","&amp;U96</f>
        <v>426,459</v>
      </c>
      <c r="P27" s="24" t="str">
        <f>V92&amp;","&amp;V96</f>
        <v>Carrots and turnips,Chicory roots</v>
      </c>
      <c r="Q27" s="25">
        <f>W92+W96</f>
        <v>35623180.649999999</v>
      </c>
      <c r="R27" s="2">
        <f t="shared" si="3"/>
        <v>15317.967679499998</v>
      </c>
      <c r="S27" s="2"/>
      <c r="T27" s="2"/>
      <c r="U27">
        <v>156</v>
      </c>
      <c r="V27" t="s">
        <v>129</v>
      </c>
      <c r="W27" s="2">
        <v>1675883618.97</v>
      </c>
    </row>
    <row r="28" spans="1:23" x14ac:dyDescent="0.45">
      <c r="A28" s="24" t="s">
        <v>74</v>
      </c>
      <c r="B28" s="24" t="s">
        <v>74</v>
      </c>
      <c r="C28" s="19"/>
      <c r="D28" t="s">
        <v>40</v>
      </c>
      <c r="E28">
        <v>2010</v>
      </c>
      <c r="F28" t="s">
        <v>49</v>
      </c>
      <c r="G28" s="14">
        <v>0.21</v>
      </c>
      <c r="H28" s="4">
        <v>0.23</v>
      </c>
      <c r="I28" s="18">
        <v>0.51</v>
      </c>
      <c r="J28" s="4">
        <v>0.35</v>
      </c>
      <c r="K28" s="4">
        <v>0.97</v>
      </c>
      <c r="L28" s="15">
        <v>1.24</v>
      </c>
      <c r="O28" s="24" t="str">
        <f>U73&amp;","&amp;U79</f>
        <v>358,393</v>
      </c>
      <c r="P28" s="24" t="str">
        <f>V73&amp;","&amp;V79</f>
        <v>Cabbages,Cauliflowers and broccoli</v>
      </c>
      <c r="Q28" s="25">
        <f>W73+W79</f>
        <v>87219515.150000006</v>
      </c>
      <c r="R28" s="2">
        <f t="shared" si="1"/>
        <v>44481.952726500007</v>
      </c>
      <c r="S28" s="2"/>
      <c r="T28" s="2"/>
      <c r="U28">
        <v>157</v>
      </c>
      <c r="V28" t="s">
        <v>130</v>
      </c>
      <c r="W28" s="2">
        <v>228367161.08000001</v>
      </c>
    </row>
    <row r="29" spans="1:23" x14ac:dyDescent="0.45">
      <c r="A29" t="s">
        <v>74</v>
      </c>
      <c r="B29" t="s">
        <v>74</v>
      </c>
      <c r="D29" t="s">
        <v>40</v>
      </c>
      <c r="E29">
        <v>2010</v>
      </c>
      <c r="F29" t="s">
        <v>79</v>
      </c>
      <c r="G29" s="14">
        <v>0.21</v>
      </c>
      <c r="H29" s="4">
        <v>0.23</v>
      </c>
      <c r="I29" s="18">
        <v>0.53</v>
      </c>
      <c r="J29" s="4">
        <v>0.42</v>
      </c>
      <c r="K29" s="4">
        <v>0.97</v>
      </c>
      <c r="L29" s="15">
        <v>1.1299999999999999</v>
      </c>
      <c r="O29" s="24" t="str" cm="1">
        <f t="array" ref="O29">_xlfn.TEXTJOIN(", ",TRUE,TRANSPOSE(U73:U77))&amp;","&amp;_xlfn.TEXTJOIN(", ",TRUE,TRANSPOSE(U88:U91))&amp;","&amp;_xlfn.TEXTJOIN(", ",TRUE,TRANSPOSE(U93:U95))&amp;","&amp;_xlfn.TEXTJOIN(", ",TRUE,TRANSPOSE(U97:U98))&amp;","&amp;_xlfn.TEXTJOIN(", ",TRUE,TRANSPOSE(U80:U83))</f>
        <v>358, 366, 367, 372, 373,414, 417, 420, 423,430, 446, 449,461, 463,394, 397, 399, 401</v>
      </c>
      <c r="P29" s="24" t="str" cm="1">
        <f t="array" ref="P29">_xlfn.TEXTJOIN(", ",TRUE,TRANSPOSE(V73:V77))&amp;","&amp;_xlfn.TEXTJOIN(", ",TRUE,TRANSPOSE(V88:V91))&amp;","&amp;_xlfn.TEXTJOIN(", ",TRUE,TRANSPOSE(V93:V95))&amp;","&amp;_xlfn.TEXTJOIN(", ",TRUE,TRANSPOSE(V97:V98))&amp;","&amp;_xlfn.TEXTJOIN(", ",TRUE,TRANSPOSE(V80:V83))</f>
        <v>Cabbages, Artichokes, Asparagus, Lettuce and chicory, Spinach,Other beans, green, Peas, green, Broad beans and horse beans, green, String beans,Okra, Green corn (maize), Mushrooms and truffles,Locust beans (carobs), Other vegetables, fresh n.e.c.,Pumpkins, squash and gourds, Cucumbers and gherkins, Eggplants (aubergines), Chillies and peppers, green (Capsicum spp. and Pimenta spp.)</v>
      </c>
      <c r="Q29" s="2">
        <f>SUM(W73:W77,W88:W91,W93:W95,W97:W98,W80:W83)</f>
        <v>622149485.6099999</v>
      </c>
      <c r="R29" s="2">
        <f t="shared" si="1"/>
        <v>329739.22737329995</v>
      </c>
      <c r="S29" s="2"/>
      <c r="T29" s="2"/>
      <c r="U29">
        <v>161</v>
      </c>
      <c r="V29" t="s">
        <v>202</v>
      </c>
      <c r="W29" s="2">
        <v>900117.51</v>
      </c>
    </row>
    <row r="30" spans="1:23" x14ac:dyDescent="0.45">
      <c r="A30" t="s">
        <v>39</v>
      </c>
      <c r="B30" t="s">
        <v>39</v>
      </c>
      <c r="D30" t="s">
        <v>40</v>
      </c>
      <c r="E30">
        <v>2010</v>
      </c>
      <c r="F30" t="s">
        <v>54</v>
      </c>
      <c r="G30" s="14">
        <v>0.01</v>
      </c>
      <c r="H30" s="4">
        <v>0.08</v>
      </c>
      <c r="I30" s="18">
        <v>0.39</v>
      </c>
      <c r="J30" s="4">
        <v>0.34</v>
      </c>
      <c r="K30" s="4">
        <v>0.56000000000000005</v>
      </c>
      <c r="L30" s="15">
        <v>0.66</v>
      </c>
      <c r="O30" s="24" t="str" cm="1">
        <f t="array" ref="O30">_xlfn.TEXTJOIN(", ",TRUE,TRANSPOSE(U101:U105))</f>
        <v>490, 495, 497, 507, 512</v>
      </c>
      <c r="P30" s="24" t="str" cm="1">
        <f t="array" ref="P30">_xlfn.TEXTJOIN(", ",TRUE,TRANSPOSE(V101:V105))</f>
        <v>Oranges, Tangerines, mandarins, clementines, Lemons and limes, Pomelos and grapefruits, Other citrus fruit, n.e.c.</v>
      </c>
      <c r="Q30" s="2">
        <f>SUM(W101:W105)</f>
        <v>129421289.66999999</v>
      </c>
      <c r="R30" s="2">
        <f t="shared" si="1"/>
        <v>50474.302971299992</v>
      </c>
      <c r="S30" s="2"/>
      <c r="T30" s="2"/>
      <c r="U30">
        <v>176</v>
      </c>
      <c r="V30" t="s">
        <v>131</v>
      </c>
      <c r="W30" s="2">
        <v>24785151.75</v>
      </c>
    </row>
    <row r="31" spans="1:23" x14ac:dyDescent="0.45">
      <c r="A31" t="s">
        <v>345</v>
      </c>
      <c r="B31" t="s">
        <v>345</v>
      </c>
      <c r="D31" t="s">
        <v>40</v>
      </c>
      <c r="E31">
        <v>2010</v>
      </c>
      <c r="F31" t="s">
        <v>42</v>
      </c>
      <c r="G31" s="14">
        <v>0.56000000000000005</v>
      </c>
      <c r="H31" s="4">
        <v>0.61</v>
      </c>
      <c r="I31" s="18">
        <v>0.86</v>
      </c>
      <c r="J31" s="4">
        <v>0.83</v>
      </c>
      <c r="K31" s="4">
        <v>1.18</v>
      </c>
      <c r="L31" s="15">
        <v>1.3</v>
      </c>
      <c r="O31" s="24">
        <f>U99</f>
        <v>486</v>
      </c>
      <c r="P31" s="24" t="str">
        <f>V99</f>
        <v>Bananas</v>
      </c>
      <c r="Q31" s="2">
        <f>_xlfn.XLOOKUP(O31,$U$5:$U$212,$W$5:$W$212)</f>
        <v>109437280.41</v>
      </c>
      <c r="R31" s="2">
        <f t="shared" si="1"/>
        <v>94116.061152599985</v>
      </c>
      <c r="S31" s="2"/>
      <c r="T31" s="2"/>
      <c r="U31">
        <v>181</v>
      </c>
      <c r="V31" t="s">
        <v>203</v>
      </c>
      <c r="W31" s="2">
        <v>4485400.7300000004</v>
      </c>
    </row>
    <row r="32" spans="1:23" x14ac:dyDescent="0.45">
      <c r="A32" t="s">
        <v>39</v>
      </c>
      <c r="B32" t="s">
        <v>39</v>
      </c>
      <c r="D32" t="s">
        <v>40</v>
      </c>
      <c r="E32">
        <v>2010</v>
      </c>
      <c r="F32" t="s">
        <v>41</v>
      </c>
      <c r="G32" s="14">
        <v>0.26</v>
      </c>
      <c r="H32" s="4">
        <v>0.28999999999999998</v>
      </c>
      <c r="I32" s="18">
        <v>0.43</v>
      </c>
      <c r="J32" s="4">
        <v>0.42</v>
      </c>
      <c r="K32" s="4">
        <v>0.56999999999999995</v>
      </c>
      <c r="L32" s="15">
        <v>0.6</v>
      </c>
      <c r="O32" s="24">
        <f>U106</f>
        <v>515</v>
      </c>
      <c r="P32" s="24" t="str">
        <f>V106</f>
        <v>Apples</v>
      </c>
      <c r="Q32" s="2">
        <f>_xlfn.XLOOKUP(O32,$U$5:$U$212,$W$5:$W$212)</f>
        <v>71186066.670000002</v>
      </c>
      <c r="R32" s="2">
        <f t="shared" si="1"/>
        <v>30610.008668099999</v>
      </c>
      <c r="S32" s="2"/>
      <c r="T32" s="2"/>
      <c r="U32">
        <v>187</v>
      </c>
      <c r="V32" t="s">
        <v>132</v>
      </c>
      <c r="W32" s="2">
        <v>10502924.08</v>
      </c>
    </row>
    <row r="33" spans="1:23" x14ac:dyDescent="0.45">
      <c r="A33" t="s">
        <v>39</v>
      </c>
      <c r="B33" t="s">
        <v>39</v>
      </c>
      <c r="D33" t="s">
        <v>40</v>
      </c>
      <c r="E33">
        <v>2010</v>
      </c>
      <c r="F33" t="s">
        <v>48</v>
      </c>
      <c r="G33" s="14">
        <v>0.64</v>
      </c>
      <c r="H33" s="4">
        <v>0.77</v>
      </c>
      <c r="I33" s="18">
        <v>1.53</v>
      </c>
      <c r="J33" s="4">
        <v>1.39</v>
      </c>
      <c r="K33" s="4">
        <v>2.67</v>
      </c>
      <c r="L33" s="15">
        <v>2.91</v>
      </c>
      <c r="O33" s="24" t="str" cm="1">
        <f t="array" ref="O33">_xlfn.TEXTJOIN(", ",TRUE,TRANSPOSE(U116:U123))</f>
        <v>544, 547, 549, 550, 552, 554, 558, 560</v>
      </c>
      <c r="P33" s="24" t="str" cm="1">
        <f t="array" ref="P33">_xlfn.TEXTJOIN(", ",TRUE,TRANSPOSE(V116:V123))</f>
        <v>Strawberries, Raspberries, Gooseberries, Currants, Blueberries, Cranberries, Other berries and fruits of the genus vaccinium n.e.c., Grapes</v>
      </c>
      <c r="Q33" s="2">
        <f>SUM(W116:W123)</f>
        <v>75874565.570000008</v>
      </c>
      <c r="R33" s="2">
        <f t="shared" si="1"/>
        <v>116088.0853221</v>
      </c>
      <c r="S33" s="2"/>
      <c r="T33" s="2"/>
      <c r="U33">
        <v>191</v>
      </c>
      <c r="V33" t="s">
        <v>204</v>
      </c>
      <c r="W33" s="2">
        <v>10836652.1</v>
      </c>
    </row>
    <row r="34" spans="1:23" x14ac:dyDescent="0.45">
      <c r="D34" t="s">
        <v>40</v>
      </c>
      <c r="E34">
        <v>2010</v>
      </c>
      <c r="F34" t="s">
        <v>93</v>
      </c>
      <c r="G34" s="14">
        <v>0.74</v>
      </c>
      <c r="H34" s="4">
        <v>0.91</v>
      </c>
      <c r="I34" s="18">
        <v>1.79</v>
      </c>
      <c r="J34" s="4">
        <v>1.59</v>
      </c>
      <c r="K34" s="4">
        <v>2.65</v>
      </c>
      <c r="L34" s="15">
        <v>4.68</v>
      </c>
      <c r="O34" s="24"/>
      <c r="P34" s="24"/>
      <c r="Q34" s="2"/>
      <c r="R34" s="2">
        <f t="shared" si="1"/>
        <v>0</v>
      </c>
      <c r="S34" s="2"/>
      <c r="T34" s="2"/>
      <c r="U34">
        <v>195</v>
      </c>
      <c r="V34" t="s">
        <v>133</v>
      </c>
      <c r="W34" s="2">
        <v>6837587.8700000001</v>
      </c>
    </row>
    <row r="35" spans="1:23" x14ac:dyDescent="0.45">
      <c r="A35" t="s">
        <v>39</v>
      </c>
      <c r="B35" t="s">
        <v>39</v>
      </c>
      <c r="D35" t="s">
        <v>40</v>
      </c>
      <c r="E35">
        <v>2010</v>
      </c>
      <c r="F35" t="s">
        <v>76</v>
      </c>
      <c r="G35" s="14">
        <v>0.27</v>
      </c>
      <c r="H35" s="4">
        <v>0.35</v>
      </c>
      <c r="I35" s="18">
        <v>1.05</v>
      </c>
      <c r="J35" s="4">
        <v>0.72</v>
      </c>
      <c r="K35" s="4">
        <v>2.93</v>
      </c>
      <c r="L35" s="15">
        <v>2.96</v>
      </c>
      <c r="O35" s="24" t="str" cm="1">
        <f t="array" ref="O35">_xlfn.TEXTJOIN(", ",TRUE,TRANSPOSE(U124:U136))&amp;","&amp;_xlfn.TEXTJOIN(", ",TRUE,TRANSPOSE(U107:U115))</f>
        <v>567, 568, 569, 571, 572, 574, 577, 587, 591, 592, 600, 603, 619,521, 523, 526, 530, 531, 534, 536, 541, 542</v>
      </c>
      <c r="P35" s="24" t="str" cm="1">
        <f t="array" ref="P35">_xlfn.TEXTJOIN(", ",TRUE,TRANSPOSE(V124:V136))&amp;","&amp;_xlfn.TEXTJOIN(", ",TRUE,TRANSPOSE(V107:V115))</f>
        <v>Watermelons, Cantaloupes and other melons, Figs, Mangoes, guavas and mangosteens, Avocados, Pineapples, Dates, Persimmons, Cashewapple, Kiwi fruit, Papayas, Other tropical fruits, n.e.c., Other fruits, n.e.c.,Pears, Quinces, Apricots, Sour cherries, Cherries, Peaches and nectarines, Plums and sloes, Other stone fruits, Other pome fruits</v>
      </c>
      <c r="Q35" s="2">
        <f>SUM(W124:W136,W107:W115)</f>
        <v>320349629.96000004</v>
      </c>
      <c r="R35" s="2">
        <f t="shared" si="1"/>
        <v>336367.11145800009</v>
      </c>
      <c r="S35" s="2"/>
      <c r="T35" s="2"/>
      <c r="U35">
        <v>197</v>
      </c>
      <c r="V35" t="s">
        <v>205</v>
      </c>
      <c r="W35" s="2">
        <v>3891203</v>
      </c>
    </row>
    <row r="36" spans="1:23" x14ac:dyDescent="0.45">
      <c r="A36" t="s">
        <v>55</v>
      </c>
      <c r="B36" t="s">
        <v>55</v>
      </c>
      <c r="D36" t="s">
        <v>40</v>
      </c>
      <c r="E36">
        <v>2010</v>
      </c>
      <c r="F36" t="s">
        <v>56</v>
      </c>
      <c r="G36" s="14">
        <v>4.3499999999999996</v>
      </c>
      <c r="H36" s="4">
        <v>5.2</v>
      </c>
      <c r="I36" s="18">
        <v>28.53</v>
      </c>
      <c r="J36" s="4">
        <v>8.15</v>
      </c>
      <c r="K36" s="4">
        <v>84.85</v>
      </c>
      <c r="L36" s="15">
        <v>85.74</v>
      </c>
      <c r="O36" s="24">
        <f>U137</f>
        <v>656</v>
      </c>
      <c r="P36" s="24" t="str">
        <f>V137</f>
        <v>Coffee, green</v>
      </c>
      <c r="Q36" s="2">
        <f>_xlfn.XLOOKUP(O36,$U$5:$U$212,$W$5:$W$212)</f>
        <v>8460553.6500000004</v>
      </c>
      <c r="R36" s="2">
        <f t="shared" si="1"/>
        <v>241379.59563450003</v>
      </c>
      <c r="S36" s="2"/>
      <c r="T36" s="2"/>
      <c r="U36">
        <v>201</v>
      </c>
      <c r="V36" t="s">
        <v>206</v>
      </c>
      <c r="W36" s="2">
        <v>4980910.6399999997</v>
      </c>
    </row>
    <row r="37" spans="1:23" x14ac:dyDescent="0.45">
      <c r="A37" t="s">
        <v>57</v>
      </c>
      <c r="B37" t="s">
        <v>57</v>
      </c>
      <c r="D37" t="s">
        <v>40</v>
      </c>
      <c r="E37">
        <v>2010</v>
      </c>
      <c r="F37" t="s">
        <v>58</v>
      </c>
      <c r="G37" s="14">
        <v>-3.95</v>
      </c>
      <c r="H37" s="4">
        <v>-0.1</v>
      </c>
      <c r="I37" s="18">
        <v>46.65</v>
      </c>
      <c r="J37" s="4">
        <v>4.95</v>
      </c>
      <c r="K37" s="4">
        <v>134.69999999999999</v>
      </c>
      <c r="L37" s="15">
        <v>257.48</v>
      </c>
      <c r="O37" s="24">
        <f>U138</f>
        <v>661</v>
      </c>
      <c r="P37" s="24" t="str">
        <f>V138</f>
        <v>Cocoa beans</v>
      </c>
      <c r="Q37" s="2">
        <f>_xlfn.XLOOKUP(O37,$U$5:$U$212,$W$5:$W$212)</f>
        <v>4328769.53</v>
      </c>
      <c r="R37" s="2">
        <f t="shared" si="1"/>
        <v>201937.09857450001</v>
      </c>
      <c r="S37" s="2"/>
      <c r="T37" s="2"/>
      <c r="U37">
        <v>203</v>
      </c>
      <c r="V37" t="s">
        <v>207</v>
      </c>
      <c r="W37" s="2">
        <v>164364</v>
      </c>
    </row>
    <row r="38" spans="1:23" x14ac:dyDescent="0.45">
      <c r="A38" t="s">
        <v>45</v>
      </c>
      <c r="B38" t="s">
        <v>45</v>
      </c>
      <c r="D38" t="s">
        <v>40</v>
      </c>
      <c r="E38">
        <v>2010</v>
      </c>
      <c r="F38" t="s">
        <v>112</v>
      </c>
      <c r="G38" s="14">
        <v>37.57</v>
      </c>
      <c r="H38" s="4">
        <v>40.369999999999997</v>
      </c>
      <c r="I38" s="18">
        <v>99.48</v>
      </c>
      <c r="J38" s="4">
        <v>60.36</v>
      </c>
      <c r="K38" s="4">
        <v>209.85</v>
      </c>
      <c r="L38" s="15">
        <v>269.19</v>
      </c>
      <c r="O38" s="24" t="str">
        <f>U165&amp;","&amp;U166&amp;","&amp;U167&amp;","&amp;U170&amp;","&amp;U171&amp;","&amp;U172</f>
        <v>867,868,869,947,948,949</v>
      </c>
      <c r="P38" s="24" t="str">
        <f>V165&amp;","&amp;V166&amp;","&amp;V167&amp;","&amp;V170&amp;","&amp;V171&amp;","&amp;V172</f>
        <v>Meat of cattle with the bone, fresh or chilled,Edible offal of cattle, fresh, chilled or frozen,Cattle fat, unrendered,Meat of buffalo, fresh or chilled,Edible offal of buffalo, fresh, chilled or frozen,Buffalo fat, unrendered</v>
      </c>
      <c r="Q38" s="25">
        <f>W165+W166+W167+W170+W171+W172</f>
        <v>80175308.359999999</v>
      </c>
      <c r="R38" s="2">
        <f t="shared" si="1"/>
        <v>7975839.6756528011</v>
      </c>
      <c r="S38" s="2"/>
      <c r="T38" s="2"/>
      <c r="U38">
        <v>205</v>
      </c>
      <c r="V38" t="s">
        <v>134</v>
      </c>
      <c r="W38" s="2">
        <v>740268.13</v>
      </c>
    </row>
    <row r="39" spans="1:23" x14ac:dyDescent="0.45">
      <c r="D39" t="s">
        <v>40</v>
      </c>
      <c r="E39">
        <v>2010</v>
      </c>
      <c r="F39" t="s">
        <v>113</v>
      </c>
      <c r="G39" s="14">
        <v>14.93</v>
      </c>
      <c r="H39" s="4">
        <v>17.940000000000001</v>
      </c>
      <c r="I39" s="18">
        <v>33.299999999999997</v>
      </c>
      <c r="J39" s="4">
        <v>34.14</v>
      </c>
      <c r="K39" s="4">
        <v>50.9</v>
      </c>
      <c r="L39" s="15">
        <v>56.68</v>
      </c>
      <c r="O39" s="24"/>
      <c r="P39" s="24"/>
      <c r="Q39" s="2"/>
      <c r="R39" s="2">
        <f t="shared" si="1"/>
        <v>0</v>
      </c>
      <c r="S39" s="2"/>
      <c r="T39" s="2"/>
      <c r="U39">
        <v>210</v>
      </c>
      <c r="V39" t="s">
        <v>135</v>
      </c>
      <c r="W39" s="2">
        <v>1251123.29</v>
      </c>
    </row>
    <row r="40" spans="1:23" x14ac:dyDescent="0.45">
      <c r="A40" t="s">
        <v>65</v>
      </c>
      <c r="B40" t="s">
        <v>65</v>
      </c>
      <c r="D40" t="s">
        <v>40</v>
      </c>
      <c r="E40">
        <v>2010</v>
      </c>
      <c r="F40" t="s">
        <v>66</v>
      </c>
      <c r="G40" s="14">
        <v>23.7</v>
      </c>
      <c r="H40" s="4">
        <v>24.52</v>
      </c>
      <c r="I40" s="18">
        <v>39.72</v>
      </c>
      <c r="J40" s="4">
        <v>40.61</v>
      </c>
      <c r="K40" s="4">
        <v>54.44</v>
      </c>
      <c r="L40" s="15">
        <v>60.16</v>
      </c>
      <c r="O40" s="24" t="str">
        <f>U175&amp;","&amp;U176&amp;","&amp;U177&amp;","&amp;U181&amp;","&amp;U182&amp;","&amp;U183</f>
        <v>977,978,979,1017,1018,1019</v>
      </c>
      <c r="P40" s="24" t="str">
        <f>V175&amp;","&amp;V176&amp;","&amp;V177&amp;","&amp;V181&amp;","&amp;V182&amp;","&amp;V183</f>
        <v>Meat of sheep, fresh or chilled,Edible offal of sheep, fresh, chilled or frozen,Sheep fat, unrendered,Meat of goat, fresh or chilled,Edible offal of goat, fresh, chilled or frozen,Goat fat, unrendered</v>
      </c>
      <c r="Q40" s="25">
        <f>W175+W176+W177+W181+W182+W183</f>
        <v>17359008.790000003</v>
      </c>
      <c r="R40" s="2">
        <f t="shared" si="1"/>
        <v>689499.82913880015</v>
      </c>
      <c r="S40" s="2"/>
      <c r="T40" s="2"/>
      <c r="U40">
        <v>211</v>
      </c>
      <c r="V40" t="s">
        <v>208</v>
      </c>
      <c r="W40" s="2">
        <v>3341809.99</v>
      </c>
    </row>
    <row r="41" spans="1:23" x14ac:dyDescent="0.45">
      <c r="A41" t="s">
        <v>81</v>
      </c>
      <c r="B41" t="s">
        <v>81</v>
      </c>
      <c r="D41" t="s">
        <v>40</v>
      </c>
      <c r="E41">
        <v>2010</v>
      </c>
      <c r="F41" t="s">
        <v>82</v>
      </c>
      <c r="G41" s="14">
        <v>6.91</v>
      </c>
      <c r="H41" s="4">
        <v>7.41</v>
      </c>
      <c r="I41" s="18">
        <v>12.31</v>
      </c>
      <c r="J41" s="4">
        <v>10.57</v>
      </c>
      <c r="K41" s="4">
        <v>22.26</v>
      </c>
      <c r="L41" s="15">
        <v>23.79</v>
      </c>
      <c r="O41" t="str">
        <f>U186&amp;","&amp;U187&amp;","&amp;U188</f>
        <v>1035,1036,1037</v>
      </c>
      <c r="P41" t="str">
        <f>V186&amp;","&amp;V187&amp;","&amp;V188</f>
        <v>Meat of pig with the bone, fresh or chilled,Edible offal of pigs, fresh, chilled or frozen,Fat of pigs</v>
      </c>
      <c r="Q41" s="2">
        <f>W186+W187+W188</f>
        <v>125060446.84999999</v>
      </c>
      <c r="R41" s="2">
        <f t="shared" si="1"/>
        <v>1539494.1007234999</v>
      </c>
      <c r="S41" s="2"/>
      <c r="T41" s="2"/>
      <c r="U41">
        <v>216</v>
      </c>
      <c r="V41" t="s">
        <v>209</v>
      </c>
      <c r="W41" s="2">
        <v>75787</v>
      </c>
    </row>
    <row r="42" spans="1:23" x14ac:dyDescent="0.45">
      <c r="A42" t="s">
        <v>85</v>
      </c>
      <c r="B42" t="s">
        <v>85</v>
      </c>
      <c r="D42" t="s">
        <v>40</v>
      </c>
      <c r="E42">
        <v>2010</v>
      </c>
      <c r="F42" t="s">
        <v>86</v>
      </c>
      <c r="G42" s="14">
        <v>3.95</v>
      </c>
      <c r="H42" s="4">
        <v>4.18</v>
      </c>
      <c r="I42" s="18">
        <v>9.8699999999999992</v>
      </c>
      <c r="J42" s="4">
        <v>7.52</v>
      </c>
      <c r="K42" s="4">
        <v>20.12</v>
      </c>
      <c r="L42" s="15">
        <v>20.82</v>
      </c>
      <c r="O42" t="str">
        <f>U189&amp;","&amp;U191&amp;","&amp;U192&amp;","&amp;U193&amp;","&amp;U194</f>
        <v>1058,1069,1073,1080,1089</v>
      </c>
      <c r="P42" t="str">
        <f>V189&amp;","&amp;V191&amp;","&amp;V192&amp;","&amp;V193&amp;","&amp;V194</f>
        <v>Meat of chickens, fresh or chilled,Meat of ducks, fresh or chilled,Meat of geese, fresh or chilled,Meat of turkeys, fresh or chilled,Meat of pigeons and other birds n.e.c., fresh, chilled or frozen</v>
      </c>
      <c r="Q42" s="2">
        <f>W189+W191+W192+W193+W194</f>
        <v>99185408.250000015</v>
      </c>
      <c r="R42" s="2">
        <f t="shared" si="1"/>
        <v>978959.97942750016</v>
      </c>
      <c r="S42" s="2"/>
      <c r="T42" s="2"/>
      <c r="U42">
        <v>217</v>
      </c>
      <c r="V42" t="s">
        <v>210</v>
      </c>
      <c r="W42" s="2">
        <v>3050698.24</v>
      </c>
    </row>
    <row r="43" spans="1:23" x14ac:dyDescent="0.45">
      <c r="A43" t="s">
        <v>68</v>
      </c>
      <c r="B43" t="s">
        <v>68</v>
      </c>
      <c r="D43" t="s">
        <v>40</v>
      </c>
      <c r="E43">
        <v>2010</v>
      </c>
      <c r="F43" t="s">
        <v>69</v>
      </c>
      <c r="G43" s="14">
        <v>1.51</v>
      </c>
      <c r="H43" s="4">
        <v>1.7</v>
      </c>
      <c r="I43" s="18">
        <v>3.15</v>
      </c>
      <c r="J43" s="4">
        <v>2.65</v>
      </c>
      <c r="K43" s="4">
        <v>4.83</v>
      </c>
      <c r="L43" s="15">
        <v>7</v>
      </c>
      <c r="O43" s="24" t="str">
        <f>U168&amp;","&amp;U173&amp;","&amp;U178&amp;","&amp;U184</f>
        <v>882,951,982,1020</v>
      </c>
      <c r="P43" s="24" t="str">
        <f>V168&amp;","&amp;V173&amp;","&amp;V178&amp;","&amp;V184</f>
        <v>Raw milk of cattle,Raw milk of buffalo,Raw milk of sheep,Raw milk of goats</v>
      </c>
      <c r="Q43" s="25">
        <f>W168+W173+W178+W184</f>
        <v>720714155.48000002</v>
      </c>
      <c r="R43" s="2">
        <f t="shared" si="1"/>
        <v>2270249.5897619999</v>
      </c>
      <c r="S43" s="2"/>
      <c r="T43" s="2"/>
      <c r="U43">
        <v>220</v>
      </c>
      <c r="V43" t="s">
        <v>211</v>
      </c>
      <c r="W43" s="2">
        <v>1999713.33</v>
      </c>
    </row>
    <row r="44" spans="1:23" x14ac:dyDescent="0.45">
      <c r="D44" t="s">
        <v>40</v>
      </c>
      <c r="E44">
        <v>2010</v>
      </c>
      <c r="F44" t="s">
        <v>53</v>
      </c>
      <c r="G44" s="14">
        <v>10.210000000000001</v>
      </c>
      <c r="H44" s="4">
        <v>10.92</v>
      </c>
      <c r="I44" s="18">
        <v>23.88</v>
      </c>
      <c r="J44" s="4">
        <v>18.64</v>
      </c>
      <c r="K44" s="4">
        <v>39.32</v>
      </c>
      <c r="L44" s="15">
        <v>58.79</v>
      </c>
      <c r="Q44" s="2"/>
      <c r="R44" s="2">
        <f t="shared" si="1"/>
        <v>0</v>
      </c>
      <c r="S44" s="2"/>
      <c r="T44" s="2"/>
      <c r="U44">
        <v>221</v>
      </c>
      <c r="V44" t="s">
        <v>212</v>
      </c>
      <c r="W44" s="2">
        <v>2575821.38</v>
      </c>
    </row>
    <row r="45" spans="1:23" x14ac:dyDescent="0.45">
      <c r="A45" t="s">
        <v>59</v>
      </c>
      <c r="B45" t="s">
        <v>59</v>
      </c>
      <c r="D45" t="s">
        <v>40</v>
      </c>
      <c r="E45">
        <v>2010</v>
      </c>
      <c r="F45" t="s">
        <v>60</v>
      </c>
      <c r="G45" s="14">
        <v>2.85</v>
      </c>
      <c r="H45" s="4">
        <v>2.93</v>
      </c>
      <c r="I45" s="18">
        <v>4.67</v>
      </c>
      <c r="J45" s="4">
        <v>4.21</v>
      </c>
      <c r="K45" s="4">
        <v>8.39</v>
      </c>
      <c r="L45" s="15">
        <v>8.49</v>
      </c>
      <c r="O45" s="24" t="str">
        <f>U190&amp;","&amp;U195</f>
        <v>1062,1091</v>
      </c>
      <c r="P45" s="24" t="str">
        <f>V190&amp;","&amp;V195</f>
        <v>Hen eggs in shell, fresh,Eggs from other birds in shell, fresh, n.e.c.</v>
      </c>
      <c r="Q45" s="25">
        <f>W190+W195</f>
        <v>69664898.709999993</v>
      </c>
      <c r="R45" s="2">
        <f t="shared" si="1"/>
        <v>325335.07697569998</v>
      </c>
      <c r="S45" s="2"/>
      <c r="T45" s="2"/>
      <c r="U45">
        <v>222</v>
      </c>
      <c r="V45" t="s">
        <v>213</v>
      </c>
      <c r="W45" s="2">
        <v>2780468.62</v>
      </c>
    </row>
    <row r="46" spans="1:23" x14ac:dyDescent="0.45">
      <c r="A46" t="s">
        <v>61</v>
      </c>
      <c r="B46" t="s">
        <v>61</v>
      </c>
      <c r="D46" t="s">
        <v>40</v>
      </c>
      <c r="E46">
        <v>2010</v>
      </c>
      <c r="F46" t="s">
        <v>62</v>
      </c>
      <c r="G46" s="14">
        <v>5.41</v>
      </c>
      <c r="H46" s="4">
        <v>5.65</v>
      </c>
      <c r="I46" s="18">
        <v>13.63</v>
      </c>
      <c r="J46" s="4">
        <v>7.89</v>
      </c>
      <c r="K46" s="4">
        <v>26.51</v>
      </c>
      <c r="L46" s="15">
        <v>32.64</v>
      </c>
      <c r="O46" s="20">
        <f>U234</f>
        <v>0</v>
      </c>
      <c r="P46" s="21" t="s">
        <v>323</v>
      </c>
      <c r="Q46" s="22">
        <f>Z4</f>
        <v>77989014.810000002</v>
      </c>
      <c r="R46" s="2">
        <f t="shared" si="1"/>
        <v>1062990.2718603001</v>
      </c>
      <c r="S46" s="2"/>
      <c r="T46" s="2"/>
      <c r="U46">
        <v>223</v>
      </c>
      <c r="V46" t="s">
        <v>214</v>
      </c>
      <c r="W46" s="2">
        <v>718149.65</v>
      </c>
    </row>
    <row r="47" spans="1:23" x14ac:dyDescent="0.45">
      <c r="A47" t="s">
        <v>61</v>
      </c>
      <c r="B47" t="s">
        <v>61</v>
      </c>
      <c r="D47" t="s">
        <v>40</v>
      </c>
      <c r="E47">
        <v>2010</v>
      </c>
      <c r="F47" t="s">
        <v>114</v>
      </c>
      <c r="G47" s="14">
        <v>7.41</v>
      </c>
      <c r="H47" s="4">
        <v>8.0399999999999991</v>
      </c>
      <c r="I47" s="18">
        <v>26.87</v>
      </c>
      <c r="J47" s="4">
        <v>14.71</v>
      </c>
      <c r="K47" s="4">
        <v>52.12</v>
      </c>
      <c r="L47" s="15">
        <v>115.09</v>
      </c>
      <c r="R47" s="2"/>
      <c r="U47">
        <v>224</v>
      </c>
      <c r="V47" t="s">
        <v>136</v>
      </c>
      <c r="W47" s="2">
        <v>280308.34999999998</v>
      </c>
    </row>
    <row r="48" spans="1:23" x14ac:dyDescent="0.45">
      <c r="Q48" s="2"/>
      <c r="R48" s="2"/>
      <c r="U48">
        <v>225</v>
      </c>
      <c r="V48" t="s">
        <v>215</v>
      </c>
      <c r="W48" s="2">
        <v>854742.24</v>
      </c>
    </row>
    <row r="49" spans="3:23" x14ac:dyDescent="0.45">
      <c r="C49" s="5"/>
      <c r="D49" t="s">
        <v>473</v>
      </c>
      <c r="U49">
        <v>226</v>
      </c>
      <c r="V49" t="s">
        <v>137</v>
      </c>
      <c r="W49" s="2">
        <v>1086449</v>
      </c>
    </row>
    <row r="50" spans="3:23" x14ac:dyDescent="0.45">
      <c r="C50" s="7"/>
      <c r="D50" s="5" t="s">
        <v>115</v>
      </c>
      <c r="U50">
        <v>234</v>
      </c>
      <c r="V50" t="s">
        <v>216</v>
      </c>
      <c r="W50" s="2">
        <v>869534.96</v>
      </c>
    </row>
    <row r="51" spans="3:23" x14ac:dyDescent="0.45">
      <c r="D51" s="7" t="s">
        <v>94</v>
      </c>
      <c r="O51" t="s">
        <v>472</v>
      </c>
      <c r="U51">
        <v>236</v>
      </c>
      <c r="V51" t="s">
        <v>217</v>
      </c>
      <c r="W51" s="2">
        <v>265088428.75999999</v>
      </c>
    </row>
    <row r="52" spans="3:23" x14ac:dyDescent="0.45">
      <c r="D52" t="s">
        <v>327</v>
      </c>
      <c r="O52" s="58" t="s">
        <v>429</v>
      </c>
      <c r="U52">
        <v>242</v>
      </c>
      <c r="V52" t="s">
        <v>218</v>
      </c>
      <c r="W52" s="2">
        <v>43778434.869999997</v>
      </c>
    </row>
    <row r="53" spans="3:23" x14ac:dyDescent="0.45">
      <c r="D53" t="s">
        <v>328</v>
      </c>
      <c r="O53" s="58" t="s">
        <v>329</v>
      </c>
      <c r="U53">
        <v>249</v>
      </c>
      <c r="V53" t="s">
        <v>219</v>
      </c>
      <c r="W53" s="2">
        <v>61077786.619999997</v>
      </c>
    </row>
    <row r="54" spans="3:23" x14ac:dyDescent="0.45">
      <c r="O54" t="s">
        <v>330</v>
      </c>
      <c r="U54">
        <v>254</v>
      </c>
      <c r="V54" t="s">
        <v>220</v>
      </c>
      <c r="W54" s="2">
        <v>236959123.46000001</v>
      </c>
    </row>
    <row r="55" spans="3:23" x14ac:dyDescent="0.45">
      <c r="U55">
        <v>260</v>
      </c>
      <c r="V55" t="s">
        <v>138</v>
      </c>
      <c r="W55" s="2">
        <v>20626352.219999999</v>
      </c>
    </row>
    <row r="56" spans="3:23" x14ac:dyDescent="0.45">
      <c r="U56">
        <v>263</v>
      </c>
      <c r="V56" t="s">
        <v>139</v>
      </c>
      <c r="W56" s="2">
        <v>628800.85</v>
      </c>
    </row>
    <row r="57" spans="3:23" x14ac:dyDescent="0.45">
      <c r="U57">
        <v>265</v>
      </c>
      <c r="V57" t="s">
        <v>221</v>
      </c>
      <c r="W57" s="2">
        <v>1741369.52</v>
      </c>
    </row>
    <row r="58" spans="3:23" x14ac:dyDescent="0.45">
      <c r="U58">
        <v>267</v>
      </c>
      <c r="V58" t="s">
        <v>140</v>
      </c>
      <c r="W58" s="2">
        <v>31457293.510000002</v>
      </c>
    </row>
    <row r="59" spans="3:23" x14ac:dyDescent="0.45">
      <c r="U59">
        <v>270</v>
      </c>
      <c r="V59" t="s">
        <v>222</v>
      </c>
      <c r="W59" s="2">
        <v>59861338.810000002</v>
      </c>
    </row>
    <row r="60" spans="3:23" x14ac:dyDescent="0.45">
      <c r="U60">
        <v>275</v>
      </c>
      <c r="V60" t="s">
        <v>141</v>
      </c>
      <c r="W60" s="2">
        <v>495842.03</v>
      </c>
    </row>
    <row r="61" spans="3:23" x14ac:dyDescent="0.45">
      <c r="U61">
        <v>277</v>
      </c>
      <c r="V61" t="s">
        <v>223</v>
      </c>
      <c r="W61" s="2">
        <v>153.86000000000001</v>
      </c>
    </row>
    <row r="62" spans="3:23" x14ac:dyDescent="0.45">
      <c r="U62">
        <v>280</v>
      </c>
      <c r="V62" t="s">
        <v>142</v>
      </c>
      <c r="W62" s="2">
        <v>664723.09</v>
      </c>
    </row>
    <row r="63" spans="3:23" x14ac:dyDescent="0.45">
      <c r="U63">
        <v>289</v>
      </c>
      <c r="V63" t="s">
        <v>143</v>
      </c>
      <c r="W63" s="2">
        <v>4479772.18</v>
      </c>
    </row>
    <row r="64" spans="3:23" x14ac:dyDescent="0.45">
      <c r="U64">
        <v>292</v>
      </c>
      <c r="V64" t="s">
        <v>144</v>
      </c>
      <c r="W64" s="2">
        <v>623519.07999999996</v>
      </c>
    </row>
    <row r="65" spans="21:23" x14ac:dyDescent="0.45">
      <c r="U65">
        <v>296</v>
      </c>
      <c r="V65" t="s">
        <v>145</v>
      </c>
      <c r="W65" s="2">
        <v>97372.91</v>
      </c>
    </row>
    <row r="66" spans="21:23" x14ac:dyDescent="0.45">
      <c r="U66">
        <v>299</v>
      </c>
      <c r="V66" t="s">
        <v>146</v>
      </c>
      <c r="W66" s="2">
        <v>773371.52</v>
      </c>
    </row>
    <row r="67" spans="21:23" x14ac:dyDescent="0.45">
      <c r="U67">
        <v>305</v>
      </c>
      <c r="V67" t="s">
        <v>224</v>
      </c>
      <c r="W67" s="2">
        <v>957273.74</v>
      </c>
    </row>
    <row r="68" spans="21:23" x14ac:dyDescent="0.45">
      <c r="U68">
        <v>310</v>
      </c>
      <c r="V68" t="s">
        <v>147</v>
      </c>
      <c r="W68" s="2">
        <v>268927.08</v>
      </c>
    </row>
    <row r="69" spans="21:23" x14ac:dyDescent="0.45">
      <c r="U69">
        <v>328</v>
      </c>
      <c r="V69" t="s">
        <v>225</v>
      </c>
      <c r="W69" s="2">
        <v>69191314.959999993</v>
      </c>
    </row>
    <row r="70" spans="21:23" x14ac:dyDescent="0.45">
      <c r="U70">
        <v>333</v>
      </c>
      <c r="V70" t="s">
        <v>148</v>
      </c>
      <c r="W70" s="2">
        <v>1808080.37</v>
      </c>
    </row>
    <row r="71" spans="21:23" x14ac:dyDescent="0.45">
      <c r="U71">
        <v>336</v>
      </c>
      <c r="V71" t="s">
        <v>149</v>
      </c>
      <c r="W71" s="2">
        <v>2842.23</v>
      </c>
    </row>
    <row r="72" spans="21:23" x14ac:dyDescent="0.45">
      <c r="U72">
        <v>339</v>
      </c>
      <c r="V72" t="s">
        <v>226</v>
      </c>
      <c r="W72" s="2">
        <v>1901969</v>
      </c>
    </row>
    <row r="73" spans="21:23" x14ac:dyDescent="0.45">
      <c r="U73">
        <v>358</v>
      </c>
      <c r="V73" t="s">
        <v>227</v>
      </c>
      <c r="W73" s="2">
        <v>65956907.340000004</v>
      </c>
    </row>
    <row r="74" spans="21:23" x14ac:dyDescent="0.45">
      <c r="U74">
        <v>366</v>
      </c>
      <c r="V74" t="s">
        <v>150</v>
      </c>
      <c r="W74" s="2">
        <v>1433378.21</v>
      </c>
    </row>
    <row r="75" spans="21:23" x14ac:dyDescent="0.45">
      <c r="U75">
        <v>367</v>
      </c>
      <c r="V75" t="s">
        <v>151</v>
      </c>
      <c r="W75" s="2">
        <v>7487630.9699999997</v>
      </c>
    </row>
    <row r="76" spans="21:23" x14ac:dyDescent="0.45">
      <c r="U76">
        <v>372</v>
      </c>
      <c r="V76" t="s">
        <v>152</v>
      </c>
      <c r="W76" s="2">
        <v>24659784.699999999</v>
      </c>
    </row>
    <row r="77" spans="21:23" x14ac:dyDescent="0.45">
      <c r="U77">
        <v>373</v>
      </c>
      <c r="V77" t="s">
        <v>153</v>
      </c>
      <c r="W77" s="2">
        <v>20335061.920000002</v>
      </c>
    </row>
    <row r="78" spans="21:23" x14ac:dyDescent="0.45">
      <c r="U78">
        <v>388</v>
      </c>
      <c r="V78" t="s">
        <v>92</v>
      </c>
      <c r="W78" s="2">
        <v>153988386.81</v>
      </c>
    </row>
    <row r="79" spans="21:23" x14ac:dyDescent="0.45">
      <c r="U79">
        <v>393</v>
      </c>
      <c r="V79" t="s">
        <v>154</v>
      </c>
      <c r="W79" s="2">
        <v>21262607.809999999</v>
      </c>
    </row>
    <row r="80" spans="21:23" x14ac:dyDescent="0.45">
      <c r="U80">
        <v>394</v>
      </c>
      <c r="V80" t="s">
        <v>155</v>
      </c>
      <c r="W80" s="2">
        <v>22877029.370000001</v>
      </c>
    </row>
    <row r="81" spans="21:23" x14ac:dyDescent="0.45">
      <c r="U81">
        <v>397</v>
      </c>
      <c r="V81" t="s">
        <v>156</v>
      </c>
      <c r="W81" s="2">
        <v>62579398.289999999</v>
      </c>
    </row>
    <row r="82" spans="21:23" x14ac:dyDescent="0.45">
      <c r="U82">
        <v>399</v>
      </c>
      <c r="V82" t="s">
        <v>157</v>
      </c>
      <c r="W82" s="2">
        <v>44415619.649999999</v>
      </c>
    </row>
    <row r="83" spans="21:23" x14ac:dyDescent="0.45">
      <c r="U83">
        <v>401</v>
      </c>
      <c r="V83" t="s">
        <v>228</v>
      </c>
      <c r="W83" s="2">
        <v>29715006.059999999</v>
      </c>
    </row>
    <row r="84" spans="21:23" x14ac:dyDescent="0.45">
      <c r="U84">
        <v>402</v>
      </c>
      <c r="V84" t="s">
        <v>229</v>
      </c>
      <c r="W84" s="2">
        <v>4711670.2</v>
      </c>
    </row>
    <row r="85" spans="21:23" x14ac:dyDescent="0.45">
      <c r="U85">
        <v>403</v>
      </c>
      <c r="V85" t="s">
        <v>230</v>
      </c>
      <c r="W85" s="2">
        <v>79258577.969999999</v>
      </c>
    </row>
    <row r="86" spans="21:23" x14ac:dyDescent="0.45">
      <c r="U86">
        <v>406</v>
      </c>
      <c r="V86" t="s">
        <v>231</v>
      </c>
      <c r="W86" s="2">
        <v>22503417.789999999</v>
      </c>
    </row>
    <row r="87" spans="21:23" x14ac:dyDescent="0.45">
      <c r="U87">
        <v>407</v>
      </c>
      <c r="V87" t="s">
        <v>232</v>
      </c>
      <c r="W87" s="2">
        <v>2091048.04</v>
      </c>
    </row>
    <row r="88" spans="21:23" x14ac:dyDescent="0.45">
      <c r="U88">
        <v>414</v>
      </c>
      <c r="V88" t="s">
        <v>233</v>
      </c>
      <c r="W88" s="2">
        <v>19700676.510000002</v>
      </c>
    </row>
    <row r="89" spans="21:23" x14ac:dyDescent="0.45">
      <c r="U89">
        <v>417</v>
      </c>
      <c r="V89" t="s">
        <v>158</v>
      </c>
      <c r="W89" s="2">
        <v>15930478.01</v>
      </c>
    </row>
    <row r="90" spans="21:23" x14ac:dyDescent="0.45">
      <c r="U90">
        <v>420</v>
      </c>
      <c r="V90" t="s">
        <v>234</v>
      </c>
      <c r="W90" s="2">
        <v>1730114.02</v>
      </c>
    </row>
    <row r="91" spans="21:23" x14ac:dyDescent="0.45">
      <c r="U91">
        <v>423</v>
      </c>
      <c r="V91" t="s">
        <v>159</v>
      </c>
      <c r="W91" s="2">
        <v>2039569.04</v>
      </c>
    </row>
    <row r="92" spans="21:23" x14ac:dyDescent="0.45">
      <c r="U92">
        <v>426</v>
      </c>
      <c r="V92" t="s">
        <v>160</v>
      </c>
      <c r="W92" s="2">
        <v>34980228.859999999</v>
      </c>
    </row>
    <row r="93" spans="21:23" x14ac:dyDescent="0.45">
      <c r="U93">
        <v>430</v>
      </c>
      <c r="V93" t="s">
        <v>161</v>
      </c>
      <c r="W93" s="2">
        <v>7531470.3399999999</v>
      </c>
    </row>
    <row r="94" spans="21:23" x14ac:dyDescent="0.45">
      <c r="U94">
        <v>446</v>
      </c>
      <c r="V94" t="s">
        <v>235</v>
      </c>
      <c r="W94" s="2">
        <v>10530002.779999999</v>
      </c>
    </row>
    <row r="95" spans="21:23" x14ac:dyDescent="0.45">
      <c r="U95">
        <v>449</v>
      </c>
      <c r="V95" t="s">
        <v>162</v>
      </c>
      <c r="W95" s="2">
        <v>24977027.48</v>
      </c>
    </row>
    <row r="96" spans="21:23" x14ac:dyDescent="0.45">
      <c r="U96">
        <v>459</v>
      </c>
      <c r="V96" t="s">
        <v>163</v>
      </c>
      <c r="W96" s="2">
        <v>642951.79</v>
      </c>
    </row>
    <row r="97" spans="21:23" x14ac:dyDescent="0.45">
      <c r="U97">
        <v>461</v>
      </c>
      <c r="V97" t="s">
        <v>236</v>
      </c>
      <c r="W97" s="2">
        <v>127988.01</v>
      </c>
    </row>
    <row r="98" spans="21:23" x14ac:dyDescent="0.45">
      <c r="U98">
        <v>463</v>
      </c>
      <c r="V98" t="s">
        <v>237</v>
      </c>
      <c r="W98" s="2">
        <v>260122342.91</v>
      </c>
    </row>
    <row r="99" spans="21:23" x14ac:dyDescent="0.45">
      <c r="U99">
        <v>486</v>
      </c>
      <c r="V99" t="s">
        <v>42</v>
      </c>
      <c r="W99" s="2">
        <v>109437280.41</v>
      </c>
    </row>
    <row r="100" spans="21:23" x14ac:dyDescent="0.45">
      <c r="U100">
        <v>489</v>
      </c>
      <c r="V100" t="s">
        <v>238</v>
      </c>
      <c r="W100" s="2">
        <v>28198017.620000001</v>
      </c>
    </row>
    <row r="101" spans="21:23" x14ac:dyDescent="0.45">
      <c r="U101">
        <v>490</v>
      </c>
      <c r="V101" t="s">
        <v>164</v>
      </c>
      <c r="W101" s="2">
        <v>69185056.159999996</v>
      </c>
    </row>
    <row r="102" spans="21:23" x14ac:dyDescent="0.45">
      <c r="U102">
        <v>495</v>
      </c>
      <c r="V102" t="s">
        <v>239</v>
      </c>
      <c r="W102" s="2">
        <v>25732825.59</v>
      </c>
    </row>
    <row r="103" spans="21:23" x14ac:dyDescent="0.45">
      <c r="U103">
        <v>497</v>
      </c>
      <c r="V103" t="s">
        <v>165</v>
      </c>
      <c r="W103" s="2">
        <v>14717746.07</v>
      </c>
    </row>
    <row r="104" spans="21:23" x14ac:dyDescent="0.45">
      <c r="U104">
        <v>507</v>
      </c>
      <c r="V104" t="s">
        <v>240</v>
      </c>
      <c r="W104" s="2">
        <v>7581242.46</v>
      </c>
    </row>
    <row r="105" spans="21:23" x14ac:dyDescent="0.45">
      <c r="U105">
        <v>512</v>
      </c>
      <c r="V105" t="s">
        <v>241</v>
      </c>
      <c r="W105" s="2">
        <v>12204419.390000001</v>
      </c>
    </row>
    <row r="106" spans="21:23" x14ac:dyDescent="0.45">
      <c r="U106">
        <v>515</v>
      </c>
      <c r="V106" t="s">
        <v>41</v>
      </c>
      <c r="W106" s="2">
        <v>71186066.670000002</v>
      </c>
    </row>
    <row r="107" spans="21:23" x14ac:dyDescent="0.45">
      <c r="U107">
        <v>521</v>
      </c>
      <c r="V107" t="s">
        <v>166</v>
      </c>
      <c r="W107" s="2">
        <v>22552267.850000001</v>
      </c>
    </row>
    <row r="108" spans="21:23" x14ac:dyDescent="0.45">
      <c r="U108">
        <v>523</v>
      </c>
      <c r="V108" t="s">
        <v>167</v>
      </c>
      <c r="W108" s="2">
        <v>537430.35</v>
      </c>
    </row>
    <row r="109" spans="21:23" x14ac:dyDescent="0.45">
      <c r="U109">
        <v>526</v>
      </c>
      <c r="V109" t="s">
        <v>168</v>
      </c>
      <c r="W109" s="2">
        <v>3303442.78</v>
      </c>
    </row>
    <row r="110" spans="21:23" x14ac:dyDescent="0.45">
      <c r="U110">
        <v>530</v>
      </c>
      <c r="V110" t="s">
        <v>242</v>
      </c>
      <c r="W110" s="2">
        <v>1131115.51</v>
      </c>
    </row>
    <row r="111" spans="21:23" x14ac:dyDescent="0.45">
      <c r="U111">
        <v>531</v>
      </c>
      <c r="V111" t="s">
        <v>169</v>
      </c>
      <c r="W111" s="2">
        <v>1997615.38</v>
      </c>
    </row>
    <row r="112" spans="21:23" x14ac:dyDescent="0.45">
      <c r="U112">
        <v>534</v>
      </c>
      <c r="V112" t="s">
        <v>170</v>
      </c>
      <c r="W112" s="2">
        <v>20534715.039999999</v>
      </c>
    </row>
    <row r="113" spans="21:23" x14ac:dyDescent="0.45">
      <c r="U113">
        <v>536</v>
      </c>
      <c r="V113" t="s">
        <v>171</v>
      </c>
      <c r="W113" s="2">
        <v>10699869.710000001</v>
      </c>
    </row>
    <row r="114" spans="21:23" x14ac:dyDescent="0.45">
      <c r="U114">
        <v>541</v>
      </c>
      <c r="V114" t="s">
        <v>243</v>
      </c>
      <c r="W114" s="2">
        <v>449648.54</v>
      </c>
    </row>
    <row r="115" spans="21:23" x14ac:dyDescent="0.45">
      <c r="U115">
        <v>542</v>
      </c>
      <c r="V115" t="s">
        <v>244</v>
      </c>
      <c r="W115" s="2">
        <v>91200</v>
      </c>
    </row>
    <row r="116" spans="21:23" x14ac:dyDescent="0.45">
      <c r="U116">
        <v>544</v>
      </c>
      <c r="V116" t="s">
        <v>172</v>
      </c>
      <c r="W116" s="2">
        <v>6298346.6900000004</v>
      </c>
    </row>
    <row r="117" spans="21:23" x14ac:dyDescent="0.45">
      <c r="U117">
        <v>547</v>
      </c>
      <c r="V117" t="s">
        <v>173</v>
      </c>
      <c r="W117" s="2">
        <v>528469.51</v>
      </c>
    </row>
    <row r="118" spans="21:23" x14ac:dyDescent="0.45">
      <c r="U118">
        <v>549</v>
      </c>
      <c r="V118" t="s">
        <v>174</v>
      </c>
      <c r="W118" s="2">
        <v>159957.94</v>
      </c>
    </row>
    <row r="119" spans="21:23" x14ac:dyDescent="0.45">
      <c r="U119">
        <v>550</v>
      </c>
      <c r="V119" t="s">
        <v>175</v>
      </c>
      <c r="W119" s="2">
        <v>639075.11</v>
      </c>
    </row>
    <row r="120" spans="21:23" x14ac:dyDescent="0.45">
      <c r="U120">
        <v>552</v>
      </c>
      <c r="V120" t="s">
        <v>176</v>
      </c>
      <c r="W120" s="2">
        <v>388388.29</v>
      </c>
    </row>
    <row r="121" spans="21:23" x14ac:dyDescent="0.45">
      <c r="U121">
        <v>554</v>
      </c>
      <c r="V121" t="s">
        <v>177</v>
      </c>
      <c r="W121" s="2">
        <v>409906.42</v>
      </c>
    </row>
    <row r="122" spans="21:23" x14ac:dyDescent="0.45">
      <c r="U122">
        <v>558</v>
      </c>
      <c r="V122" t="s">
        <v>245</v>
      </c>
      <c r="W122" s="2">
        <v>751016.9</v>
      </c>
    </row>
    <row r="123" spans="21:23" x14ac:dyDescent="0.45">
      <c r="U123">
        <v>560</v>
      </c>
      <c r="V123" t="s">
        <v>178</v>
      </c>
      <c r="W123" s="2">
        <v>66699404.710000001</v>
      </c>
    </row>
    <row r="124" spans="21:23" x14ac:dyDescent="0.45">
      <c r="U124">
        <v>567</v>
      </c>
      <c r="V124" t="s">
        <v>179</v>
      </c>
      <c r="W124" s="2">
        <v>93523696.060000002</v>
      </c>
    </row>
    <row r="125" spans="21:23" x14ac:dyDescent="0.45">
      <c r="U125">
        <v>568</v>
      </c>
      <c r="V125" t="s">
        <v>246</v>
      </c>
      <c r="W125" s="2">
        <v>26094115.420000002</v>
      </c>
    </row>
    <row r="126" spans="21:23" x14ac:dyDescent="0.45">
      <c r="U126">
        <v>569</v>
      </c>
      <c r="V126" t="s">
        <v>180</v>
      </c>
      <c r="W126" s="2">
        <v>1065430.51</v>
      </c>
    </row>
    <row r="127" spans="21:23" x14ac:dyDescent="0.45">
      <c r="U127">
        <v>571</v>
      </c>
      <c r="V127" t="s">
        <v>247</v>
      </c>
      <c r="W127" s="2">
        <v>37445189.719999999</v>
      </c>
    </row>
    <row r="128" spans="21:23" x14ac:dyDescent="0.45">
      <c r="U128">
        <v>572</v>
      </c>
      <c r="V128" t="s">
        <v>181</v>
      </c>
      <c r="W128" s="2">
        <v>3801778.4</v>
      </c>
    </row>
    <row r="129" spans="21:23" x14ac:dyDescent="0.45">
      <c r="U129">
        <v>574</v>
      </c>
      <c r="V129" t="s">
        <v>182</v>
      </c>
      <c r="W129" s="2">
        <v>21306115.600000001</v>
      </c>
    </row>
    <row r="130" spans="21:23" x14ac:dyDescent="0.45">
      <c r="U130">
        <v>577</v>
      </c>
      <c r="V130" t="s">
        <v>183</v>
      </c>
      <c r="W130" s="2">
        <v>7527764.5700000003</v>
      </c>
    </row>
    <row r="131" spans="21:23" x14ac:dyDescent="0.45">
      <c r="U131">
        <v>587</v>
      </c>
      <c r="V131" t="s">
        <v>184</v>
      </c>
      <c r="W131" s="2">
        <v>3792732.03</v>
      </c>
    </row>
    <row r="132" spans="21:23" x14ac:dyDescent="0.45">
      <c r="U132">
        <v>591</v>
      </c>
      <c r="V132" t="s">
        <v>185</v>
      </c>
      <c r="W132" s="2">
        <v>1998640.34</v>
      </c>
    </row>
    <row r="133" spans="21:23" x14ac:dyDescent="0.45">
      <c r="U133">
        <v>592</v>
      </c>
      <c r="V133" t="s">
        <v>186</v>
      </c>
      <c r="W133" s="2">
        <v>2837309.52</v>
      </c>
    </row>
    <row r="134" spans="21:23" x14ac:dyDescent="0.45">
      <c r="U134">
        <v>600</v>
      </c>
      <c r="V134" t="s">
        <v>187</v>
      </c>
      <c r="W134" s="2">
        <v>11106516.57</v>
      </c>
    </row>
    <row r="135" spans="21:23" x14ac:dyDescent="0.45">
      <c r="U135">
        <v>603</v>
      </c>
      <c r="V135" t="s">
        <v>248</v>
      </c>
      <c r="W135" s="2">
        <v>19811701.57</v>
      </c>
    </row>
    <row r="136" spans="21:23" x14ac:dyDescent="0.45">
      <c r="U136">
        <v>619</v>
      </c>
      <c r="V136" t="s">
        <v>249</v>
      </c>
      <c r="W136" s="2">
        <v>28741334.489999998</v>
      </c>
    </row>
    <row r="137" spans="21:23" x14ac:dyDescent="0.45">
      <c r="U137">
        <v>656</v>
      </c>
      <c r="V137" t="s">
        <v>188</v>
      </c>
      <c r="W137" s="2">
        <v>8460553.6500000004</v>
      </c>
    </row>
    <row r="138" spans="21:23" x14ac:dyDescent="0.45">
      <c r="U138">
        <v>661</v>
      </c>
      <c r="V138" t="s">
        <v>250</v>
      </c>
      <c r="W138" s="2">
        <v>4328769.53</v>
      </c>
    </row>
    <row r="139" spans="21:23" x14ac:dyDescent="0.45">
      <c r="U139">
        <v>667</v>
      </c>
      <c r="V139" t="s">
        <v>251</v>
      </c>
      <c r="W139" s="2">
        <v>19534062.600000001</v>
      </c>
    </row>
    <row r="140" spans="21:23" x14ac:dyDescent="0.45">
      <c r="U140">
        <v>671</v>
      </c>
      <c r="V140" t="s">
        <v>252</v>
      </c>
      <c r="W140" s="2">
        <v>766518</v>
      </c>
    </row>
    <row r="141" spans="21:23" x14ac:dyDescent="0.45">
      <c r="U141">
        <v>677</v>
      </c>
      <c r="V141" t="s">
        <v>253</v>
      </c>
      <c r="W141" s="2">
        <v>126111.21</v>
      </c>
    </row>
    <row r="142" spans="21:23" x14ac:dyDescent="0.45">
      <c r="U142">
        <v>687</v>
      </c>
      <c r="V142" t="s">
        <v>254</v>
      </c>
      <c r="W142" s="2">
        <v>427271.74</v>
      </c>
    </row>
    <row r="143" spans="21:23" x14ac:dyDescent="0.45">
      <c r="U143">
        <v>689</v>
      </c>
      <c r="V143" t="s">
        <v>255</v>
      </c>
      <c r="W143" s="2">
        <v>3076168.07</v>
      </c>
    </row>
    <row r="144" spans="21:23" x14ac:dyDescent="0.45">
      <c r="U144">
        <v>692</v>
      </c>
      <c r="V144" t="s">
        <v>256</v>
      </c>
      <c r="W144" s="2">
        <v>8334.94</v>
      </c>
    </row>
    <row r="145" spans="21:23" x14ac:dyDescent="0.45">
      <c r="U145">
        <v>693</v>
      </c>
      <c r="V145" t="s">
        <v>257</v>
      </c>
      <c r="W145" s="2">
        <v>190853.62</v>
      </c>
    </row>
    <row r="146" spans="21:23" x14ac:dyDescent="0.45">
      <c r="U146">
        <v>698</v>
      </c>
      <c r="V146" t="s">
        <v>258</v>
      </c>
      <c r="W146" s="2">
        <v>128002.79</v>
      </c>
    </row>
    <row r="147" spans="21:23" x14ac:dyDescent="0.45">
      <c r="U147">
        <v>702</v>
      </c>
      <c r="V147" t="s">
        <v>259</v>
      </c>
      <c r="W147" s="2">
        <v>67892.52</v>
      </c>
    </row>
    <row r="148" spans="21:23" x14ac:dyDescent="0.45">
      <c r="U148">
        <v>711</v>
      </c>
      <c r="V148" t="s">
        <v>260</v>
      </c>
      <c r="W148" s="2">
        <v>833123.45</v>
      </c>
    </row>
    <row r="149" spans="21:23" x14ac:dyDescent="0.45">
      <c r="U149">
        <v>720</v>
      </c>
      <c r="V149" t="s">
        <v>261</v>
      </c>
      <c r="W149" s="2">
        <v>1718571.49</v>
      </c>
    </row>
    <row r="150" spans="21:23" x14ac:dyDescent="0.45">
      <c r="U150">
        <v>723</v>
      </c>
      <c r="V150" t="s">
        <v>262</v>
      </c>
      <c r="W150" s="2">
        <v>2491620.42</v>
      </c>
    </row>
    <row r="151" spans="21:23" x14ac:dyDescent="0.45">
      <c r="U151">
        <v>748</v>
      </c>
      <c r="V151" t="s">
        <v>263</v>
      </c>
      <c r="W151" s="2">
        <v>80766.8</v>
      </c>
    </row>
    <row r="152" spans="21:23" x14ac:dyDescent="0.45">
      <c r="U152">
        <v>754</v>
      </c>
      <c r="V152" t="s">
        <v>264</v>
      </c>
      <c r="W152" s="2">
        <v>5477.75</v>
      </c>
    </row>
    <row r="153" spans="21:23" x14ac:dyDescent="0.45">
      <c r="U153">
        <v>771</v>
      </c>
      <c r="V153" t="s">
        <v>265</v>
      </c>
      <c r="W153" s="2">
        <v>602537.66</v>
      </c>
    </row>
    <row r="154" spans="21:23" x14ac:dyDescent="0.45">
      <c r="U154">
        <v>777</v>
      </c>
      <c r="V154" t="s">
        <v>266</v>
      </c>
      <c r="W154" s="2">
        <v>98124.96</v>
      </c>
    </row>
    <row r="155" spans="21:23" x14ac:dyDescent="0.45">
      <c r="U155">
        <v>780</v>
      </c>
      <c r="V155" t="s">
        <v>267</v>
      </c>
      <c r="W155" s="2">
        <v>2853570.29</v>
      </c>
    </row>
    <row r="156" spans="21:23" x14ac:dyDescent="0.45">
      <c r="U156">
        <v>782</v>
      </c>
      <c r="V156" t="s">
        <v>268</v>
      </c>
      <c r="W156" s="2">
        <v>253502.83</v>
      </c>
    </row>
    <row r="157" spans="21:23" x14ac:dyDescent="0.45">
      <c r="U157">
        <v>788</v>
      </c>
      <c r="V157" t="s">
        <v>269</v>
      </c>
      <c r="W157" s="2">
        <v>192521.26</v>
      </c>
    </row>
    <row r="158" spans="21:23" x14ac:dyDescent="0.45">
      <c r="U158">
        <v>789</v>
      </c>
      <c r="V158" t="s">
        <v>270</v>
      </c>
      <c r="W158" s="2">
        <v>390028.6</v>
      </c>
    </row>
    <row r="159" spans="21:23" x14ac:dyDescent="0.45">
      <c r="U159">
        <v>800</v>
      </c>
      <c r="V159" t="s">
        <v>271</v>
      </c>
      <c r="W159" s="2">
        <v>44703.26</v>
      </c>
    </row>
    <row r="160" spans="21:23" x14ac:dyDescent="0.45">
      <c r="U160">
        <v>809</v>
      </c>
      <c r="V160" t="s">
        <v>272</v>
      </c>
      <c r="W160" s="2">
        <v>101642.79</v>
      </c>
    </row>
    <row r="161" spans="21:23" x14ac:dyDescent="0.45">
      <c r="U161">
        <v>813</v>
      </c>
      <c r="V161" t="s">
        <v>273</v>
      </c>
      <c r="W161" s="2">
        <v>1112020</v>
      </c>
    </row>
    <row r="162" spans="21:23" x14ac:dyDescent="0.45">
      <c r="U162">
        <v>821</v>
      </c>
      <c r="V162" t="s">
        <v>274</v>
      </c>
      <c r="W162" s="2">
        <v>572913.43000000005</v>
      </c>
    </row>
    <row r="163" spans="21:23" x14ac:dyDescent="0.45">
      <c r="U163">
        <v>826</v>
      </c>
      <c r="V163" t="s">
        <v>275</v>
      </c>
      <c r="W163" s="2">
        <v>6909739.7699999996</v>
      </c>
    </row>
    <row r="164" spans="21:23" x14ac:dyDescent="0.45">
      <c r="U164">
        <v>836</v>
      </c>
      <c r="V164" t="s">
        <v>276</v>
      </c>
      <c r="W164" s="2">
        <v>10774029</v>
      </c>
    </row>
    <row r="165" spans="21:23" x14ac:dyDescent="0.45">
      <c r="U165">
        <v>867</v>
      </c>
      <c r="V165" t="s">
        <v>5</v>
      </c>
      <c r="W165" s="2">
        <v>61864901.810000002</v>
      </c>
    </row>
    <row r="166" spans="21:23" x14ac:dyDescent="0.45">
      <c r="U166">
        <v>868</v>
      </c>
      <c r="V166" t="s">
        <v>277</v>
      </c>
      <c r="W166" s="2">
        <v>8463727.6500000004</v>
      </c>
    </row>
    <row r="167" spans="21:23" x14ac:dyDescent="0.45">
      <c r="U167">
        <v>869</v>
      </c>
      <c r="V167" t="s">
        <v>278</v>
      </c>
      <c r="W167" s="2">
        <v>3060525.66</v>
      </c>
    </row>
    <row r="168" spans="21:23" x14ac:dyDescent="0.45">
      <c r="U168">
        <v>882</v>
      </c>
      <c r="V168" t="s">
        <v>7</v>
      </c>
      <c r="W168" s="2">
        <v>599336785.91999996</v>
      </c>
    </row>
    <row r="169" spans="21:23" x14ac:dyDescent="0.45">
      <c r="U169">
        <v>919</v>
      </c>
      <c r="V169" t="s">
        <v>279</v>
      </c>
      <c r="W169" s="2">
        <v>7640812.5300000003</v>
      </c>
    </row>
    <row r="170" spans="21:23" x14ac:dyDescent="0.45">
      <c r="U170">
        <v>947</v>
      </c>
      <c r="V170" t="s">
        <v>280</v>
      </c>
      <c r="W170" s="2">
        <v>5505076.5</v>
      </c>
    </row>
    <row r="171" spans="21:23" x14ac:dyDescent="0.45">
      <c r="U171">
        <v>948</v>
      </c>
      <c r="V171" t="s">
        <v>281</v>
      </c>
      <c r="W171" s="2">
        <v>960215.58</v>
      </c>
    </row>
    <row r="172" spans="21:23" x14ac:dyDescent="0.45">
      <c r="U172">
        <v>949</v>
      </c>
      <c r="V172" t="s">
        <v>282</v>
      </c>
      <c r="W172" s="2">
        <v>320861.15999999997</v>
      </c>
    </row>
    <row r="173" spans="21:23" x14ac:dyDescent="0.45">
      <c r="U173">
        <v>951</v>
      </c>
      <c r="V173" t="s">
        <v>283</v>
      </c>
      <c r="W173" s="2">
        <v>96654954.340000004</v>
      </c>
    </row>
    <row r="174" spans="21:23" x14ac:dyDescent="0.45">
      <c r="U174">
        <v>957</v>
      </c>
      <c r="V174" t="s">
        <v>284</v>
      </c>
      <c r="W174" s="2">
        <v>1105532.02</v>
      </c>
    </row>
    <row r="175" spans="21:23" x14ac:dyDescent="0.45">
      <c r="U175">
        <v>977</v>
      </c>
      <c r="V175" t="s">
        <v>11</v>
      </c>
      <c r="W175" s="2">
        <v>8623634.7100000009</v>
      </c>
    </row>
    <row r="176" spans="21:23" x14ac:dyDescent="0.45">
      <c r="U176">
        <v>978</v>
      </c>
      <c r="V176" t="s">
        <v>285</v>
      </c>
      <c r="W176" s="2">
        <v>1544828.9</v>
      </c>
    </row>
    <row r="177" spans="21:23" x14ac:dyDescent="0.45">
      <c r="U177">
        <v>979</v>
      </c>
      <c r="V177" t="s">
        <v>286</v>
      </c>
      <c r="W177" s="2">
        <v>494768.56</v>
      </c>
    </row>
    <row r="178" spans="21:23" x14ac:dyDescent="0.45">
      <c r="U178">
        <v>982</v>
      </c>
      <c r="V178" t="s">
        <v>12</v>
      </c>
      <c r="W178" s="2">
        <v>9751002.0999999996</v>
      </c>
    </row>
    <row r="179" spans="21:23" x14ac:dyDescent="0.45">
      <c r="U179">
        <v>987</v>
      </c>
      <c r="V179" t="s">
        <v>287</v>
      </c>
      <c r="W179" s="2">
        <v>2016422.97</v>
      </c>
    </row>
    <row r="180" spans="21:23" x14ac:dyDescent="0.45">
      <c r="U180">
        <v>995</v>
      </c>
      <c r="V180" t="s">
        <v>288</v>
      </c>
      <c r="W180" s="2">
        <v>1659060.03</v>
      </c>
    </row>
    <row r="181" spans="21:23" x14ac:dyDescent="0.45">
      <c r="U181">
        <v>1017</v>
      </c>
      <c r="V181" t="s">
        <v>9</v>
      </c>
      <c r="W181" s="2">
        <v>5411239.5499999998</v>
      </c>
    </row>
    <row r="182" spans="21:23" x14ac:dyDescent="0.45">
      <c r="U182">
        <v>1018</v>
      </c>
      <c r="V182" t="s">
        <v>289</v>
      </c>
      <c r="W182" s="2">
        <v>1064885.48</v>
      </c>
    </row>
    <row r="183" spans="21:23" x14ac:dyDescent="0.45">
      <c r="U183">
        <v>1019</v>
      </c>
      <c r="V183" t="s">
        <v>290</v>
      </c>
      <c r="W183" s="2">
        <v>219651.59</v>
      </c>
    </row>
    <row r="184" spans="21:23" x14ac:dyDescent="0.45">
      <c r="U184">
        <v>1020</v>
      </c>
      <c r="V184" t="s">
        <v>10</v>
      </c>
      <c r="W184" s="2">
        <v>14971413.119999999</v>
      </c>
    </row>
    <row r="185" spans="21:23" x14ac:dyDescent="0.45">
      <c r="U185">
        <v>1025</v>
      </c>
      <c r="V185" t="s">
        <v>291</v>
      </c>
      <c r="W185" s="2">
        <v>1083068.1299999999</v>
      </c>
    </row>
    <row r="186" spans="21:23" x14ac:dyDescent="0.45">
      <c r="U186">
        <v>1035</v>
      </c>
      <c r="V186" t="s">
        <v>292</v>
      </c>
      <c r="W186" s="2">
        <v>108113035.77</v>
      </c>
    </row>
    <row r="187" spans="21:23" x14ac:dyDescent="0.45">
      <c r="U187">
        <v>1036</v>
      </c>
      <c r="V187" t="s">
        <v>293</v>
      </c>
      <c r="W187" s="2">
        <v>7095092.0599999996</v>
      </c>
    </row>
    <row r="188" spans="21:23" x14ac:dyDescent="0.45">
      <c r="U188">
        <v>1037</v>
      </c>
      <c r="V188" t="s">
        <v>294</v>
      </c>
      <c r="W188" s="2">
        <v>9852319.0199999996</v>
      </c>
    </row>
    <row r="189" spans="21:23" x14ac:dyDescent="0.45">
      <c r="U189">
        <v>1058</v>
      </c>
      <c r="V189" t="s">
        <v>15</v>
      </c>
      <c r="W189" s="2">
        <v>87259228.260000005</v>
      </c>
    </row>
    <row r="190" spans="21:23" x14ac:dyDescent="0.45">
      <c r="U190">
        <v>1062</v>
      </c>
      <c r="V190" t="s">
        <v>17</v>
      </c>
      <c r="W190" s="2">
        <v>64489352.229999997</v>
      </c>
    </row>
    <row r="191" spans="21:23" x14ac:dyDescent="0.45">
      <c r="U191">
        <v>1069</v>
      </c>
      <c r="V191" t="s">
        <v>295</v>
      </c>
      <c r="W191" s="2">
        <v>4049846.12</v>
      </c>
    </row>
    <row r="192" spans="21:23" x14ac:dyDescent="0.45">
      <c r="U192">
        <v>1073</v>
      </c>
      <c r="V192" t="s">
        <v>296</v>
      </c>
      <c r="W192" s="2">
        <v>2449378.27</v>
      </c>
    </row>
    <row r="193" spans="21:23" x14ac:dyDescent="0.45">
      <c r="U193">
        <v>1080</v>
      </c>
      <c r="V193" t="s">
        <v>297</v>
      </c>
      <c r="W193" s="2">
        <v>5403708.3399999999</v>
      </c>
    </row>
    <row r="194" spans="21:23" x14ac:dyDescent="0.45">
      <c r="U194">
        <v>1089</v>
      </c>
      <c r="V194" t="s">
        <v>298</v>
      </c>
      <c r="W194" s="2">
        <v>23247.26</v>
      </c>
    </row>
    <row r="195" spans="21:23" x14ac:dyDescent="0.45">
      <c r="U195">
        <v>1091</v>
      </c>
      <c r="V195" t="s">
        <v>299</v>
      </c>
      <c r="W195" s="2">
        <v>5175546.4800000004</v>
      </c>
    </row>
    <row r="196" spans="21:23" x14ac:dyDescent="0.45">
      <c r="U196">
        <v>1097</v>
      </c>
      <c r="V196" t="s">
        <v>300</v>
      </c>
      <c r="W196" s="2">
        <v>675376.91</v>
      </c>
    </row>
    <row r="197" spans="21:23" x14ac:dyDescent="0.45">
      <c r="U197">
        <v>1098</v>
      </c>
      <c r="V197" t="s">
        <v>301</v>
      </c>
      <c r="W197" s="2">
        <v>86260.03</v>
      </c>
    </row>
    <row r="198" spans="21:23" x14ac:dyDescent="0.45">
      <c r="U198">
        <v>1108</v>
      </c>
      <c r="V198" t="s">
        <v>302</v>
      </c>
      <c r="W198" s="2">
        <v>204547</v>
      </c>
    </row>
    <row r="199" spans="21:23" x14ac:dyDescent="0.45">
      <c r="U199">
        <v>1111</v>
      </c>
      <c r="V199" t="s">
        <v>303</v>
      </c>
      <c r="W199" s="2">
        <v>54800</v>
      </c>
    </row>
    <row r="200" spans="21:23" x14ac:dyDescent="0.45">
      <c r="U200">
        <v>1127</v>
      </c>
      <c r="V200" t="s">
        <v>304</v>
      </c>
      <c r="W200" s="2">
        <v>457481.07</v>
      </c>
    </row>
    <row r="201" spans="21:23" x14ac:dyDescent="0.45">
      <c r="U201">
        <v>1128</v>
      </c>
      <c r="V201" t="s">
        <v>305</v>
      </c>
      <c r="W201" s="2">
        <v>65172.53</v>
      </c>
    </row>
    <row r="202" spans="21:23" x14ac:dyDescent="0.45">
      <c r="U202">
        <v>1129</v>
      </c>
      <c r="V202" t="s">
        <v>306</v>
      </c>
      <c r="W202" s="2">
        <v>18985.169999999998</v>
      </c>
    </row>
    <row r="203" spans="21:23" x14ac:dyDescent="0.45">
      <c r="U203">
        <v>1130</v>
      </c>
      <c r="V203" t="s">
        <v>13</v>
      </c>
      <c r="W203" s="2">
        <v>3597216.63</v>
      </c>
    </row>
    <row r="204" spans="21:23" x14ac:dyDescent="0.45">
      <c r="U204">
        <v>1141</v>
      </c>
      <c r="V204" t="s">
        <v>307</v>
      </c>
      <c r="W204" s="2">
        <v>1185539.1000000001</v>
      </c>
    </row>
    <row r="205" spans="21:23" x14ac:dyDescent="0.45">
      <c r="U205">
        <v>1151</v>
      </c>
      <c r="V205" t="s">
        <v>308</v>
      </c>
      <c r="W205" s="2">
        <v>18506</v>
      </c>
    </row>
    <row r="206" spans="21:23" x14ac:dyDescent="0.45">
      <c r="U206">
        <v>1158</v>
      </c>
      <c r="V206" t="s">
        <v>309</v>
      </c>
      <c r="W206" s="2">
        <v>24017</v>
      </c>
    </row>
    <row r="207" spans="21:23" x14ac:dyDescent="0.45">
      <c r="U207">
        <v>1163</v>
      </c>
      <c r="V207" t="s">
        <v>310</v>
      </c>
      <c r="W207" s="2">
        <v>1895439.95</v>
      </c>
    </row>
    <row r="208" spans="21:23" x14ac:dyDescent="0.45">
      <c r="U208">
        <v>1166</v>
      </c>
      <c r="V208" t="s">
        <v>311</v>
      </c>
      <c r="W208" s="2">
        <v>1441820.41</v>
      </c>
    </row>
    <row r="209" spans="21:23" x14ac:dyDescent="0.45">
      <c r="U209">
        <v>1176</v>
      </c>
      <c r="V209" t="s">
        <v>312</v>
      </c>
      <c r="W209" s="2">
        <v>16595</v>
      </c>
    </row>
    <row r="210" spans="21:23" x14ac:dyDescent="0.45">
      <c r="U210">
        <v>1182</v>
      </c>
      <c r="V210" t="s">
        <v>313</v>
      </c>
      <c r="W210" s="2">
        <v>1537646.95</v>
      </c>
    </row>
    <row r="211" spans="21:23" x14ac:dyDescent="0.45">
      <c r="U211">
        <v>1183</v>
      </c>
      <c r="V211" t="s">
        <v>189</v>
      </c>
      <c r="W211" s="2">
        <v>64991.45</v>
      </c>
    </row>
    <row r="212" spans="21:23" x14ac:dyDescent="0.45">
      <c r="U212">
        <v>1185</v>
      </c>
      <c r="V212" t="s">
        <v>314</v>
      </c>
      <c r="W212" s="2">
        <v>519096.41</v>
      </c>
    </row>
    <row r="213" spans="21:23" x14ac:dyDescent="0.45">
      <c r="W213" s="2"/>
    </row>
    <row r="214" spans="21:23" x14ac:dyDescent="0.45">
      <c r="W214" s="2"/>
    </row>
    <row r="215" spans="21:23" x14ac:dyDescent="0.45">
      <c r="U215" t="s">
        <v>318</v>
      </c>
      <c r="W215" s="2"/>
    </row>
    <row r="216" spans="21:23" x14ac:dyDescent="0.45">
      <c r="U216" t="s">
        <v>192</v>
      </c>
      <c r="W216" s="2"/>
    </row>
    <row r="217" spans="21:23" x14ac:dyDescent="0.45">
      <c r="U217" t="s">
        <v>193</v>
      </c>
      <c r="W217" s="2"/>
    </row>
    <row r="218" spans="21:23" x14ac:dyDescent="0.45">
      <c r="U218" t="s">
        <v>194</v>
      </c>
      <c r="W218" s="2"/>
    </row>
    <row r="219" spans="21:23" x14ac:dyDescent="0.45">
      <c r="U219" t="s">
        <v>316</v>
      </c>
      <c r="W219" s="2"/>
    </row>
    <row r="220" spans="21:23" x14ac:dyDescent="0.45">
      <c r="U220" t="s">
        <v>317</v>
      </c>
      <c r="W220" s="2"/>
    </row>
    <row r="221" spans="21:23" x14ac:dyDescent="0.45">
      <c r="U221" t="s">
        <v>319</v>
      </c>
      <c r="W221" s="2"/>
    </row>
    <row r="222" spans="21:23" x14ac:dyDescent="0.45">
      <c r="W222" s="2"/>
    </row>
    <row r="223" spans="21:23" x14ac:dyDescent="0.45">
      <c r="W223" s="2"/>
    </row>
    <row r="224" spans="21:23" x14ac:dyDescent="0.45">
      <c r="W224" s="2"/>
    </row>
    <row r="225" spans="23:23" x14ac:dyDescent="0.45">
      <c r="W225" s="2"/>
    </row>
    <row r="226" spans="23:23" x14ac:dyDescent="0.45">
      <c r="W226" s="2"/>
    </row>
    <row r="227" spans="23:23" x14ac:dyDescent="0.45">
      <c r="W227" s="2"/>
    </row>
    <row r="228" spans="23:23" x14ac:dyDescent="0.45">
      <c r="W228" s="2"/>
    </row>
    <row r="229" spans="23:23" x14ac:dyDescent="0.45">
      <c r="W229" s="2"/>
    </row>
    <row r="230" spans="23:23" x14ac:dyDescent="0.45">
      <c r="W230" s="2"/>
    </row>
    <row r="231" spans="23:23" x14ac:dyDescent="0.45">
      <c r="W231" s="2"/>
    </row>
    <row r="232" spans="23:23" x14ac:dyDescent="0.45">
      <c r="W232" s="2"/>
    </row>
    <row r="233" spans="23:23" x14ac:dyDescent="0.45">
      <c r="W233" s="2"/>
    </row>
  </sheetData>
  <hyperlinks>
    <hyperlink ref="D51" r:id="rId1"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71D1C-3743-4B37-8CC8-1655EE8B981A}">
  <dimension ref="A1:H29"/>
  <sheetViews>
    <sheetView workbookViewId="0">
      <selection activeCell="M14" sqref="M14"/>
    </sheetView>
  </sheetViews>
  <sheetFormatPr defaultRowHeight="14.25" x14ac:dyDescent="0.45"/>
  <cols>
    <col min="1" max="1" width="13.19921875" customWidth="1"/>
  </cols>
  <sheetData>
    <row r="1" spans="1:8" ht="18" x14ac:dyDescent="0.55000000000000004">
      <c r="A1" s="30" t="s">
        <v>440</v>
      </c>
    </row>
    <row r="4" spans="1:8" x14ac:dyDescent="0.45">
      <c r="A4" s="26" t="s">
        <v>331</v>
      </c>
      <c r="B4" s="27"/>
      <c r="C4" s="27"/>
      <c r="D4" s="27"/>
      <c r="E4" s="27"/>
    </row>
    <row r="5" spans="1:8" x14ac:dyDescent="0.45">
      <c r="A5" s="27" t="s">
        <v>332</v>
      </c>
      <c r="B5" s="27" t="s">
        <v>333</v>
      </c>
      <c r="C5" s="27"/>
      <c r="D5" s="27"/>
      <c r="E5" s="27"/>
    </row>
    <row r="6" spans="1:8" x14ac:dyDescent="0.45">
      <c r="A6" s="27" t="s">
        <v>334</v>
      </c>
      <c r="B6" s="27" t="s">
        <v>335</v>
      </c>
      <c r="C6" s="27"/>
      <c r="D6" s="27"/>
      <c r="E6" s="27"/>
    </row>
    <row r="7" spans="1:8" x14ac:dyDescent="0.45">
      <c r="A7" s="27" t="s">
        <v>336</v>
      </c>
      <c r="B7" s="27"/>
      <c r="C7" s="27"/>
      <c r="D7" s="27"/>
      <c r="E7" s="27"/>
    </row>
    <row r="8" spans="1:8" x14ac:dyDescent="0.45">
      <c r="A8" s="27" t="s">
        <v>337</v>
      </c>
      <c r="B8" s="27"/>
      <c r="C8" s="27"/>
      <c r="D8" s="27"/>
      <c r="E8" s="27"/>
    </row>
    <row r="9" spans="1:8" x14ac:dyDescent="0.45">
      <c r="A9" s="27" t="s">
        <v>338</v>
      </c>
      <c r="B9" s="27"/>
      <c r="C9" s="27"/>
      <c r="D9" s="27"/>
      <c r="E9" s="26">
        <v>2.29</v>
      </c>
      <c r="F9" s="5" t="s">
        <v>431</v>
      </c>
    </row>
    <row r="12" spans="1:8" x14ac:dyDescent="0.45">
      <c r="A12" s="33" t="s">
        <v>380</v>
      </c>
      <c r="B12" t="s">
        <v>381</v>
      </c>
    </row>
    <row r="13" spans="1:8" x14ac:dyDescent="0.45">
      <c r="C13" t="s">
        <v>382</v>
      </c>
    </row>
    <row r="14" spans="1:8" x14ac:dyDescent="0.45">
      <c r="C14" t="s">
        <v>383</v>
      </c>
    </row>
    <row r="15" spans="1:8" x14ac:dyDescent="0.45">
      <c r="C15" t="s">
        <v>384</v>
      </c>
    </row>
    <row r="16" spans="1:8" x14ac:dyDescent="0.45">
      <c r="B16" s="5">
        <v>1.05</v>
      </c>
      <c r="C16" s="57" t="s">
        <v>470</v>
      </c>
      <c r="H16" t="s">
        <v>471</v>
      </c>
    </row>
    <row r="18" spans="1:8" x14ac:dyDescent="0.45">
      <c r="A18" s="33" t="s">
        <v>385</v>
      </c>
      <c r="C18" t="s">
        <v>386</v>
      </c>
    </row>
    <row r="19" spans="1:8" x14ac:dyDescent="0.45">
      <c r="A19" s="5">
        <f>0.27*3</f>
        <v>0.81</v>
      </c>
      <c r="B19" s="5" t="s">
        <v>431</v>
      </c>
      <c r="C19" t="s">
        <v>387</v>
      </c>
    </row>
    <row r="20" spans="1:8" x14ac:dyDescent="0.45">
      <c r="C20" t="s">
        <v>388</v>
      </c>
    </row>
    <row r="23" spans="1:8" x14ac:dyDescent="0.45">
      <c r="A23" t="s">
        <v>389</v>
      </c>
      <c r="B23">
        <f>D23*4</f>
        <v>1.75</v>
      </c>
      <c r="C23" t="s">
        <v>61</v>
      </c>
      <c r="D23">
        <f>7/16</f>
        <v>0.4375</v>
      </c>
      <c r="E23" s="34" t="s">
        <v>390</v>
      </c>
      <c r="G23" s="34" t="s">
        <v>391</v>
      </c>
      <c r="H23" s="34" t="s">
        <v>392</v>
      </c>
    </row>
    <row r="24" spans="1:8" x14ac:dyDescent="0.45">
      <c r="B24">
        <f>D24*25</f>
        <v>1.5625</v>
      </c>
      <c r="C24" t="s">
        <v>61</v>
      </c>
      <c r="D24">
        <f>1/16</f>
        <v>6.25E-2</v>
      </c>
      <c r="E24" s="34" t="s">
        <v>393</v>
      </c>
      <c r="G24" s="34" t="s">
        <v>394</v>
      </c>
      <c r="H24" s="34" t="s">
        <v>395</v>
      </c>
    </row>
    <row r="25" spans="1:8" x14ac:dyDescent="0.45">
      <c r="B25">
        <f>D25*0.2</f>
        <v>0.1</v>
      </c>
      <c r="C25" t="s">
        <v>61</v>
      </c>
      <c r="D25">
        <f>8/16</f>
        <v>0.5</v>
      </c>
      <c r="E25" s="34" t="s">
        <v>396</v>
      </c>
      <c r="G25" s="34" t="s">
        <v>397</v>
      </c>
      <c r="H25" s="34" t="s">
        <v>398</v>
      </c>
    </row>
    <row r="26" spans="1:8" x14ac:dyDescent="0.45">
      <c r="B26">
        <f>SUM(B23:B25)</f>
        <v>3.4125000000000001</v>
      </c>
    </row>
    <row r="27" spans="1:8" ht="15.75" x14ac:dyDescent="0.45">
      <c r="D27" t="s">
        <v>399</v>
      </c>
      <c r="E27" s="35" t="s">
        <v>400</v>
      </c>
    </row>
    <row r="28" spans="1:8" ht="15.75" x14ac:dyDescent="0.45">
      <c r="E28" s="35" t="s">
        <v>401</v>
      </c>
    </row>
    <row r="29" spans="1:8" ht="15.75" x14ac:dyDescent="0.45">
      <c r="E29" s="35" t="s">
        <v>402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99"/>
  <sheetViews>
    <sheetView workbookViewId="0">
      <pane xSplit="1" ySplit="3" topLeftCell="B4" activePane="bottomRight" state="frozen"/>
      <selection pane="topRight" activeCell="B1" sqref="B1"/>
      <selection pane="bottomLeft" activeCell="A4" sqref="A4"/>
      <selection pane="bottomRight" activeCell="O11" sqref="O11"/>
    </sheetView>
  </sheetViews>
  <sheetFormatPr defaultRowHeight="14.25" x14ac:dyDescent="0.45"/>
  <sheetData>
    <row r="1" spans="1:11" x14ac:dyDescent="0.45">
      <c r="B1" s="5" t="s">
        <v>32</v>
      </c>
      <c r="D1" s="5"/>
      <c r="E1" s="5" t="s">
        <v>22</v>
      </c>
      <c r="H1" s="5" t="s">
        <v>433</v>
      </c>
    </row>
    <row r="2" spans="1:11" x14ac:dyDescent="0.45">
      <c r="B2" t="s">
        <v>434</v>
      </c>
      <c r="C2" t="s">
        <v>435</v>
      </c>
      <c r="D2" t="s">
        <v>436</v>
      </c>
      <c r="E2" t="s">
        <v>434</v>
      </c>
      <c r="F2" t="s">
        <v>435</v>
      </c>
      <c r="G2" t="s">
        <v>436</v>
      </c>
      <c r="H2" t="s">
        <v>434</v>
      </c>
      <c r="I2" t="s">
        <v>435</v>
      </c>
      <c r="J2" t="s">
        <v>436</v>
      </c>
    </row>
    <row r="3" spans="1:11" x14ac:dyDescent="0.45">
      <c r="B3" s="33" t="s">
        <v>437</v>
      </c>
      <c r="C3" s="33" t="s">
        <v>437</v>
      </c>
      <c r="D3" s="33" t="s">
        <v>437</v>
      </c>
      <c r="E3" s="54" t="s">
        <v>438</v>
      </c>
      <c r="F3" s="54" t="s">
        <v>438</v>
      </c>
      <c r="G3" s="54" t="s">
        <v>438</v>
      </c>
      <c r="H3" t="s">
        <v>439</v>
      </c>
      <c r="I3" t="s">
        <v>439</v>
      </c>
      <c r="J3" t="s">
        <v>439</v>
      </c>
      <c r="K3" t="s">
        <v>359</v>
      </c>
    </row>
    <row r="4" spans="1:11" x14ac:dyDescent="0.45">
      <c r="A4" t="s">
        <v>67</v>
      </c>
      <c r="B4" s="2">
        <v>10</v>
      </c>
      <c r="C4" s="2">
        <v>887.39099999999996</v>
      </c>
      <c r="D4" s="2">
        <v>4261.8450000000003</v>
      </c>
      <c r="E4" s="2">
        <v>4.8550000000000004</v>
      </c>
      <c r="F4" s="2">
        <v>152.00899999999999</v>
      </c>
      <c r="G4" s="2">
        <v>478.22699999999998</v>
      </c>
      <c r="H4" s="53">
        <v>2.0597322348094744</v>
      </c>
      <c r="I4" s="53">
        <v>5.8377530277812504</v>
      </c>
      <c r="J4" s="53">
        <v>8.9117615692965906</v>
      </c>
      <c r="K4" t="s">
        <v>24</v>
      </c>
    </row>
    <row r="5" spans="1:11" x14ac:dyDescent="0.45">
      <c r="A5" t="s">
        <v>339</v>
      </c>
      <c r="B5" s="2">
        <v>0</v>
      </c>
      <c r="C5" s="2">
        <v>0</v>
      </c>
      <c r="D5" s="2">
        <v>0</v>
      </c>
      <c r="E5" s="2">
        <v>0</v>
      </c>
      <c r="F5" s="2">
        <v>0</v>
      </c>
      <c r="G5" s="2">
        <v>0</v>
      </c>
      <c r="H5" s="53"/>
      <c r="I5" s="53"/>
      <c r="J5" s="53"/>
      <c r="K5" t="s">
        <v>24</v>
      </c>
    </row>
    <row r="6" spans="1:11" x14ac:dyDescent="0.45">
      <c r="A6" t="s">
        <v>87</v>
      </c>
      <c r="B6" s="2">
        <v>37600</v>
      </c>
      <c r="C6" s="2">
        <v>50100</v>
      </c>
      <c r="D6" s="2">
        <v>57200</v>
      </c>
      <c r="E6" s="2">
        <v>10800</v>
      </c>
      <c r="F6" s="2">
        <v>11500</v>
      </c>
      <c r="G6" s="2">
        <v>11700</v>
      </c>
      <c r="H6" s="53">
        <v>3.4814814814814814</v>
      </c>
      <c r="I6" s="53">
        <v>4.3565217391304349</v>
      </c>
      <c r="J6" s="53">
        <v>4.8888888888888893</v>
      </c>
      <c r="K6" t="s">
        <v>24</v>
      </c>
    </row>
    <row r="7" spans="1:11" x14ac:dyDescent="0.45">
      <c r="A7" t="s">
        <v>43</v>
      </c>
      <c r="B7" s="2">
        <v>1845</v>
      </c>
      <c r="C7" s="2">
        <v>902.01800000000003</v>
      </c>
      <c r="D7" s="2">
        <v>1086.0060000000001</v>
      </c>
      <c r="E7" s="2">
        <v>839.327</v>
      </c>
      <c r="F7" s="2">
        <v>376.875</v>
      </c>
      <c r="G7" s="2">
        <v>314.92099999999999</v>
      </c>
      <c r="H7" s="53">
        <v>2.1981897401132096</v>
      </c>
      <c r="I7" s="53">
        <v>2.3934142620232173</v>
      </c>
      <c r="J7" s="53">
        <v>3.448502957884676</v>
      </c>
      <c r="K7" t="s">
        <v>24</v>
      </c>
    </row>
    <row r="8" spans="1:11" x14ac:dyDescent="0.45">
      <c r="A8" t="s">
        <v>72</v>
      </c>
      <c r="B8" s="2">
        <v>0</v>
      </c>
      <c r="C8" s="2">
        <v>0</v>
      </c>
      <c r="D8" s="2">
        <v>0</v>
      </c>
      <c r="E8" s="2">
        <v>0</v>
      </c>
      <c r="F8" s="2">
        <v>0</v>
      </c>
      <c r="G8" s="2">
        <v>0</v>
      </c>
      <c r="H8" s="53"/>
      <c r="I8" s="53"/>
      <c r="J8" s="53"/>
      <c r="K8" t="s">
        <v>24</v>
      </c>
    </row>
    <row r="9" spans="1:11" x14ac:dyDescent="0.45">
      <c r="A9" t="s">
        <v>77</v>
      </c>
      <c r="B9" s="2">
        <v>383</v>
      </c>
      <c r="C9" s="2">
        <v>216.06799999999998</v>
      </c>
      <c r="D9" s="2">
        <v>717.21399999999994</v>
      </c>
      <c r="E9" s="2">
        <v>495.822</v>
      </c>
      <c r="F9" s="2">
        <v>232.73399999999998</v>
      </c>
      <c r="G9" s="2">
        <v>619.01</v>
      </c>
      <c r="H9" s="53">
        <v>0.77245463089576505</v>
      </c>
      <c r="I9" s="53">
        <v>0.92839035121641011</v>
      </c>
      <c r="J9" s="53">
        <v>1.1586468716175828</v>
      </c>
      <c r="K9" t="s">
        <v>24</v>
      </c>
    </row>
    <row r="10" spans="1:11" x14ac:dyDescent="0.45">
      <c r="A10" t="s">
        <v>63</v>
      </c>
      <c r="B10" s="2">
        <v>0</v>
      </c>
      <c r="C10" s="2">
        <v>0</v>
      </c>
      <c r="D10" s="2">
        <v>0</v>
      </c>
      <c r="E10" s="2">
        <v>0</v>
      </c>
      <c r="F10" s="2">
        <v>0</v>
      </c>
      <c r="G10" s="2">
        <v>0</v>
      </c>
      <c r="H10" s="53"/>
      <c r="I10" s="53"/>
      <c r="J10" s="53"/>
      <c r="K10" t="s">
        <v>24</v>
      </c>
    </row>
    <row r="11" spans="1:11" x14ac:dyDescent="0.45">
      <c r="A11" t="s">
        <v>340</v>
      </c>
      <c r="B11" s="2">
        <v>390.84</v>
      </c>
      <c r="C11" s="2">
        <v>761.84933999999998</v>
      </c>
      <c r="D11" s="2">
        <v>998.07575999999995</v>
      </c>
      <c r="E11" s="2">
        <v>401.89100000000002</v>
      </c>
      <c r="F11" s="2">
        <v>373.03199999999998</v>
      </c>
      <c r="G11" s="2">
        <v>460.00400000000002</v>
      </c>
      <c r="H11" s="53">
        <v>0.97250249445745229</v>
      </c>
      <c r="I11" s="53">
        <v>2.0423163160265072</v>
      </c>
      <c r="J11" s="53">
        <v>2.1697110459909044</v>
      </c>
      <c r="K11" t="s">
        <v>24</v>
      </c>
    </row>
    <row r="12" spans="1:11" x14ac:dyDescent="0.45">
      <c r="A12" t="s">
        <v>51</v>
      </c>
      <c r="B12" s="2">
        <v>0</v>
      </c>
      <c r="C12" s="2">
        <v>0</v>
      </c>
      <c r="D12" s="2">
        <v>0</v>
      </c>
      <c r="E12" s="2">
        <v>0</v>
      </c>
      <c r="F12" s="2">
        <v>0</v>
      </c>
      <c r="G12" s="2">
        <v>0</v>
      </c>
      <c r="H12" s="53"/>
      <c r="I12" s="53"/>
      <c r="J12" s="53"/>
      <c r="K12" t="s">
        <v>24</v>
      </c>
    </row>
    <row r="13" spans="1:11" x14ac:dyDescent="0.45">
      <c r="A13" t="s">
        <v>83</v>
      </c>
      <c r="B13" s="2">
        <v>2933</v>
      </c>
      <c r="C13" s="2">
        <v>7930</v>
      </c>
      <c r="D13" s="2">
        <v>10100</v>
      </c>
      <c r="E13" s="2">
        <v>243.21899999999999</v>
      </c>
      <c r="F13" s="2">
        <v>435</v>
      </c>
      <c r="G13" s="2">
        <v>464.01100000000002</v>
      </c>
      <c r="H13" s="53">
        <v>12.059090778269789</v>
      </c>
      <c r="I13" s="53">
        <v>18.229885057471265</v>
      </c>
      <c r="J13" s="53">
        <v>21.766725357804017</v>
      </c>
      <c r="K13" t="s">
        <v>24</v>
      </c>
    </row>
    <row r="14" spans="1:11" x14ac:dyDescent="0.45">
      <c r="A14" t="s">
        <v>341</v>
      </c>
      <c r="B14" s="2">
        <v>378</v>
      </c>
      <c r="C14" s="2">
        <v>306.63299999999998</v>
      </c>
      <c r="D14" s="2">
        <v>303.70999999999998</v>
      </c>
      <c r="E14" s="2">
        <v>40.874000000000002</v>
      </c>
      <c r="F14" s="2">
        <v>31.071000000000002</v>
      </c>
      <c r="G14" s="2">
        <v>28.94</v>
      </c>
      <c r="H14" s="53">
        <v>9.2479326711356844</v>
      </c>
      <c r="I14" s="53">
        <v>9.8687843970261646</v>
      </c>
      <c r="J14" s="53">
        <v>10.494471319972355</v>
      </c>
      <c r="K14" t="s">
        <v>24</v>
      </c>
    </row>
    <row r="15" spans="1:11" x14ac:dyDescent="0.45">
      <c r="A15" t="s">
        <v>88</v>
      </c>
      <c r="B15" s="2">
        <v>0</v>
      </c>
      <c r="C15" s="2">
        <v>0</v>
      </c>
      <c r="D15" s="2">
        <v>0</v>
      </c>
      <c r="E15" s="2">
        <v>0</v>
      </c>
      <c r="F15" s="2">
        <v>0</v>
      </c>
      <c r="G15" s="2">
        <v>0</v>
      </c>
      <c r="H15" s="53"/>
      <c r="I15" s="53"/>
      <c r="J15" s="53"/>
      <c r="K15" t="s">
        <v>24</v>
      </c>
    </row>
    <row r="16" spans="1:11" x14ac:dyDescent="0.45">
      <c r="A16" t="s">
        <v>342</v>
      </c>
      <c r="B16" s="2">
        <v>589</v>
      </c>
      <c r="C16" s="2">
        <v>1395.2049999999999</v>
      </c>
      <c r="D16" s="2">
        <v>2682.1610000000001</v>
      </c>
      <c r="E16" s="2">
        <v>84.174999999999997</v>
      </c>
      <c r="F16" s="2">
        <v>166.69299999999998</v>
      </c>
      <c r="G16" s="2">
        <v>206.303</v>
      </c>
      <c r="H16" s="53">
        <v>6.9973269973269971</v>
      </c>
      <c r="I16" s="53">
        <v>8.3699075546063728</v>
      </c>
      <c r="J16" s="53">
        <v>13.001076087114585</v>
      </c>
      <c r="K16" t="s">
        <v>24</v>
      </c>
    </row>
    <row r="17" spans="1:11" x14ac:dyDescent="0.45">
      <c r="A17" t="s">
        <v>74</v>
      </c>
      <c r="B17" s="2">
        <v>1134</v>
      </c>
      <c r="C17" s="2">
        <v>2415.0540000000001</v>
      </c>
      <c r="D17" s="2">
        <v>5004.3160000000007</v>
      </c>
      <c r="E17" s="2">
        <v>206.393</v>
      </c>
      <c r="F17" s="2">
        <v>355.20400000000001</v>
      </c>
      <c r="G17" s="2">
        <v>500.7059999999999</v>
      </c>
      <c r="H17" s="53">
        <v>5.4943723866604</v>
      </c>
      <c r="I17" s="53">
        <v>6.7990619475005909</v>
      </c>
      <c r="J17" s="53">
        <v>9.9945197381297639</v>
      </c>
      <c r="K17" t="s">
        <v>24</v>
      </c>
    </row>
    <row r="18" spans="1:11" x14ac:dyDescent="0.45">
      <c r="A18" t="s">
        <v>46</v>
      </c>
      <c r="B18" s="2">
        <v>7202</v>
      </c>
      <c r="C18" s="2">
        <v>4805.7879999999996</v>
      </c>
      <c r="D18" s="2">
        <v>3296.8910000000001</v>
      </c>
      <c r="E18" s="2">
        <v>186.155</v>
      </c>
      <c r="F18" s="2">
        <v>129.5</v>
      </c>
      <c r="G18" s="2">
        <v>92.221000000000004</v>
      </c>
      <c r="H18" s="53">
        <v>38.688189949235849</v>
      </c>
      <c r="I18" s="53">
        <v>37.11033204633204</v>
      </c>
      <c r="J18" s="53">
        <v>35.74989427570727</v>
      </c>
      <c r="K18" t="s">
        <v>24</v>
      </c>
    </row>
    <row r="19" spans="1:11" x14ac:dyDescent="0.45">
      <c r="A19" t="s">
        <v>343</v>
      </c>
      <c r="B19" s="2">
        <v>35</v>
      </c>
      <c r="C19" s="2">
        <v>55.287999999999997</v>
      </c>
      <c r="D19" s="2">
        <v>92.325999999999993</v>
      </c>
      <c r="E19" s="2">
        <v>31.161000000000001</v>
      </c>
      <c r="F19" s="2">
        <v>38.270000000000003</v>
      </c>
      <c r="G19" s="2">
        <v>40.6</v>
      </c>
      <c r="H19" s="53">
        <v>1.1231988703828504</v>
      </c>
      <c r="I19" s="53">
        <v>1.4446825189443426</v>
      </c>
      <c r="J19" s="53">
        <v>2.2740394088669946</v>
      </c>
      <c r="K19" t="s">
        <v>24</v>
      </c>
    </row>
    <row r="20" spans="1:11" x14ac:dyDescent="0.45">
      <c r="A20" t="s">
        <v>344</v>
      </c>
      <c r="B20" s="2">
        <v>42.774679999999996</v>
      </c>
      <c r="C20" s="2">
        <v>44.271709999999999</v>
      </c>
      <c r="D20" s="2">
        <v>65.466429999999988</v>
      </c>
      <c r="E20" s="2">
        <v>19.306999999999999</v>
      </c>
      <c r="F20" s="2">
        <v>15.952</v>
      </c>
      <c r="G20" s="2">
        <v>17.475000000000001</v>
      </c>
      <c r="H20" s="53">
        <v>2.2155011135857459</v>
      </c>
      <c r="I20" s="53">
        <v>2.7753077983951853</v>
      </c>
      <c r="J20" s="53">
        <v>3.7462907010014295</v>
      </c>
      <c r="K20" t="s">
        <v>24</v>
      </c>
    </row>
    <row r="21" spans="1:11" x14ac:dyDescent="0.45">
      <c r="A21" t="s">
        <v>70</v>
      </c>
      <c r="B21" s="2">
        <v>45</v>
      </c>
      <c r="C21" s="2">
        <v>91.680999999999997</v>
      </c>
      <c r="D21" s="2">
        <v>333.72399999999999</v>
      </c>
      <c r="E21" s="2">
        <v>53</v>
      </c>
      <c r="F21" s="2">
        <v>18</v>
      </c>
      <c r="G21" s="2">
        <v>39.156999999999996</v>
      </c>
      <c r="H21" s="53">
        <v>0.84905660377358494</v>
      </c>
      <c r="I21" s="53">
        <v>5.0933888888888887</v>
      </c>
      <c r="J21" s="53">
        <v>8.522716244860435</v>
      </c>
      <c r="K21" t="s">
        <v>24</v>
      </c>
    </row>
    <row r="22" spans="1:11" x14ac:dyDescent="0.45">
      <c r="A22" t="s">
        <v>345</v>
      </c>
      <c r="B22" s="2">
        <v>572</v>
      </c>
      <c r="C22" s="2">
        <v>818.25400000000002</v>
      </c>
      <c r="D22" s="2">
        <v>826.17899999999997</v>
      </c>
      <c r="E22" s="2">
        <v>40.469000000000001</v>
      </c>
      <c r="F22" s="2">
        <v>53.945999999999998</v>
      </c>
      <c r="G22" s="2">
        <v>49.609000000000002</v>
      </c>
      <c r="H22" s="53">
        <v>14.134275618374557</v>
      </c>
      <c r="I22" s="53">
        <v>15.168019871723576</v>
      </c>
      <c r="J22" s="53">
        <v>16.65381281622286</v>
      </c>
      <c r="K22" t="s">
        <v>24</v>
      </c>
    </row>
    <row r="23" spans="1:11" x14ac:dyDescent="0.45">
      <c r="A23" t="s">
        <v>346</v>
      </c>
      <c r="B23" s="2">
        <v>0</v>
      </c>
      <c r="C23" s="2">
        <v>0</v>
      </c>
      <c r="D23" s="2">
        <v>183.43799999999999</v>
      </c>
      <c r="E23" s="2">
        <v>0</v>
      </c>
      <c r="F23" s="2">
        <v>0</v>
      </c>
      <c r="G23" s="2">
        <v>11.6</v>
      </c>
      <c r="H23" s="53"/>
      <c r="I23" s="53"/>
      <c r="J23" s="53">
        <v>15.813620689655172</v>
      </c>
      <c r="K23" t="s">
        <v>24</v>
      </c>
    </row>
    <row r="24" spans="1:11" x14ac:dyDescent="0.45">
      <c r="A24" t="s">
        <v>39</v>
      </c>
      <c r="B24" s="2">
        <v>868</v>
      </c>
      <c r="C24" s="2">
        <v>3099.5719999999997</v>
      </c>
      <c r="D24" s="2">
        <v>4674.1009999999997</v>
      </c>
      <c r="E24" s="2">
        <v>147.71800000000002</v>
      </c>
      <c r="F24" s="2">
        <v>406.93799999999999</v>
      </c>
      <c r="G24" s="2">
        <v>445.52799999999996</v>
      </c>
      <c r="H24" s="53">
        <v>5.8760611435302392</v>
      </c>
      <c r="I24" s="53">
        <v>7.6168163209137507</v>
      </c>
      <c r="J24" s="53">
        <v>10.491149826722451</v>
      </c>
      <c r="K24" t="s">
        <v>24</v>
      </c>
    </row>
    <row r="25" spans="1:11" x14ac:dyDescent="0.45">
      <c r="A25" t="s">
        <v>347</v>
      </c>
      <c r="B25" s="2">
        <v>200</v>
      </c>
      <c r="C25" s="2">
        <v>261</v>
      </c>
      <c r="D25" s="2">
        <v>449</v>
      </c>
      <c r="E25" s="2">
        <v>48.6</v>
      </c>
      <c r="F25" s="2">
        <v>52.235999999999997</v>
      </c>
      <c r="G25" s="2">
        <v>56.646000000000001</v>
      </c>
      <c r="H25" s="53">
        <v>4.1152263374485596</v>
      </c>
      <c r="I25" s="53">
        <v>4.9965541006202621</v>
      </c>
      <c r="J25" s="53">
        <v>7.9264202238463435</v>
      </c>
      <c r="K25" t="s">
        <v>24</v>
      </c>
    </row>
    <row r="26" spans="1:11" x14ac:dyDescent="0.45">
      <c r="A26" t="s">
        <v>55</v>
      </c>
      <c r="B26" s="2">
        <v>821</v>
      </c>
      <c r="C26" s="2">
        <v>923.46400000000006</v>
      </c>
      <c r="D26" s="2">
        <v>1835.9369999999999</v>
      </c>
      <c r="E26" s="2">
        <v>448.33499999999998</v>
      </c>
      <c r="F26" s="2">
        <v>416.346</v>
      </c>
      <c r="G26" s="2">
        <v>727.38199999999995</v>
      </c>
      <c r="H26" s="53">
        <v>1.8312199582901179</v>
      </c>
      <c r="I26" s="53">
        <v>2.2180205886450213</v>
      </c>
      <c r="J26" s="53">
        <v>2.5240341388706349</v>
      </c>
      <c r="K26" t="s">
        <v>24</v>
      </c>
    </row>
    <row r="27" spans="1:11" x14ac:dyDescent="0.45">
      <c r="A27" t="s">
        <v>57</v>
      </c>
      <c r="B27" s="2">
        <v>0</v>
      </c>
      <c r="C27" s="2">
        <v>0</v>
      </c>
      <c r="D27" s="2">
        <v>0</v>
      </c>
      <c r="E27" s="2">
        <v>0</v>
      </c>
      <c r="F27" s="2">
        <v>0</v>
      </c>
      <c r="G27" s="2">
        <v>0</v>
      </c>
      <c r="H27" s="53"/>
      <c r="I27" s="53"/>
      <c r="J27" s="53"/>
      <c r="K27" t="s">
        <v>24</v>
      </c>
    </row>
    <row r="28" spans="1:11" x14ac:dyDescent="0.45">
      <c r="A28" t="s">
        <v>348</v>
      </c>
      <c r="B28" s="2">
        <v>0</v>
      </c>
      <c r="C28" s="2">
        <v>0</v>
      </c>
      <c r="D28" s="2">
        <v>0</v>
      </c>
      <c r="E28" s="2">
        <v>0</v>
      </c>
      <c r="F28" s="2">
        <v>0</v>
      </c>
      <c r="G28" s="2">
        <v>0</v>
      </c>
      <c r="H28" s="53"/>
      <c r="I28" s="53"/>
      <c r="J28" s="53"/>
      <c r="K28" t="s">
        <v>24</v>
      </c>
    </row>
    <row r="29" spans="1:11" x14ac:dyDescent="0.45">
      <c r="A29" t="s">
        <v>349</v>
      </c>
      <c r="B29" s="2">
        <v>0</v>
      </c>
      <c r="C29" s="2">
        <v>0</v>
      </c>
      <c r="D29" s="2">
        <v>0</v>
      </c>
      <c r="E29" s="2">
        <v>0</v>
      </c>
      <c r="F29" s="2">
        <v>0</v>
      </c>
      <c r="G29" s="2">
        <v>0</v>
      </c>
      <c r="H29" s="53"/>
      <c r="I29" s="53"/>
      <c r="J29" s="53"/>
      <c r="K29" t="s">
        <v>24</v>
      </c>
    </row>
    <row r="30" spans="1:11" x14ac:dyDescent="0.45">
      <c r="A30" t="s">
        <v>350</v>
      </c>
      <c r="B30" s="2">
        <v>227</v>
      </c>
      <c r="C30" s="2">
        <v>312.70799999999997</v>
      </c>
      <c r="D30" s="2">
        <v>1009.047</v>
      </c>
      <c r="E30" s="2">
        <v>204.773</v>
      </c>
      <c r="F30" s="2">
        <v>130.92500000000001</v>
      </c>
      <c r="G30" s="2">
        <v>171.244</v>
      </c>
      <c r="H30" s="53">
        <v>1.1085445835144281</v>
      </c>
      <c r="I30" s="53">
        <v>2.3884514034752717</v>
      </c>
      <c r="J30" s="53">
        <v>5.8924517063371562</v>
      </c>
      <c r="K30" t="s">
        <v>24</v>
      </c>
    </row>
    <row r="31" spans="1:11" x14ac:dyDescent="0.45">
      <c r="A31" t="s">
        <v>45</v>
      </c>
      <c r="B31" s="2">
        <v>176.5</v>
      </c>
      <c r="C31" s="2">
        <v>194.11210000000003</v>
      </c>
      <c r="D31" s="2">
        <v>208.15630000000002</v>
      </c>
      <c r="E31" s="2">
        <v>0</v>
      </c>
      <c r="F31" s="2">
        <v>0</v>
      </c>
      <c r="G31" s="2">
        <v>0</v>
      </c>
      <c r="H31" s="53">
        <v>0</v>
      </c>
      <c r="I31" s="53">
        <v>0</v>
      </c>
      <c r="J31" s="53">
        <v>0</v>
      </c>
      <c r="K31" t="s">
        <v>24</v>
      </c>
    </row>
    <row r="32" spans="1:11" x14ac:dyDescent="0.45">
      <c r="A32" t="s">
        <v>68</v>
      </c>
      <c r="B32" s="2">
        <v>2000.29873</v>
      </c>
      <c r="C32" s="2">
        <v>2370</v>
      </c>
      <c r="D32" s="2">
        <v>13107.400000000001</v>
      </c>
      <c r="E32" s="2">
        <v>0</v>
      </c>
      <c r="F32" s="2">
        <v>0</v>
      </c>
      <c r="G32" s="2">
        <v>0</v>
      </c>
      <c r="H32" s="53">
        <v>0</v>
      </c>
      <c r="I32" s="53">
        <v>0</v>
      </c>
      <c r="J32" s="53">
        <v>0</v>
      </c>
      <c r="K32" t="s">
        <v>24</v>
      </c>
    </row>
    <row r="33" spans="1:11" x14ac:dyDescent="0.45">
      <c r="A33" t="s">
        <v>85</v>
      </c>
      <c r="B33" s="2">
        <v>129.9</v>
      </c>
      <c r="C33" s="2">
        <v>203.2</v>
      </c>
      <c r="D33" s="2">
        <v>283.55847999999997</v>
      </c>
      <c r="E33" s="2">
        <v>0</v>
      </c>
      <c r="F33" s="2">
        <v>0</v>
      </c>
      <c r="G33" s="2">
        <v>0</v>
      </c>
      <c r="H33" s="53">
        <v>0</v>
      </c>
      <c r="I33" s="53">
        <v>0</v>
      </c>
      <c r="J33" s="53">
        <v>0</v>
      </c>
      <c r="K33" t="s">
        <v>24</v>
      </c>
    </row>
    <row r="34" spans="1:11" x14ac:dyDescent="0.45">
      <c r="A34" t="s">
        <v>59</v>
      </c>
      <c r="B34" s="2">
        <v>178.1</v>
      </c>
      <c r="C34" s="2">
        <v>268.3</v>
      </c>
      <c r="D34" s="2">
        <v>739.47280000000001</v>
      </c>
      <c r="E34" s="2">
        <v>0</v>
      </c>
      <c r="F34" s="2">
        <v>0</v>
      </c>
      <c r="G34" s="2">
        <v>0</v>
      </c>
      <c r="H34" s="53">
        <v>0</v>
      </c>
      <c r="I34" s="53">
        <v>0</v>
      </c>
      <c r="J34" s="53">
        <v>0</v>
      </c>
      <c r="K34" t="s">
        <v>24</v>
      </c>
    </row>
    <row r="35" spans="1:11" x14ac:dyDescent="0.45">
      <c r="A35" t="s">
        <v>65</v>
      </c>
      <c r="B35" s="2">
        <v>132.96</v>
      </c>
      <c r="C35" s="2">
        <v>172.27623</v>
      </c>
      <c r="D35" s="2">
        <v>242.92758000000001</v>
      </c>
      <c r="E35" s="2">
        <v>0</v>
      </c>
      <c r="F35" s="2">
        <v>0</v>
      </c>
      <c r="G35" s="2">
        <v>0</v>
      </c>
      <c r="H35" s="53">
        <v>0</v>
      </c>
      <c r="I35" s="53">
        <v>0</v>
      </c>
      <c r="J35" s="53">
        <v>0</v>
      </c>
      <c r="K35" t="s">
        <v>24</v>
      </c>
    </row>
    <row r="36" spans="1:11" x14ac:dyDescent="0.45">
      <c r="A36" t="s">
        <v>81</v>
      </c>
      <c r="B36" s="2">
        <v>11.266819999999999</v>
      </c>
      <c r="C36" s="2">
        <v>15.046959999999999</v>
      </c>
      <c r="D36" s="2">
        <v>17.068459999999998</v>
      </c>
      <c r="E36" s="2">
        <v>0</v>
      </c>
      <c r="F36" s="2">
        <v>0</v>
      </c>
      <c r="G36" s="2">
        <v>0</v>
      </c>
      <c r="H36" s="53">
        <v>0</v>
      </c>
      <c r="I36" s="53">
        <v>0</v>
      </c>
      <c r="J36" s="53">
        <v>0</v>
      </c>
      <c r="K36" t="s">
        <v>24</v>
      </c>
    </row>
    <row r="37" spans="1:11" x14ac:dyDescent="0.45">
      <c r="A37" t="s">
        <v>61</v>
      </c>
      <c r="B37" s="2">
        <v>657.12</v>
      </c>
      <c r="C37" s="2">
        <v>1308.5150000000001</v>
      </c>
      <c r="D37" s="2">
        <v>2731.07</v>
      </c>
      <c r="E37" s="2"/>
      <c r="F37" s="2"/>
      <c r="G37" s="2"/>
      <c r="H37" s="53"/>
      <c r="I37" s="53"/>
      <c r="J37" s="53"/>
      <c r="K37" t="s">
        <v>24</v>
      </c>
    </row>
    <row r="38" spans="1:11" x14ac:dyDescent="0.45">
      <c r="A38" t="s">
        <v>352</v>
      </c>
      <c r="B38" s="2">
        <v>1004.264</v>
      </c>
      <c r="C38" s="2">
        <v>1726.586</v>
      </c>
      <c r="D38" s="2">
        <v>2027.6610000000001</v>
      </c>
      <c r="E38" s="2"/>
      <c r="F38" s="2"/>
      <c r="G38" s="2"/>
      <c r="H38" s="53"/>
      <c r="I38" s="53"/>
      <c r="J38" s="53"/>
      <c r="K38" t="s">
        <v>24</v>
      </c>
    </row>
    <row r="39" spans="1:11" x14ac:dyDescent="0.45">
      <c r="A39" t="s">
        <v>87</v>
      </c>
      <c r="B39" s="2">
        <v>9.8469999999999995</v>
      </c>
      <c r="C39" s="2">
        <v>20.523</v>
      </c>
      <c r="D39" s="2">
        <v>17.701000000000001</v>
      </c>
      <c r="E39" s="2">
        <v>3.6240000000000001</v>
      </c>
      <c r="F39" s="2">
        <v>4.6079999999999997</v>
      </c>
      <c r="G39" s="2">
        <v>3.1589999999999998</v>
      </c>
      <c r="H39" s="53">
        <v>2.7171633554083883</v>
      </c>
      <c r="I39" s="53">
        <v>4.453776041666667</v>
      </c>
      <c r="J39" s="53">
        <v>5.6033554922443818</v>
      </c>
      <c r="K39" t="s">
        <v>379</v>
      </c>
    </row>
    <row r="40" spans="1:11" x14ac:dyDescent="0.45">
      <c r="A40" t="s">
        <v>72</v>
      </c>
      <c r="B40" s="2">
        <v>38.027999999999999</v>
      </c>
      <c r="C40" s="2">
        <v>77.966000000000008</v>
      </c>
      <c r="D40" s="2">
        <v>142.46799999999999</v>
      </c>
      <c r="E40" s="2">
        <v>16.173000000000002</v>
      </c>
      <c r="F40" s="2">
        <v>25.945999999999998</v>
      </c>
      <c r="G40" s="2">
        <v>38.363</v>
      </c>
      <c r="H40" s="53">
        <v>2.3513262845483207</v>
      </c>
      <c r="I40" s="53">
        <v>3.0049333230555777</v>
      </c>
      <c r="J40" s="53">
        <v>3.7136824544482963</v>
      </c>
      <c r="K40" t="s">
        <v>379</v>
      </c>
    </row>
    <row r="41" spans="1:11" x14ac:dyDescent="0.45">
      <c r="A41" t="s">
        <v>77</v>
      </c>
      <c r="B41" s="2">
        <v>8.7210000000000001</v>
      </c>
      <c r="C41" s="2">
        <v>11.632000000000001</v>
      </c>
      <c r="D41" s="2">
        <v>5.6739999999999995</v>
      </c>
      <c r="E41" s="2">
        <v>8.5109999999999992</v>
      </c>
      <c r="F41" s="2">
        <v>11.424999999999999</v>
      </c>
      <c r="G41" s="2">
        <v>6.4329999999999998</v>
      </c>
      <c r="H41" s="53">
        <v>1.0246739513570675</v>
      </c>
      <c r="I41" s="53">
        <v>1.0181181619256019</v>
      </c>
      <c r="J41" s="53">
        <v>0.88201461215607024</v>
      </c>
      <c r="K41" t="s">
        <v>379</v>
      </c>
    </row>
    <row r="42" spans="1:11" x14ac:dyDescent="0.45">
      <c r="A42" t="s">
        <v>340</v>
      </c>
      <c r="B42" s="2">
        <v>0.61</v>
      </c>
      <c r="C42" s="2">
        <v>1.4529999999999998</v>
      </c>
      <c r="D42" s="2">
        <v>29.391999999999999</v>
      </c>
      <c r="E42" s="2">
        <v>0.32800000000000001</v>
      </c>
      <c r="F42" s="2">
        <v>0.77500000000000002</v>
      </c>
      <c r="G42" s="2">
        <v>16.897000000000002</v>
      </c>
      <c r="H42" s="53">
        <v>1.8597560975609755</v>
      </c>
      <c r="I42" s="53">
        <v>1.8748387096774191</v>
      </c>
      <c r="J42" s="53">
        <v>1.7394803811327453</v>
      </c>
      <c r="K42" t="s">
        <v>379</v>
      </c>
    </row>
    <row r="43" spans="1:11" x14ac:dyDescent="0.45">
      <c r="A43" t="s">
        <v>88</v>
      </c>
      <c r="B43" s="2">
        <v>3.3450000000000002</v>
      </c>
      <c r="C43" s="2">
        <v>1.8337999999999999</v>
      </c>
      <c r="D43" s="2">
        <v>2.7730199999999994</v>
      </c>
      <c r="E43" s="2">
        <v>0.35600000000000004</v>
      </c>
      <c r="F43" s="2">
        <v>0.184</v>
      </c>
      <c r="G43" s="2">
        <v>0.25800000000000001</v>
      </c>
      <c r="H43" s="53">
        <v>9.3960674157303359</v>
      </c>
      <c r="I43" s="53">
        <v>9.9663043478260871</v>
      </c>
      <c r="J43" s="53">
        <v>10.748139534883718</v>
      </c>
      <c r="K43" t="s">
        <v>379</v>
      </c>
    </row>
    <row r="44" spans="1:11" x14ac:dyDescent="0.45">
      <c r="A44" t="s">
        <v>74</v>
      </c>
      <c r="B44" s="2">
        <v>8.8590000000000018</v>
      </c>
      <c r="C44" s="2">
        <v>10.65672</v>
      </c>
      <c r="D44" s="2">
        <v>12.57699</v>
      </c>
      <c r="E44" s="2">
        <v>0.86899999999999999</v>
      </c>
      <c r="F44" s="2">
        <v>1.593</v>
      </c>
      <c r="G44" s="2">
        <v>2.093</v>
      </c>
      <c r="H44" s="53">
        <v>10.194476409666285</v>
      </c>
      <c r="I44" s="53">
        <v>6.6897175141242942</v>
      </c>
      <c r="J44" s="53">
        <v>6.0090731008122313</v>
      </c>
      <c r="K44" t="s">
        <v>379</v>
      </c>
    </row>
    <row r="45" spans="1:11" x14ac:dyDescent="0.45">
      <c r="A45" t="s">
        <v>46</v>
      </c>
      <c r="B45" s="2">
        <v>1089.1279999999999</v>
      </c>
      <c r="C45" s="2">
        <v>1122.7650000000001</v>
      </c>
      <c r="D45" s="2">
        <v>1488.96</v>
      </c>
      <c r="E45" s="2">
        <v>23.210999999999999</v>
      </c>
      <c r="F45" s="2">
        <v>24.291</v>
      </c>
      <c r="G45" s="2">
        <v>39.121000000000002</v>
      </c>
      <c r="H45" s="53">
        <v>46.922924475464221</v>
      </c>
      <c r="I45" s="53">
        <v>46.221440039520814</v>
      </c>
      <c r="J45" s="53">
        <v>38.060376779734668</v>
      </c>
      <c r="K45" t="s">
        <v>379</v>
      </c>
    </row>
    <row r="46" spans="1:11" x14ac:dyDescent="0.45">
      <c r="A46" t="s">
        <v>70</v>
      </c>
      <c r="B46" s="2">
        <v>2.5014400000000001</v>
      </c>
      <c r="C46" s="2">
        <v>0.75</v>
      </c>
      <c r="D46" s="2">
        <v>2.4087299999999998</v>
      </c>
      <c r="E46" s="2">
        <v>0.54</v>
      </c>
      <c r="F46" s="2">
        <v>1.02</v>
      </c>
      <c r="G46" s="2">
        <v>1.395</v>
      </c>
      <c r="H46" s="53">
        <v>4.6322962962962961</v>
      </c>
      <c r="I46" s="53">
        <v>0.73529411764705876</v>
      </c>
      <c r="J46" s="53">
        <v>1.7266881720430105</v>
      </c>
      <c r="K46" t="s">
        <v>379</v>
      </c>
    </row>
    <row r="47" spans="1:11" x14ac:dyDescent="0.45">
      <c r="A47" t="s">
        <v>345</v>
      </c>
      <c r="B47" s="2">
        <v>102.69800000000001</v>
      </c>
      <c r="C47" s="2">
        <v>80.95</v>
      </c>
      <c r="D47" s="2">
        <v>72.474999999999994</v>
      </c>
      <c r="E47" s="2">
        <v>2.6520000000000001</v>
      </c>
      <c r="F47" s="2">
        <v>2.8139999999999996</v>
      </c>
      <c r="G47" s="2">
        <v>3.2040000000000002</v>
      </c>
      <c r="H47" s="53">
        <v>38.724736048265463</v>
      </c>
      <c r="I47" s="53">
        <v>28.766879886282876</v>
      </c>
      <c r="J47" s="53">
        <v>22.620162297128587</v>
      </c>
      <c r="K47" t="s">
        <v>379</v>
      </c>
    </row>
    <row r="48" spans="1:11" x14ac:dyDescent="0.45">
      <c r="A48" t="s">
        <v>424</v>
      </c>
      <c r="B48" s="2">
        <v>8.9669999999999987</v>
      </c>
      <c r="C48" s="2">
        <v>29.30011</v>
      </c>
      <c r="D48" s="2">
        <v>4.6959999999999997</v>
      </c>
      <c r="E48" s="2">
        <v>0.65799999999999992</v>
      </c>
      <c r="F48" s="2">
        <v>0.56299999999999994</v>
      </c>
      <c r="G48" s="2">
        <v>0.35000000000000003</v>
      </c>
      <c r="H48" s="53">
        <v>13.627659574468085</v>
      </c>
      <c r="I48" s="53">
        <v>52.042824156305514</v>
      </c>
      <c r="J48" s="53">
        <v>13.417142857142855</v>
      </c>
      <c r="K48" t="s">
        <v>379</v>
      </c>
    </row>
    <row r="49" spans="1:11" x14ac:dyDescent="0.45">
      <c r="A49" t="s">
        <v>425</v>
      </c>
      <c r="B49" s="2">
        <v>278.68299999999999</v>
      </c>
      <c r="C49" s="2">
        <v>207.661</v>
      </c>
      <c r="D49" s="2">
        <v>13.417999999999999</v>
      </c>
      <c r="E49" s="2">
        <v>23.44</v>
      </c>
      <c r="F49" s="2">
        <v>15.98</v>
      </c>
      <c r="G49" s="2">
        <v>6.5590000000000002</v>
      </c>
      <c r="H49" s="53">
        <v>11.889206484641637</v>
      </c>
      <c r="I49" s="53">
        <v>12.995056320400501</v>
      </c>
      <c r="J49" s="53">
        <v>2.0457386796767798</v>
      </c>
      <c r="K49" t="s">
        <v>379</v>
      </c>
    </row>
    <row r="50" spans="1:11" x14ac:dyDescent="0.45">
      <c r="A50" t="s">
        <v>39</v>
      </c>
      <c r="B50" s="2">
        <v>5.0570000000000004</v>
      </c>
      <c r="C50" s="2">
        <v>6.1016500000000002</v>
      </c>
      <c r="D50" s="2">
        <v>9.7861799999999999</v>
      </c>
      <c r="E50" s="2">
        <v>0.73199999999999998</v>
      </c>
      <c r="F50" s="2">
        <v>1</v>
      </c>
      <c r="G50" s="2">
        <v>1.4730000000000001</v>
      </c>
      <c r="H50" s="53">
        <v>6.9084699453551917</v>
      </c>
      <c r="I50" s="53">
        <v>6.1016500000000002</v>
      </c>
      <c r="J50" s="53">
        <v>6.6437067209775966</v>
      </c>
      <c r="K50" t="s">
        <v>379</v>
      </c>
    </row>
    <row r="51" spans="1:11" x14ac:dyDescent="0.45">
      <c r="A51" t="s">
        <v>350</v>
      </c>
      <c r="B51" s="2">
        <v>0.19500000000000001</v>
      </c>
      <c r="C51" s="2">
        <v>0.11645999999999999</v>
      </c>
      <c r="D51" s="2">
        <v>0.40356000000000003</v>
      </c>
      <c r="E51" s="2">
        <v>0.122</v>
      </c>
      <c r="F51" s="2">
        <v>0.17099999999999999</v>
      </c>
      <c r="G51" s="2">
        <v>0.86899999999999999</v>
      </c>
      <c r="H51" s="53">
        <v>1.598360655737705</v>
      </c>
      <c r="I51" s="53">
        <v>0.68105263157894735</v>
      </c>
      <c r="J51" s="53">
        <v>0.46439585730724975</v>
      </c>
      <c r="K51" t="s">
        <v>379</v>
      </c>
    </row>
    <row r="52" spans="1:11" x14ac:dyDescent="0.45">
      <c r="A52" t="s">
        <v>45</v>
      </c>
      <c r="B52" s="2">
        <v>1.135</v>
      </c>
      <c r="C52" s="2">
        <v>1.5129999999999999</v>
      </c>
      <c r="D52" s="2">
        <v>1.891</v>
      </c>
      <c r="E52" s="2">
        <v>0</v>
      </c>
      <c r="F52" s="2">
        <v>0</v>
      </c>
      <c r="G52" s="2">
        <v>0</v>
      </c>
      <c r="H52" s="53">
        <v>0</v>
      </c>
      <c r="I52" s="53">
        <v>0</v>
      </c>
      <c r="J52" s="53">
        <v>0</v>
      </c>
      <c r="K52" t="s">
        <v>379</v>
      </c>
    </row>
    <row r="53" spans="1:11" x14ac:dyDescent="0.45">
      <c r="A53" t="s">
        <v>68</v>
      </c>
      <c r="B53" s="2">
        <v>1.397</v>
      </c>
      <c r="C53" s="2">
        <v>3.3250000000000002</v>
      </c>
      <c r="D53" s="2">
        <v>4.5090000000000003</v>
      </c>
      <c r="E53" s="2">
        <v>0</v>
      </c>
      <c r="F53" s="2">
        <v>0</v>
      </c>
      <c r="G53" s="2">
        <v>0</v>
      </c>
      <c r="H53" s="53">
        <v>0</v>
      </c>
      <c r="I53" s="53">
        <v>0</v>
      </c>
      <c r="J53" s="53">
        <v>0</v>
      </c>
      <c r="K53" t="s">
        <v>379</v>
      </c>
    </row>
    <row r="54" spans="1:11" x14ac:dyDescent="0.45">
      <c r="A54" t="s">
        <v>85</v>
      </c>
      <c r="B54" s="2">
        <v>8.7431999999999999</v>
      </c>
      <c r="C54" s="2">
        <v>13.839399999999999</v>
      </c>
      <c r="D54" s="2">
        <v>22.370750000000001</v>
      </c>
      <c r="E54" s="2">
        <v>0</v>
      </c>
      <c r="F54" s="2">
        <v>0</v>
      </c>
      <c r="G54" s="2">
        <v>0</v>
      </c>
      <c r="H54" s="53">
        <v>0</v>
      </c>
      <c r="I54" s="53">
        <v>0</v>
      </c>
      <c r="J54" s="53">
        <v>0</v>
      </c>
      <c r="K54" t="s">
        <v>379</v>
      </c>
    </row>
    <row r="55" spans="1:11" x14ac:dyDescent="0.45">
      <c r="A55" t="s">
        <v>59</v>
      </c>
      <c r="B55" s="2">
        <v>1.7170000000000001</v>
      </c>
      <c r="C55" s="2">
        <v>2.4689999999999999</v>
      </c>
      <c r="D55" s="2">
        <v>3.1127199999999999</v>
      </c>
      <c r="E55" s="2">
        <v>0</v>
      </c>
      <c r="F55" s="2">
        <v>0</v>
      </c>
      <c r="G55" s="2">
        <v>0</v>
      </c>
      <c r="H55" s="53">
        <v>0</v>
      </c>
      <c r="I55" s="53">
        <v>0</v>
      </c>
      <c r="J55" s="53">
        <v>0</v>
      </c>
      <c r="K55" t="s">
        <v>379</v>
      </c>
    </row>
    <row r="56" spans="1:11" x14ac:dyDescent="0.45">
      <c r="A56" t="s">
        <v>426</v>
      </c>
      <c r="B56" s="2">
        <v>0.84099999999999997</v>
      </c>
      <c r="C56" s="2">
        <v>1.22</v>
      </c>
      <c r="D56" s="2">
        <v>2.2200000000000002</v>
      </c>
      <c r="E56" s="2">
        <v>0</v>
      </c>
      <c r="F56" s="2">
        <v>0</v>
      </c>
      <c r="G56" s="2">
        <v>0</v>
      </c>
      <c r="H56" s="53">
        <v>0</v>
      </c>
      <c r="I56" s="53">
        <v>0</v>
      </c>
      <c r="J56" s="53">
        <v>0</v>
      </c>
      <c r="K56" t="s">
        <v>379</v>
      </c>
    </row>
    <row r="57" spans="1:11" x14ac:dyDescent="0.45">
      <c r="A57" t="s">
        <v>81</v>
      </c>
      <c r="B57" s="2">
        <v>8.9709999999999998E-2</v>
      </c>
      <c r="C57" s="2">
        <v>6.7920000000000008E-2</v>
      </c>
      <c r="D57" s="2">
        <v>0.19295000000000001</v>
      </c>
      <c r="E57" s="2">
        <v>0</v>
      </c>
      <c r="F57" s="2">
        <v>0</v>
      </c>
      <c r="G57" s="2">
        <v>0</v>
      </c>
      <c r="H57" s="53">
        <v>0</v>
      </c>
      <c r="I57" s="53">
        <v>0</v>
      </c>
      <c r="J57" s="53">
        <v>0</v>
      </c>
      <c r="K57" t="s">
        <v>379</v>
      </c>
    </row>
    <row r="58" spans="1:11" x14ac:dyDescent="0.45">
      <c r="A58" t="s">
        <v>67</v>
      </c>
      <c r="B58" s="2">
        <v>7085.19</v>
      </c>
      <c r="C58" s="2">
        <v>8059.9059999999999</v>
      </c>
      <c r="D58" s="2">
        <v>7130</v>
      </c>
      <c r="E58" s="2">
        <v>868.21</v>
      </c>
      <c r="F58" s="2">
        <v>1039.241</v>
      </c>
      <c r="G58" s="2">
        <v>950</v>
      </c>
      <c r="H58" s="53">
        <v>0</v>
      </c>
      <c r="I58" s="53">
        <v>7.7555696898024618</v>
      </c>
      <c r="J58" s="53">
        <v>7.5052631578947366</v>
      </c>
      <c r="K58" t="s">
        <v>403</v>
      </c>
    </row>
    <row r="59" spans="1:11" x14ac:dyDescent="0.45">
      <c r="A59" t="s">
        <v>339</v>
      </c>
      <c r="B59" s="2">
        <v>853</v>
      </c>
      <c r="C59" s="2">
        <v>804.05100000000004</v>
      </c>
      <c r="D59" s="2">
        <v>780</v>
      </c>
      <c r="E59" s="2">
        <v>152</v>
      </c>
      <c r="F59" s="2">
        <v>148.465</v>
      </c>
      <c r="G59" s="2">
        <v>150</v>
      </c>
      <c r="H59" s="53">
        <v>0</v>
      </c>
      <c r="I59" s="53">
        <v>5.4157612905398578</v>
      </c>
      <c r="J59" s="53">
        <v>5.2</v>
      </c>
      <c r="K59" t="s">
        <v>403</v>
      </c>
    </row>
    <row r="60" spans="1:11" x14ac:dyDescent="0.45">
      <c r="A60" t="s">
        <v>87</v>
      </c>
      <c r="B60" s="2">
        <v>6125.3</v>
      </c>
      <c r="C60" s="2">
        <v>5467.3919999999998</v>
      </c>
      <c r="D60" s="2">
        <v>5600</v>
      </c>
      <c r="E60" s="2">
        <v>613.29999999999995</v>
      </c>
      <c r="F60" s="2">
        <v>573.70399999999995</v>
      </c>
      <c r="G60" s="2">
        <v>642.50099999999998</v>
      </c>
      <c r="H60" s="53">
        <v>0</v>
      </c>
      <c r="I60" s="53">
        <v>9.5299875894189352</v>
      </c>
      <c r="J60" s="53">
        <v>8.7159397417280289</v>
      </c>
      <c r="K60" t="s">
        <v>403</v>
      </c>
    </row>
    <row r="61" spans="1:11" x14ac:dyDescent="0.45">
      <c r="A61" t="s">
        <v>43</v>
      </c>
      <c r="B61" s="2">
        <v>8307.98</v>
      </c>
      <c r="C61" s="2">
        <v>8902.2440000000006</v>
      </c>
      <c r="D61" s="2">
        <v>9790</v>
      </c>
      <c r="E61" s="2">
        <v>1315.6499999999999</v>
      </c>
      <c r="F61" s="2">
        <v>1485.54</v>
      </c>
      <c r="G61" s="2">
        <v>1372</v>
      </c>
      <c r="H61" s="53">
        <v>0</v>
      </c>
      <c r="I61" s="53">
        <v>5.9925979778397087</v>
      </c>
      <c r="J61" s="53">
        <v>7.1355685131195337</v>
      </c>
      <c r="K61" t="s">
        <v>403</v>
      </c>
    </row>
    <row r="62" spans="1:11" x14ac:dyDescent="0.45">
      <c r="A62" t="s">
        <v>72</v>
      </c>
      <c r="B62" s="2">
        <v>52</v>
      </c>
      <c r="C62" s="2">
        <v>90.015720000000002</v>
      </c>
      <c r="D62" s="2">
        <v>91.009979999999999</v>
      </c>
      <c r="E62" s="2">
        <v>26</v>
      </c>
      <c r="F62" s="2">
        <v>45</v>
      </c>
      <c r="G62" s="2">
        <v>45.526000000000003</v>
      </c>
      <c r="H62" s="53">
        <v>0</v>
      </c>
      <c r="I62" s="53">
        <v>2.0003493333333333</v>
      </c>
      <c r="J62" s="53">
        <v>1.9990770109388041</v>
      </c>
      <c r="K62" t="s">
        <v>403</v>
      </c>
    </row>
    <row r="63" spans="1:11" x14ac:dyDescent="0.45">
      <c r="A63" t="s">
        <v>77</v>
      </c>
      <c r="B63" s="2">
        <v>365.73167000000001</v>
      </c>
      <c r="C63" s="2">
        <v>281.24150000000009</v>
      </c>
      <c r="D63" s="2">
        <v>294.87132000000003</v>
      </c>
      <c r="E63" s="2">
        <v>116.57200000000002</v>
      </c>
      <c r="F63" s="2">
        <v>91.416000000000011</v>
      </c>
      <c r="G63" s="2">
        <v>69.495999999999995</v>
      </c>
      <c r="H63" s="53">
        <v>0</v>
      </c>
      <c r="I63" s="53">
        <v>3.0765019252647243</v>
      </c>
      <c r="J63" s="53">
        <v>4.2429970070219873</v>
      </c>
      <c r="K63" t="s">
        <v>403</v>
      </c>
    </row>
    <row r="64" spans="1:11" x14ac:dyDescent="0.45">
      <c r="A64" t="s">
        <v>63</v>
      </c>
      <c r="B64" s="2">
        <v>199.56</v>
      </c>
      <c r="C64" s="2">
        <v>183.43799999999999</v>
      </c>
      <c r="D64" s="2">
        <v>247.68689999999998</v>
      </c>
      <c r="E64" s="2">
        <v>62.26</v>
      </c>
      <c r="F64" s="2">
        <v>57.320999999999998</v>
      </c>
      <c r="G64" s="2">
        <v>70</v>
      </c>
      <c r="H64" s="53">
        <v>0</v>
      </c>
      <c r="I64" s="53">
        <v>3.2001884126236457</v>
      </c>
      <c r="J64" s="53">
        <v>3.5383842857142853</v>
      </c>
      <c r="K64" t="s">
        <v>403</v>
      </c>
    </row>
    <row r="65" spans="1:11" x14ac:dyDescent="0.45">
      <c r="A65" t="s">
        <v>340</v>
      </c>
      <c r="B65" s="2">
        <v>795.68000000000006</v>
      </c>
      <c r="C65" s="2">
        <v>834.69799999999998</v>
      </c>
      <c r="D65" s="2">
        <v>1177.31</v>
      </c>
      <c r="E65" s="2">
        <v>122.21000000000001</v>
      </c>
      <c r="F65" s="2">
        <v>110.956</v>
      </c>
      <c r="G65" s="2">
        <v>189.102</v>
      </c>
      <c r="H65" s="53">
        <v>0</v>
      </c>
      <c r="I65" s="53">
        <v>7.5227838061934458</v>
      </c>
      <c r="J65" s="53">
        <v>6.2257934871127745</v>
      </c>
      <c r="K65" t="s">
        <v>403</v>
      </c>
    </row>
    <row r="66" spans="1:11" x14ac:dyDescent="0.45">
      <c r="A66" t="s">
        <v>51</v>
      </c>
      <c r="B66" s="2">
        <v>0</v>
      </c>
      <c r="C66" s="2">
        <v>0</v>
      </c>
      <c r="D66" s="2">
        <v>0</v>
      </c>
      <c r="E66" s="2">
        <v>0</v>
      </c>
      <c r="F66" s="2">
        <v>0</v>
      </c>
      <c r="G66" s="2">
        <v>0</v>
      </c>
      <c r="H66" s="53"/>
      <c r="I66" s="53"/>
      <c r="J66" s="53"/>
      <c r="K66" t="s">
        <v>403</v>
      </c>
    </row>
    <row r="67" spans="1:11" x14ac:dyDescent="0.45">
      <c r="A67" t="s">
        <v>83</v>
      </c>
      <c r="B67" s="2">
        <v>0</v>
      </c>
      <c r="C67" s="2">
        <v>0</v>
      </c>
      <c r="D67" s="2">
        <v>0</v>
      </c>
      <c r="E67" s="2">
        <v>0</v>
      </c>
      <c r="F67" s="2">
        <v>0</v>
      </c>
      <c r="G67" s="2">
        <v>0</v>
      </c>
      <c r="H67" s="53"/>
      <c r="I67" s="53"/>
      <c r="J67" s="53"/>
      <c r="K67" t="s">
        <v>403</v>
      </c>
    </row>
    <row r="68" spans="1:11" x14ac:dyDescent="0.45">
      <c r="A68" t="s">
        <v>341</v>
      </c>
      <c r="B68" s="2">
        <v>0</v>
      </c>
      <c r="C68" s="2">
        <v>0</v>
      </c>
      <c r="D68" s="2">
        <v>0</v>
      </c>
      <c r="E68" s="2">
        <v>0</v>
      </c>
      <c r="F68" s="2">
        <v>0</v>
      </c>
      <c r="G68" s="2">
        <v>0</v>
      </c>
      <c r="H68" s="53"/>
      <c r="I68" s="53"/>
      <c r="J68" s="53"/>
      <c r="K68" t="s">
        <v>403</v>
      </c>
    </row>
    <row r="69" spans="1:11" x14ac:dyDescent="0.45">
      <c r="A69" t="s">
        <v>88</v>
      </c>
      <c r="B69" s="2">
        <v>3621.3514799999998</v>
      </c>
      <c r="C69" s="2">
        <v>5077.8555799999995</v>
      </c>
      <c r="D69" s="2">
        <v>7476.0373400000008</v>
      </c>
      <c r="E69" s="2">
        <v>150.44300000000001</v>
      </c>
      <c r="F69" s="2">
        <v>186.56499999999997</v>
      </c>
      <c r="G69" s="2">
        <v>254.73400000000001</v>
      </c>
      <c r="H69" s="53">
        <v>0</v>
      </c>
      <c r="I69" s="53">
        <v>27.217621633210946</v>
      </c>
      <c r="J69" s="53">
        <v>29.348407907856824</v>
      </c>
      <c r="K69" t="s">
        <v>403</v>
      </c>
    </row>
    <row r="70" spans="1:11" x14ac:dyDescent="0.45">
      <c r="A70" t="s">
        <v>342</v>
      </c>
      <c r="B70" s="2">
        <v>0</v>
      </c>
      <c r="C70" s="2">
        <v>0</v>
      </c>
      <c r="D70" s="2">
        <v>0</v>
      </c>
      <c r="E70" s="2">
        <v>0</v>
      </c>
      <c r="F70" s="2">
        <v>0</v>
      </c>
      <c r="G70" s="2">
        <v>0</v>
      </c>
      <c r="H70" s="53"/>
      <c r="I70" s="53"/>
      <c r="J70" s="53"/>
      <c r="K70" t="s">
        <v>403</v>
      </c>
    </row>
    <row r="71" spans="1:11" x14ac:dyDescent="0.45">
      <c r="A71" t="s">
        <v>74</v>
      </c>
      <c r="B71" s="2">
        <v>14452.472000000002</v>
      </c>
      <c r="C71" s="2">
        <v>16624.90712</v>
      </c>
      <c r="D71" s="2">
        <v>17361.265789999998</v>
      </c>
      <c r="E71" s="2">
        <v>577.28099999999995</v>
      </c>
      <c r="F71" s="2">
        <v>665.98899999999981</v>
      </c>
      <c r="G71" s="2">
        <v>692.84400000000005</v>
      </c>
      <c r="H71" s="53">
        <v>0</v>
      </c>
      <c r="I71" s="53">
        <v>24.962735300432897</v>
      </c>
      <c r="J71" s="53">
        <v>25.05797234298052</v>
      </c>
      <c r="K71" t="s">
        <v>403</v>
      </c>
    </row>
    <row r="72" spans="1:11" x14ac:dyDescent="0.45">
      <c r="A72" t="s">
        <v>46</v>
      </c>
      <c r="B72" s="2">
        <v>19729.535</v>
      </c>
      <c r="C72" s="2">
        <v>27100</v>
      </c>
      <c r="D72" s="2">
        <v>28100</v>
      </c>
      <c r="E72" s="2">
        <v>205.285</v>
      </c>
      <c r="F72" s="2">
        <v>351.25700000000001</v>
      </c>
      <c r="G72" s="2">
        <v>382.88</v>
      </c>
      <c r="H72" s="53">
        <v>0</v>
      </c>
      <c r="I72" s="53">
        <v>77.151487372493648</v>
      </c>
      <c r="J72" s="53">
        <v>73.391140827413295</v>
      </c>
      <c r="K72" t="s">
        <v>403</v>
      </c>
    </row>
    <row r="73" spans="1:11" x14ac:dyDescent="0.45">
      <c r="A73" t="s">
        <v>343</v>
      </c>
      <c r="B73" s="2">
        <v>0</v>
      </c>
      <c r="C73" s="2">
        <v>0</v>
      </c>
      <c r="D73" s="2">
        <v>0</v>
      </c>
      <c r="E73" s="2">
        <v>0</v>
      </c>
      <c r="F73" s="2">
        <v>0</v>
      </c>
      <c r="G73" s="2">
        <v>0</v>
      </c>
      <c r="H73" s="53"/>
      <c r="I73" s="53"/>
      <c r="J73" s="53"/>
      <c r="K73" t="s">
        <v>403</v>
      </c>
    </row>
    <row r="74" spans="1:11" x14ac:dyDescent="0.45">
      <c r="A74" t="s">
        <v>344</v>
      </c>
      <c r="B74" s="2">
        <v>562.40084000000002</v>
      </c>
      <c r="C74" s="2">
        <v>310.50918000000001</v>
      </c>
      <c r="D74" s="2">
        <v>222.28718000000001</v>
      </c>
      <c r="E74" s="2">
        <v>275.99</v>
      </c>
      <c r="F74" s="2">
        <v>155.97999999999999</v>
      </c>
      <c r="G74" s="2">
        <v>120.892</v>
      </c>
      <c r="H74" s="53">
        <v>0</v>
      </c>
      <c r="I74" s="53">
        <v>1.9906986793178616</v>
      </c>
      <c r="J74" s="53">
        <v>1.8387253085398538</v>
      </c>
      <c r="K74" t="s">
        <v>403</v>
      </c>
    </row>
    <row r="75" spans="1:11" x14ac:dyDescent="0.45">
      <c r="A75" t="s">
        <v>70</v>
      </c>
      <c r="B75" s="2">
        <v>0</v>
      </c>
      <c r="C75" s="2">
        <v>0</v>
      </c>
      <c r="D75" s="2">
        <v>0</v>
      </c>
      <c r="E75" s="2">
        <v>0</v>
      </c>
      <c r="F75" s="2">
        <v>0</v>
      </c>
      <c r="G75" s="2">
        <v>0</v>
      </c>
      <c r="H75" s="53"/>
      <c r="I75" s="53"/>
      <c r="J75" s="53"/>
      <c r="K75" t="s">
        <v>403</v>
      </c>
    </row>
    <row r="76" spans="1:11" x14ac:dyDescent="0.45">
      <c r="A76" t="s">
        <v>345</v>
      </c>
      <c r="B76" s="2">
        <v>0</v>
      </c>
      <c r="C76" s="2">
        <v>0</v>
      </c>
      <c r="D76" s="2">
        <v>0</v>
      </c>
      <c r="E76" s="2">
        <v>0</v>
      </c>
      <c r="F76" s="2">
        <v>0</v>
      </c>
      <c r="G76" s="2">
        <v>0</v>
      </c>
      <c r="H76" s="53"/>
      <c r="I76" s="53"/>
      <c r="J76" s="53"/>
      <c r="K76" t="s">
        <v>403</v>
      </c>
    </row>
    <row r="77" spans="1:11" x14ac:dyDescent="0.45">
      <c r="A77" t="s">
        <v>346</v>
      </c>
      <c r="B77" s="2">
        <v>0</v>
      </c>
      <c r="C77" s="2">
        <v>0</v>
      </c>
      <c r="D77" s="2">
        <v>0</v>
      </c>
      <c r="E77" s="2">
        <v>0</v>
      </c>
      <c r="F77" s="2">
        <v>0</v>
      </c>
      <c r="G77" s="2">
        <v>0</v>
      </c>
      <c r="H77" s="53"/>
      <c r="I77" s="53"/>
      <c r="J77" s="53"/>
      <c r="K77" t="s">
        <v>403</v>
      </c>
    </row>
    <row r="78" spans="1:11" x14ac:dyDescent="0.45">
      <c r="A78" t="s">
        <v>39</v>
      </c>
      <c r="B78" s="2">
        <v>11054.998310000003</v>
      </c>
      <c r="C78" s="2">
        <v>14821.115530000003</v>
      </c>
      <c r="D78" s="2">
        <v>16241.864750000001</v>
      </c>
      <c r="E78" s="2">
        <v>521.00199999999995</v>
      </c>
      <c r="F78" s="2">
        <v>655.63800000000003</v>
      </c>
      <c r="G78" s="2">
        <v>780.30700000000002</v>
      </c>
      <c r="H78" s="53">
        <v>0</v>
      </c>
      <c r="I78" s="53">
        <v>22.605638370564247</v>
      </c>
      <c r="J78" s="53">
        <v>20.814711068848542</v>
      </c>
      <c r="K78" t="s">
        <v>403</v>
      </c>
    </row>
    <row r="79" spans="1:11" x14ac:dyDescent="0.45">
      <c r="A79" t="s">
        <v>347</v>
      </c>
      <c r="B79" s="2">
        <v>0</v>
      </c>
      <c r="C79" s="2">
        <v>0</v>
      </c>
      <c r="D79" s="2">
        <v>0</v>
      </c>
      <c r="E79" s="2">
        <v>0</v>
      </c>
      <c r="F79" s="2">
        <v>0</v>
      </c>
      <c r="G79" s="2">
        <v>0</v>
      </c>
      <c r="H79" s="53"/>
      <c r="I79" s="53"/>
      <c r="J79" s="53"/>
      <c r="K79" t="s">
        <v>403</v>
      </c>
    </row>
    <row r="80" spans="1:11" x14ac:dyDescent="0.45">
      <c r="A80" t="s">
        <v>55</v>
      </c>
      <c r="B80" s="2">
        <v>0</v>
      </c>
      <c r="C80" s="2">
        <v>0</v>
      </c>
      <c r="D80" s="2">
        <v>0</v>
      </c>
      <c r="E80" s="2">
        <v>0</v>
      </c>
      <c r="F80" s="2">
        <v>0</v>
      </c>
      <c r="G80" s="2">
        <v>0</v>
      </c>
      <c r="H80" s="53"/>
      <c r="I80" s="53"/>
      <c r="J80" s="53"/>
      <c r="K80" t="s">
        <v>403</v>
      </c>
    </row>
    <row r="81" spans="1:11" x14ac:dyDescent="0.45">
      <c r="A81" t="s">
        <v>57</v>
      </c>
      <c r="B81" s="2">
        <v>0</v>
      </c>
      <c r="C81" s="2">
        <v>0</v>
      </c>
      <c r="D81" s="2">
        <v>0</v>
      </c>
      <c r="E81" s="2">
        <v>0</v>
      </c>
      <c r="F81" s="2">
        <v>0</v>
      </c>
      <c r="G81" s="2">
        <v>0</v>
      </c>
      <c r="H81" s="53"/>
      <c r="I81" s="53"/>
      <c r="J81" s="53"/>
      <c r="K81" t="s">
        <v>403</v>
      </c>
    </row>
    <row r="82" spans="1:11" x14ac:dyDescent="0.45">
      <c r="A82" t="s">
        <v>348</v>
      </c>
      <c r="B82" s="2">
        <v>0</v>
      </c>
      <c r="C82" s="2">
        <v>0</v>
      </c>
      <c r="D82" s="2">
        <v>0</v>
      </c>
      <c r="E82" s="2">
        <v>0</v>
      </c>
      <c r="F82" s="2">
        <v>0</v>
      </c>
      <c r="G82" s="2">
        <v>0</v>
      </c>
      <c r="H82" s="53"/>
      <c r="I82" s="53"/>
      <c r="J82" s="53"/>
      <c r="K82" t="s">
        <v>403</v>
      </c>
    </row>
    <row r="83" spans="1:11" x14ac:dyDescent="0.45">
      <c r="A83" t="s">
        <v>349</v>
      </c>
      <c r="B83" s="2">
        <v>0</v>
      </c>
      <c r="C83" s="2">
        <v>0</v>
      </c>
      <c r="D83" s="2">
        <v>0</v>
      </c>
      <c r="E83" s="2">
        <v>0</v>
      </c>
      <c r="F83" s="2">
        <v>0</v>
      </c>
      <c r="G83" s="2">
        <v>0</v>
      </c>
      <c r="H83" s="53"/>
      <c r="I83" s="53"/>
      <c r="J83" s="53"/>
      <c r="K83" t="s">
        <v>403</v>
      </c>
    </row>
    <row r="84" spans="1:11" x14ac:dyDescent="0.45">
      <c r="A84" t="s">
        <v>350</v>
      </c>
      <c r="B84" s="2">
        <v>22</v>
      </c>
      <c r="C84" s="2">
        <v>27.5914</v>
      </c>
      <c r="D84" s="2">
        <v>30.420720000000003</v>
      </c>
      <c r="E84" s="2">
        <v>40.5</v>
      </c>
      <c r="F84" s="2">
        <v>47.661000000000001</v>
      </c>
      <c r="G84" s="2">
        <v>51.113</v>
      </c>
      <c r="H84" s="53">
        <v>0</v>
      </c>
      <c r="I84" s="53">
        <v>0.57890938083548393</v>
      </c>
      <c r="J84" s="53">
        <v>0.59516600473460768</v>
      </c>
      <c r="K84" t="s">
        <v>403</v>
      </c>
    </row>
    <row r="85" spans="1:11" x14ac:dyDescent="0.45">
      <c r="A85" t="s">
        <v>45</v>
      </c>
      <c r="B85" s="2">
        <v>707</v>
      </c>
      <c r="C85" s="2">
        <v>801</v>
      </c>
      <c r="D85" s="2">
        <v>663.45190000000002</v>
      </c>
      <c r="E85" s="2">
        <v>0</v>
      </c>
      <c r="F85" s="2">
        <v>0</v>
      </c>
      <c r="G85" s="2">
        <v>0</v>
      </c>
      <c r="H85" s="53">
        <v>0</v>
      </c>
      <c r="I85" s="53">
        <v>0</v>
      </c>
      <c r="J85" s="53">
        <v>0</v>
      </c>
      <c r="K85" t="s">
        <v>403</v>
      </c>
    </row>
    <row r="86" spans="1:11" x14ac:dyDescent="0.45">
      <c r="A86" t="s">
        <v>68</v>
      </c>
      <c r="B86" s="2">
        <v>5210.3680000000004</v>
      </c>
      <c r="C86" s="2">
        <v>5600.5129999999999</v>
      </c>
      <c r="D86" s="2">
        <v>6150.0006600000006</v>
      </c>
      <c r="E86" s="2">
        <v>0</v>
      </c>
      <c r="F86" s="2">
        <v>0</v>
      </c>
      <c r="G86" s="2">
        <v>0</v>
      </c>
      <c r="H86" s="53">
        <v>0</v>
      </c>
      <c r="I86" s="53">
        <v>0</v>
      </c>
      <c r="J86" s="53">
        <v>0</v>
      </c>
      <c r="K86" t="s">
        <v>403</v>
      </c>
    </row>
    <row r="87" spans="1:11" x14ac:dyDescent="0.45">
      <c r="A87" t="s">
        <v>85</v>
      </c>
      <c r="B87" s="2">
        <v>899.63599999999997</v>
      </c>
      <c r="C87" s="2">
        <v>1646.9822299999998</v>
      </c>
      <c r="D87" s="2">
        <v>2723.1464500000002</v>
      </c>
      <c r="E87" s="2">
        <v>0</v>
      </c>
      <c r="F87" s="2">
        <v>0</v>
      </c>
      <c r="G87" s="2">
        <v>0</v>
      </c>
      <c r="H87" s="53">
        <v>0</v>
      </c>
      <c r="I87" s="53">
        <v>0</v>
      </c>
      <c r="J87" s="53">
        <v>0</v>
      </c>
      <c r="K87" t="s">
        <v>403</v>
      </c>
    </row>
    <row r="88" spans="1:11" x14ac:dyDescent="0.45">
      <c r="A88" t="s">
        <v>59</v>
      </c>
      <c r="B88" s="2">
        <v>0</v>
      </c>
      <c r="C88" s="2">
        <v>0</v>
      </c>
      <c r="D88" s="2">
        <v>0</v>
      </c>
      <c r="E88" s="2">
        <v>0</v>
      </c>
      <c r="F88" s="2">
        <v>0</v>
      </c>
      <c r="G88" s="2">
        <v>0</v>
      </c>
      <c r="H88" s="53"/>
      <c r="I88" s="53"/>
      <c r="J88" s="53"/>
      <c r="K88" t="s">
        <v>403</v>
      </c>
    </row>
    <row r="89" spans="1:11" x14ac:dyDescent="0.45">
      <c r="A89" t="s">
        <v>65</v>
      </c>
      <c r="B89" s="2">
        <v>148.464</v>
      </c>
      <c r="C89" s="2">
        <v>139.005</v>
      </c>
      <c r="D89" s="2">
        <v>74.873940000000005</v>
      </c>
      <c r="E89" s="2">
        <v>0</v>
      </c>
      <c r="F89" s="2">
        <v>0</v>
      </c>
      <c r="G89" s="2">
        <v>0</v>
      </c>
      <c r="H89" s="53">
        <v>0</v>
      </c>
      <c r="I89" s="53">
        <v>0</v>
      </c>
      <c r="J89" s="53">
        <v>0</v>
      </c>
      <c r="K89" t="s">
        <v>403</v>
      </c>
    </row>
    <row r="90" spans="1:11" x14ac:dyDescent="0.45">
      <c r="A90" t="s">
        <v>81</v>
      </c>
      <c r="B90" s="2">
        <v>92.975229999999996</v>
      </c>
      <c r="C90" s="2">
        <v>96.536760000000001</v>
      </c>
      <c r="D90" s="2">
        <v>111.76920000000001</v>
      </c>
      <c r="E90" s="2">
        <v>0</v>
      </c>
      <c r="F90" s="2">
        <v>0</v>
      </c>
      <c r="G90" s="2">
        <v>0</v>
      </c>
      <c r="H90" s="53">
        <v>0</v>
      </c>
      <c r="I90" s="53">
        <v>0</v>
      </c>
      <c r="J90" s="53">
        <v>0</v>
      </c>
      <c r="K90" t="s">
        <v>403</v>
      </c>
    </row>
    <row r="91" spans="1:11" x14ac:dyDescent="0.45">
      <c r="A91" t="s">
        <v>67</v>
      </c>
      <c r="B91" s="2">
        <v>2682.94</v>
      </c>
      <c r="C91" s="2">
        <v>5481.4059999999999</v>
      </c>
      <c r="D91" s="2">
        <v>10200</v>
      </c>
      <c r="E91" s="2">
        <v>1655.75</v>
      </c>
      <c r="F91" s="2">
        <v>2499.98</v>
      </c>
      <c r="G91" s="2">
        <v>2550</v>
      </c>
      <c r="H91" s="53">
        <v>1.6203774724445117</v>
      </c>
      <c r="I91" s="53">
        <v>2.1925799406395252</v>
      </c>
      <c r="J91" s="53">
        <v>4</v>
      </c>
      <c r="K91" t="s">
        <v>407</v>
      </c>
    </row>
    <row r="92" spans="1:11" x14ac:dyDescent="0.45">
      <c r="A92" t="s">
        <v>339</v>
      </c>
      <c r="B92" s="2">
        <v>1508.1699999999998</v>
      </c>
      <c r="C92" s="2">
        <v>4594.723</v>
      </c>
      <c r="D92" s="2">
        <v>5082</v>
      </c>
      <c r="E92" s="2">
        <v>1372.15</v>
      </c>
      <c r="F92" s="2">
        <v>2305.8440000000001</v>
      </c>
      <c r="G92" s="2">
        <v>1916</v>
      </c>
      <c r="H92" s="53">
        <v>1.099129103960937</v>
      </c>
      <c r="I92" s="53">
        <v>1.9926426072188752</v>
      </c>
      <c r="J92" s="53">
        <v>2.652400835073069</v>
      </c>
      <c r="K92" t="s">
        <v>407</v>
      </c>
    </row>
    <row r="93" spans="1:11" x14ac:dyDescent="0.45">
      <c r="A93" t="s">
        <v>87</v>
      </c>
      <c r="B93" s="2">
        <v>15</v>
      </c>
      <c r="C93" s="2">
        <v>90.412000000000006</v>
      </c>
      <c r="D93" s="2">
        <v>208</v>
      </c>
      <c r="E93" s="2">
        <v>8.1999999999999993</v>
      </c>
      <c r="F93" s="2">
        <v>29.866</v>
      </c>
      <c r="G93" s="2">
        <v>60</v>
      </c>
      <c r="H93" s="53">
        <v>1.8292682926829269</v>
      </c>
      <c r="I93" s="53">
        <v>3.027255072657872</v>
      </c>
      <c r="J93" s="53">
        <v>3.4666666666666668</v>
      </c>
      <c r="K93" t="s">
        <v>407</v>
      </c>
    </row>
    <row r="94" spans="1:11" x14ac:dyDescent="0.45">
      <c r="A94" t="s">
        <v>43</v>
      </c>
      <c r="B94" s="2">
        <v>1235.27</v>
      </c>
      <c r="C94" s="2">
        <v>2855.6819999999998</v>
      </c>
      <c r="D94" s="2">
        <v>5800</v>
      </c>
      <c r="E94" s="2">
        <v>1062.01</v>
      </c>
      <c r="F94" s="2">
        <v>1553.24</v>
      </c>
      <c r="G94" s="2">
        <v>1900</v>
      </c>
      <c r="H94" s="53">
        <v>1.1631434732252992</v>
      </c>
      <c r="I94" s="53">
        <v>1.8385323581674433</v>
      </c>
      <c r="J94" s="53">
        <v>3.0526315789473686</v>
      </c>
      <c r="K94" t="s">
        <v>407</v>
      </c>
    </row>
    <row r="95" spans="1:11" x14ac:dyDescent="0.45">
      <c r="A95" t="s">
        <v>72</v>
      </c>
      <c r="B95" s="2">
        <v>47.345999999999997</v>
      </c>
      <c r="C95" s="2">
        <v>60.283430000000003</v>
      </c>
      <c r="D95" s="2">
        <v>54.004919999999998</v>
      </c>
      <c r="E95" s="2">
        <v>51.79</v>
      </c>
      <c r="F95" s="2">
        <v>43.529000000000003</v>
      </c>
      <c r="G95" s="2">
        <v>24.994</v>
      </c>
      <c r="H95" s="53">
        <v>0.91419192894381152</v>
      </c>
      <c r="I95" s="53">
        <v>1.3849027085391348</v>
      </c>
      <c r="J95" s="53">
        <v>2.1607153716892054</v>
      </c>
      <c r="K95" t="s">
        <v>407</v>
      </c>
    </row>
    <row r="96" spans="1:11" x14ac:dyDescent="0.45">
      <c r="A96" t="s">
        <v>77</v>
      </c>
      <c r="B96" s="2">
        <v>996.05100000000004</v>
      </c>
      <c r="C96" s="2">
        <v>2053.1729399999999</v>
      </c>
      <c r="D96" s="2">
        <v>3054.8919600000004</v>
      </c>
      <c r="E96" s="2">
        <v>1127.4499999999998</v>
      </c>
      <c r="F96" s="2">
        <v>1566.1980000000003</v>
      </c>
      <c r="G96" s="2">
        <v>1616.8579999999999</v>
      </c>
      <c r="H96" s="53">
        <v>0.88345469865625992</v>
      </c>
      <c r="I96" s="53">
        <v>1.3109280818900289</v>
      </c>
      <c r="J96" s="53">
        <v>1.8894002812862976</v>
      </c>
      <c r="K96" t="s">
        <v>407</v>
      </c>
    </row>
    <row r="97" spans="1:11" x14ac:dyDescent="0.45">
      <c r="A97" t="s">
        <v>63</v>
      </c>
      <c r="B97" s="2">
        <v>11.929</v>
      </c>
      <c r="C97" s="2">
        <v>71.606999999999999</v>
      </c>
      <c r="D97" s="2">
        <v>110</v>
      </c>
      <c r="E97" s="2">
        <v>13.55</v>
      </c>
      <c r="F97" s="2">
        <v>49.603000000000002</v>
      </c>
      <c r="G97" s="2">
        <v>85</v>
      </c>
      <c r="H97" s="53">
        <v>0.8803690036900369</v>
      </c>
      <c r="I97" s="53">
        <v>1.4436022014797492</v>
      </c>
      <c r="J97" s="53">
        <v>1.2941176470588236</v>
      </c>
      <c r="K97" t="s">
        <v>407</v>
      </c>
    </row>
    <row r="98" spans="1:11" x14ac:dyDescent="0.45">
      <c r="A98" t="s">
        <v>340</v>
      </c>
      <c r="B98" s="2">
        <v>210.62504999999999</v>
      </c>
      <c r="C98" s="2">
        <v>629.14928999999995</v>
      </c>
      <c r="D98" s="2">
        <v>902.36243999999999</v>
      </c>
      <c r="E98" s="2">
        <v>412.83299999999997</v>
      </c>
      <c r="F98" s="2">
        <v>751.94900000000007</v>
      </c>
      <c r="G98" s="2">
        <v>670.78300000000002</v>
      </c>
      <c r="H98" s="53">
        <v>0.51019431586137731</v>
      </c>
      <c r="I98" s="53">
        <v>0.83669143785017319</v>
      </c>
      <c r="J98" s="53">
        <v>1.3452374911111342</v>
      </c>
      <c r="K98" t="s">
        <v>407</v>
      </c>
    </row>
    <row r="99" spans="1:11" x14ac:dyDescent="0.45">
      <c r="A99" t="s">
        <v>51</v>
      </c>
      <c r="B99" s="2">
        <v>0</v>
      </c>
      <c r="C99" s="2">
        <v>0</v>
      </c>
      <c r="D99" s="2">
        <v>0</v>
      </c>
      <c r="E99" s="2">
        <v>0</v>
      </c>
      <c r="F99" s="2">
        <v>0</v>
      </c>
      <c r="G99" s="2">
        <v>0</v>
      </c>
      <c r="H99" s="53"/>
      <c r="I99" s="53"/>
      <c r="J99" s="53"/>
      <c r="K99" t="s">
        <v>407</v>
      </c>
    </row>
    <row r="100" spans="1:11" x14ac:dyDescent="0.45">
      <c r="A100" t="s">
        <v>83</v>
      </c>
      <c r="B100" s="2">
        <v>385</v>
      </c>
      <c r="C100" s="2">
        <v>447.33300000000003</v>
      </c>
      <c r="D100" s="2">
        <v>1315.1679999999999</v>
      </c>
      <c r="E100" s="2">
        <v>50</v>
      </c>
      <c r="F100" s="2">
        <v>54.006999999999998</v>
      </c>
      <c r="G100" s="2">
        <v>76.171999999999997</v>
      </c>
      <c r="H100" s="53">
        <v>7.7</v>
      </c>
      <c r="I100" s="53">
        <v>8.2828707389782821</v>
      </c>
      <c r="J100" s="53">
        <v>17.265766948485005</v>
      </c>
      <c r="K100" t="s">
        <v>407</v>
      </c>
    </row>
    <row r="101" spans="1:11" x14ac:dyDescent="0.45">
      <c r="A101" t="s">
        <v>341</v>
      </c>
      <c r="B101" s="2">
        <v>300</v>
      </c>
      <c r="C101" s="2">
        <v>723.95830000000001</v>
      </c>
      <c r="D101" s="2">
        <v>987.24540000000002</v>
      </c>
      <c r="E101" s="2">
        <v>30</v>
      </c>
      <c r="F101" s="2">
        <v>79.899000000000001</v>
      </c>
      <c r="G101" s="2">
        <v>41.566000000000003</v>
      </c>
      <c r="H101" s="53">
        <v>10</v>
      </c>
      <c r="I101" s="53">
        <v>9.0609181591759604</v>
      </c>
      <c r="J101" s="53">
        <v>23.751272674782275</v>
      </c>
      <c r="K101" t="s">
        <v>407</v>
      </c>
    </row>
    <row r="102" spans="1:11" x14ac:dyDescent="0.45">
      <c r="A102" t="s">
        <v>88</v>
      </c>
      <c r="B102" s="2">
        <v>0</v>
      </c>
      <c r="C102" s="2">
        <v>0</v>
      </c>
      <c r="D102" s="2">
        <v>0</v>
      </c>
      <c r="E102" s="2">
        <v>0</v>
      </c>
      <c r="F102" s="2">
        <v>0</v>
      </c>
      <c r="G102" s="2">
        <v>0</v>
      </c>
      <c r="H102" s="53"/>
      <c r="I102" s="53"/>
      <c r="J102" s="53"/>
      <c r="K102" t="s">
        <v>407</v>
      </c>
    </row>
    <row r="103" spans="1:11" x14ac:dyDescent="0.45">
      <c r="A103" t="s">
        <v>342</v>
      </c>
      <c r="B103" s="2">
        <v>175.96783000000002</v>
      </c>
      <c r="C103" s="2">
        <v>408.09103000000005</v>
      </c>
      <c r="D103" s="2">
        <v>524.91754000000003</v>
      </c>
      <c r="E103" s="2">
        <v>18.39</v>
      </c>
      <c r="F103" s="2">
        <v>37.390999999999998</v>
      </c>
      <c r="G103" s="2">
        <v>59.778000000000006</v>
      </c>
      <c r="H103" s="53">
        <v>9.5686693855356175</v>
      </c>
      <c r="I103" s="53">
        <v>10.914151266347519</v>
      </c>
      <c r="J103" s="53">
        <v>8.7811157951085672</v>
      </c>
      <c r="K103" t="s">
        <v>407</v>
      </c>
    </row>
    <row r="104" spans="1:11" x14ac:dyDescent="0.45">
      <c r="A104" t="s">
        <v>74</v>
      </c>
      <c r="B104" s="2">
        <v>781.48842999999999</v>
      </c>
      <c r="C104" s="2">
        <v>1330.6422700000003</v>
      </c>
      <c r="D104" s="2">
        <v>1365.2541699999999</v>
      </c>
      <c r="E104" s="2">
        <v>287.04200000000003</v>
      </c>
      <c r="F104" s="2">
        <v>389.60699999999997</v>
      </c>
      <c r="G104" s="2">
        <v>418.64700000000005</v>
      </c>
      <c r="H104" s="53">
        <v>2.7225577790009821</v>
      </c>
      <c r="I104" s="53">
        <v>3.4153448731670641</v>
      </c>
      <c r="J104" s="53">
        <v>3.2611106015330331</v>
      </c>
      <c r="K104" t="s">
        <v>407</v>
      </c>
    </row>
    <row r="105" spans="1:11" x14ac:dyDescent="0.45">
      <c r="A105" t="s">
        <v>46</v>
      </c>
      <c r="B105" s="2">
        <v>2176.5700000000002</v>
      </c>
      <c r="C105" s="2">
        <v>892.6373000000001</v>
      </c>
      <c r="D105" s="2">
        <v>1080</v>
      </c>
      <c r="E105" s="2">
        <v>22.43</v>
      </c>
      <c r="F105" s="2">
        <v>23.3</v>
      </c>
      <c r="G105" s="2">
        <v>24.6</v>
      </c>
      <c r="H105" s="53">
        <v>97.038341506910399</v>
      </c>
      <c r="I105" s="53">
        <v>38.310613733905583</v>
      </c>
      <c r="J105" s="53">
        <v>43.90243902439024</v>
      </c>
      <c r="K105" t="s">
        <v>407</v>
      </c>
    </row>
    <row r="106" spans="1:11" x14ac:dyDescent="0.45">
      <c r="A106" t="s">
        <v>343</v>
      </c>
      <c r="B106" s="2">
        <v>3.3</v>
      </c>
      <c r="C106" s="2">
        <v>2.53233</v>
      </c>
      <c r="D106" s="2">
        <v>2.1688299999999998</v>
      </c>
      <c r="E106" s="2">
        <v>4.7</v>
      </c>
      <c r="F106" s="2">
        <v>3.7429999999999999</v>
      </c>
      <c r="G106" s="2">
        <v>3.222</v>
      </c>
      <c r="H106" s="53">
        <v>0.70212765957446799</v>
      </c>
      <c r="I106" s="53">
        <v>0.67655089500400745</v>
      </c>
      <c r="J106" s="53">
        <v>0.67313159528243327</v>
      </c>
      <c r="K106" t="s">
        <v>407</v>
      </c>
    </row>
    <row r="107" spans="1:11" x14ac:dyDescent="0.45">
      <c r="A107" t="s">
        <v>344</v>
      </c>
      <c r="B107" s="2">
        <v>64.95</v>
      </c>
      <c r="C107" s="2">
        <v>82.244579999999999</v>
      </c>
      <c r="D107" s="2">
        <v>194.80627999999999</v>
      </c>
      <c r="E107" s="2">
        <v>275.5</v>
      </c>
      <c r="F107" s="2">
        <v>397.86</v>
      </c>
      <c r="G107" s="2">
        <v>420.94399999999996</v>
      </c>
      <c r="H107" s="53">
        <v>0.23575317604355717</v>
      </c>
      <c r="I107" s="53">
        <v>0.20671738802593875</v>
      </c>
      <c r="J107" s="53">
        <v>0.46278431335284503</v>
      </c>
      <c r="K107" t="s">
        <v>407</v>
      </c>
    </row>
    <row r="108" spans="1:11" x14ac:dyDescent="0.45">
      <c r="A108" t="s">
        <v>70</v>
      </c>
      <c r="B108" s="2">
        <v>70</v>
      </c>
      <c r="C108" s="2">
        <v>66.446939999999998</v>
      </c>
      <c r="D108" s="2">
        <v>59.996780000000001</v>
      </c>
      <c r="E108" s="2">
        <v>60</v>
      </c>
      <c r="F108" s="2">
        <v>60.091000000000001</v>
      </c>
      <c r="G108" s="2">
        <v>55.783999999999999</v>
      </c>
      <c r="H108" s="53">
        <v>1.1666666666666667</v>
      </c>
      <c r="I108" s="53">
        <v>1.1057719125992245</v>
      </c>
      <c r="J108" s="53">
        <v>1.0755195038003729</v>
      </c>
      <c r="K108" t="s">
        <v>407</v>
      </c>
    </row>
    <row r="109" spans="1:11" x14ac:dyDescent="0.45">
      <c r="A109" t="s">
        <v>345</v>
      </c>
      <c r="B109" s="2">
        <v>100</v>
      </c>
      <c r="C109" s="2">
        <v>270.572</v>
      </c>
      <c r="D109" s="2">
        <v>1192.665</v>
      </c>
      <c r="E109" s="2">
        <v>15</v>
      </c>
      <c r="F109" s="2">
        <v>31.885999999999999</v>
      </c>
      <c r="G109" s="2">
        <v>108.741</v>
      </c>
      <c r="H109" s="53">
        <v>6.666666666666667</v>
      </c>
      <c r="I109" s="53">
        <v>8.485604967697423</v>
      </c>
      <c r="J109" s="53">
        <v>10.967942174524788</v>
      </c>
      <c r="K109" t="s">
        <v>407</v>
      </c>
    </row>
    <row r="110" spans="1:11" x14ac:dyDescent="0.45">
      <c r="A110" t="s">
        <v>346</v>
      </c>
      <c r="B110" s="2">
        <v>0</v>
      </c>
      <c r="C110" s="2">
        <v>0</v>
      </c>
      <c r="D110" s="2">
        <v>0</v>
      </c>
      <c r="E110" s="2">
        <v>0</v>
      </c>
      <c r="F110" s="2">
        <v>0</v>
      </c>
      <c r="G110" s="2">
        <v>0</v>
      </c>
      <c r="H110" s="53"/>
      <c r="I110" s="53"/>
      <c r="J110" s="53"/>
      <c r="K110" t="s">
        <v>407</v>
      </c>
    </row>
    <row r="111" spans="1:11" x14ac:dyDescent="0.45">
      <c r="A111" t="s">
        <v>39</v>
      </c>
      <c r="B111" s="2">
        <v>280.50200000000001</v>
      </c>
      <c r="C111" s="2">
        <v>398.5369</v>
      </c>
      <c r="D111" s="2">
        <v>598.61147999999991</v>
      </c>
      <c r="E111" s="2">
        <v>32.869</v>
      </c>
      <c r="F111" s="2">
        <v>43.162000000000006</v>
      </c>
      <c r="G111" s="2">
        <v>93.549000000000007</v>
      </c>
      <c r="H111" s="53">
        <v>8.5339377528978684</v>
      </c>
      <c r="I111" s="53">
        <v>9.2335132755664695</v>
      </c>
      <c r="J111" s="53">
        <v>6.3989083795657873</v>
      </c>
      <c r="K111" t="s">
        <v>407</v>
      </c>
    </row>
    <row r="112" spans="1:11" x14ac:dyDescent="0.45">
      <c r="A112" t="s">
        <v>347</v>
      </c>
      <c r="B112" s="2">
        <v>39.194189999999999</v>
      </c>
      <c r="C112" s="2">
        <v>43.743980000000001</v>
      </c>
      <c r="D112" s="2">
        <v>51.662339999999993</v>
      </c>
      <c r="E112" s="2">
        <v>3.5310000000000001</v>
      </c>
      <c r="F112" s="2">
        <v>3.9550000000000001</v>
      </c>
      <c r="G112" s="2">
        <v>4.6580000000000004</v>
      </c>
      <c r="H112" s="53">
        <v>11.100025488530161</v>
      </c>
      <c r="I112" s="53">
        <v>11.060424778761062</v>
      </c>
      <c r="J112" s="53">
        <v>11.091099184199225</v>
      </c>
      <c r="K112" t="s">
        <v>407</v>
      </c>
    </row>
    <row r="113" spans="1:11" x14ac:dyDescent="0.45">
      <c r="A113" t="s">
        <v>55</v>
      </c>
      <c r="B113" s="2">
        <v>229.98</v>
      </c>
      <c r="C113" s="2">
        <v>370.56900000000002</v>
      </c>
      <c r="D113" s="2">
        <v>489.1</v>
      </c>
      <c r="E113" s="2">
        <v>250</v>
      </c>
      <c r="F113" s="2">
        <v>498.61799999999999</v>
      </c>
      <c r="G113" s="2">
        <v>734.19600000000003</v>
      </c>
      <c r="H113" s="53">
        <v>0.91991999999999996</v>
      </c>
      <c r="I113" s="53">
        <v>0.74319218319434921</v>
      </c>
      <c r="J113" s="53">
        <v>0.66617088624835874</v>
      </c>
      <c r="K113" t="s">
        <v>407</v>
      </c>
    </row>
    <row r="114" spans="1:11" x14ac:dyDescent="0.45">
      <c r="A114" t="s">
        <v>57</v>
      </c>
      <c r="B114" s="2">
        <v>0</v>
      </c>
      <c r="C114" s="2">
        <v>0</v>
      </c>
      <c r="D114" s="2">
        <v>0</v>
      </c>
      <c r="E114" s="2">
        <v>0</v>
      </c>
      <c r="F114" s="2">
        <v>0</v>
      </c>
      <c r="G114" s="2">
        <v>0</v>
      </c>
      <c r="H114" s="53"/>
      <c r="I114" s="53"/>
      <c r="J114" s="53"/>
      <c r="K114" t="s">
        <v>407</v>
      </c>
    </row>
    <row r="115" spans="1:11" x14ac:dyDescent="0.45">
      <c r="A115" t="s">
        <v>348</v>
      </c>
      <c r="B115" s="2">
        <v>0</v>
      </c>
      <c r="C115" s="2">
        <v>0</v>
      </c>
      <c r="D115" s="2">
        <v>0</v>
      </c>
      <c r="E115" s="2">
        <v>0</v>
      </c>
      <c r="F115" s="2">
        <v>0</v>
      </c>
      <c r="G115" s="2">
        <v>0</v>
      </c>
      <c r="H115" s="53"/>
      <c r="I115" s="53"/>
      <c r="J115" s="53"/>
      <c r="K115" t="s">
        <v>407</v>
      </c>
    </row>
    <row r="116" spans="1:11" x14ac:dyDescent="0.45">
      <c r="A116" t="s">
        <v>349</v>
      </c>
      <c r="B116" s="2">
        <v>0</v>
      </c>
      <c r="C116" s="2">
        <v>0</v>
      </c>
      <c r="D116" s="2">
        <v>0</v>
      </c>
      <c r="E116" s="2">
        <v>0</v>
      </c>
      <c r="F116" s="2">
        <v>0</v>
      </c>
      <c r="G116" s="2">
        <v>0</v>
      </c>
      <c r="H116" s="53"/>
      <c r="I116" s="53"/>
      <c r="J116" s="53"/>
      <c r="K116" t="s">
        <v>407</v>
      </c>
    </row>
    <row r="117" spans="1:11" x14ac:dyDescent="0.45">
      <c r="A117" t="s">
        <v>350</v>
      </c>
      <c r="B117" s="2">
        <v>32.1</v>
      </c>
      <c r="C117" s="2">
        <v>261.58796999999998</v>
      </c>
      <c r="D117" s="2">
        <v>297.71676000000002</v>
      </c>
      <c r="E117" s="2">
        <v>34.5</v>
      </c>
      <c r="F117" s="2">
        <v>247.739</v>
      </c>
      <c r="G117" s="2">
        <v>301.00599999999997</v>
      </c>
      <c r="H117" s="53">
        <v>0.93043478260869572</v>
      </c>
      <c r="I117" s="53">
        <v>1.0559014527385675</v>
      </c>
      <c r="J117" s="53">
        <v>0.9890725101825214</v>
      </c>
      <c r="K117" t="s">
        <v>407</v>
      </c>
    </row>
    <row r="118" spans="1:11" x14ac:dyDescent="0.45">
      <c r="A118" t="s">
        <v>45</v>
      </c>
      <c r="B118" s="2">
        <v>294</v>
      </c>
      <c r="C118" s="2">
        <v>420</v>
      </c>
      <c r="D118" s="2">
        <v>416.98509999999999</v>
      </c>
      <c r="E118" s="2">
        <v>0</v>
      </c>
      <c r="F118" s="2">
        <v>0</v>
      </c>
      <c r="G118" s="2">
        <v>0</v>
      </c>
      <c r="H118" s="53">
        <v>0</v>
      </c>
      <c r="I118" s="53">
        <v>0</v>
      </c>
      <c r="J118" s="53">
        <v>0</v>
      </c>
      <c r="K118" t="s">
        <v>407</v>
      </c>
    </row>
    <row r="119" spans="1:11" x14ac:dyDescent="0.45">
      <c r="A119" t="s">
        <v>68</v>
      </c>
      <c r="B119" s="2">
        <v>1026.2980499999999</v>
      </c>
      <c r="C119" s="2">
        <v>4406.1514000000006</v>
      </c>
      <c r="D119" s="2">
        <v>4487.7324800000006</v>
      </c>
      <c r="E119" s="2">
        <v>0</v>
      </c>
      <c r="F119" s="2">
        <v>0</v>
      </c>
      <c r="G119" s="2">
        <v>0</v>
      </c>
      <c r="H119" s="53">
        <v>0</v>
      </c>
      <c r="I119" s="53">
        <v>0</v>
      </c>
      <c r="J119" s="53">
        <v>0</v>
      </c>
      <c r="K119" t="s">
        <v>407</v>
      </c>
    </row>
    <row r="120" spans="1:11" x14ac:dyDescent="0.45">
      <c r="A120" t="s">
        <v>85</v>
      </c>
      <c r="B120" s="2">
        <v>37.6</v>
      </c>
      <c r="C120" s="2">
        <v>59.2</v>
      </c>
      <c r="D120" s="2">
        <v>55.603139999999996</v>
      </c>
      <c r="E120" s="2">
        <v>0</v>
      </c>
      <c r="F120" s="2">
        <v>0</v>
      </c>
      <c r="G120" s="2">
        <v>0</v>
      </c>
      <c r="H120" s="53">
        <v>0</v>
      </c>
      <c r="I120" s="53">
        <v>0</v>
      </c>
      <c r="J120" s="53">
        <v>0</v>
      </c>
      <c r="K120" t="s">
        <v>407</v>
      </c>
    </row>
    <row r="121" spans="1:11" x14ac:dyDescent="0.45">
      <c r="A121" t="s">
        <v>59</v>
      </c>
      <c r="B121" s="2">
        <v>28.582999999999998</v>
      </c>
      <c r="C121" s="2">
        <v>39</v>
      </c>
      <c r="D121" s="2">
        <v>51.444749999999999</v>
      </c>
      <c r="E121" s="2">
        <v>0</v>
      </c>
      <c r="F121" s="2">
        <v>0</v>
      </c>
      <c r="G121" s="2">
        <v>0</v>
      </c>
      <c r="H121" s="53">
        <v>0</v>
      </c>
      <c r="I121" s="53">
        <v>0</v>
      </c>
      <c r="J121" s="53">
        <v>0</v>
      </c>
      <c r="K121" t="s">
        <v>407</v>
      </c>
    </row>
    <row r="122" spans="1:11" x14ac:dyDescent="0.45">
      <c r="A122" t="s">
        <v>65</v>
      </c>
      <c r="B122" s="2">
        <v>73.56</v>
      </c>
      <c r="C122" s="2">
        <v>160.30000000000001</v>
      </c>
      <c r="D122" s="2">
        <v>222.42973000000001</v>
      </c>
      <c r="E122" s="2">
        <v>0</v>
      </c>
      <c r="F122" s="2">
        <v>0</v>
      </c>
      <c r="G122" s="2">
        <v>0</v>
      </c>
      <c r="H122" s="53">
        <v>0</v>
      </c>
      <c r="I122" s="53">
        <v>0</v>
      </c>
      <c r="J122" s="53">
        <v>0</v>
      </c>
      <c r="K122" t="s">
        <v>407</v>
      </c>
    </row>
    <row r="123" spans="1:11" x14ac:dyDescent="0.45">
      <c r="A123" t="s">
        <v>81</v>
      </c>
      <c r="B123" s="2">
        <v>115.78367999999999</v>
      </c>
      <c r="C123" s="2">
        <v>176.50365000000002</v>
      </c>
      <c r="D123" s="2">
        <v>210.59776000000002</v>
      </c>
      <c r="E123" s="2">
        <v>0</v>
      </c>
      <c r="F123" s="2">
        <v>0</v>
      </c>
      <c r="G123" s="2">
        <v>0</v>
      </c>
      <c r="H123" s="53">
        <v>0</v>
      </c>
      <c r="I123" s="53">
        <v>0</v>
      </c>
      <c r="J123" s="53">
        <v>0</v>
      </c>
      <c r="K123" t="s">
        <v>407</v>
      </c>
    </row>
    <row r="124" spans="1:11" x14ac:dyDescent="0.45">
      <c r="A124" t="s">
        <v>404</v>
      </c>
      <c r="B124" s="2">
        <v>803.904</v>
      </c>
      <c r="C124" s="2">
        <v>1814.163</v>
      </c>
      <c r="D124" s="2">
        <v>2184</v>
      </c>
      <c r="E124" s="2">
        <v>880.36</v>
      </c>
      <c r="F124" s="2">
        <v>1206.6980000000001</v>
      </c>
      <c r="G124" s="2">
        <v>983</v>
      </c>
      <c r="H124" s="53">
        <v>0.91315370984597211</v>
      </c>
      <c r="I124" s="53">
        <v>1.5034109611518374</v>
      </c>
      <c r="J124" s="53">
        <v>2.22177009155646</v>
      </c>
      <c r="K124" t="s">
        <v>407</v>
      </c>
    </row>
    <row r="125" spans="1:11" x14ac:dyDescent="0.45">
      <c r="A125" t="s">
        <v>405</v>
      </c>
      <c r="B125" s="2">
        <v>1727.2</v>
      </c>
      <c r="C125" s="2">
        <v>3483.348</v>
      </c>
      <c r="D125" s="2">
        <v>6412.14</v>
      </c>
      <c r="E125" s="2">
        <v>2153.9699999999998</v>
      </c>
      <c r="F125" s="2">
        <v>2761.19</v>
      </c>
      <c r="G125" s="2">
        <v>3173.4879999999998</v>
      </c>
      <c r="H125" s="53">
        <v>0.8018681782940339</v>
      </c>
      <c r="I125" s="53">
        <v>1.2615386844078096</v>
      </c>
      <c r="J125" s="53">
        <v>2.0205338731389566</v>
      </c>
      <c r="K125" t="s">
        <v>407</v>
      </c>
    </row>
    <row r="126" spans="1:11" x14ac:dyDescent="0.45">
      <c r="A126" t="s">
        <v>406</v>
      </c>
      <c r="B126" s="2">
        <v>798.35910000000001</v>
      </c>
      <c r="C126" s="2">
        <v>850</v>
      </c>
      <c r="D126" s="2">
        <v>1547.3689999999999</v>
      </c>
      <c r="E126" s="2">
        <v>31.050999999999998</v>
      </c>
      <c r="F126" s="2">
        <v>33.378</v>
      </c>
      <c r="G126" s="2">
        <v>59.914000000000001</v>
      </c>
      <c r="H126" s="53">
        <v>25.711220250555538</v>
      </c>
      <c r="I126" s="53">
        <v>25.465875726526455</v>
      </c>
      <c r="J126" s="53">
        <v>25.826501318556595</v>
      </c>
      <c r="K126" t="s">
        <v>407</v>
      </c>
    </row>
    <row r="127" spans="1:11" x14ac:dyDescent="0.45">
      <c r="A127" t="s">
        <v>67</v>
      </c>
      <c r="B127" s="2">
        <v>1012.7</v>
      </c>
      <c r="C127" s="2">
        <v>1871.6949999999999</v>
      </c>
      <c r="D127" s="2">
        <v>3255.7179999999998</v>
      </c>
      <c r="E127" s="2">
        <v>694.7</v>
      </c>
      <c r="F127" s="2">
        <v>991.66899999999998</v>
      </c>
      <c r="G127" s="2">
        <v>1300</v>
      </c>
      <c r="H127" s="53">
        <v>1.4577515474305456</v>
      </c>
      <c r="I127" s="53">
        <v>1.8874190884256743</v>
      </c>
      <c r="J127" s="53">
        <v>2.5043984615384614</v>
      </c>
      <c r="K127" t="s">
        <v>408</v>
      </c>
    </row>
    <row r="128" spans="1:11" x14ac:dyDescent="0.45">
      <c r="A128" t="s">
        <v>339</v>
      </c>
      <c r="B128" s="2">
        <v>449.20000000000005</v>
      </c>
      <c r="C128" s="2">
        <v>543.37400000000002</v>
      </c>
      <c r="D128" s="2">
        <v>597.80700000000002</v>
      </c>
      <c r="E128" s="2">
        <v>496.7</v>
      </c>
      <c r="F128" s="2">
        <v>429.15499999999997</v>
      </c>
      <c r="G128" s="2">
        <v>450.48400000000004</v>
      </c>
      <c r="H128" s="53">
        <v>0.90436883430642245</v>
      </c>
      <c r="I128" s="53">
        <v>1.2661485943307198</v>
      </c>
      <c r="J128" s="53">
        <v>1.3270327026043101</v>
      </c>
      <c r="K128" t="s">
        <v>408</v>
      </c>
    </row>
    <row r="129" spans="1:11" x14ac:dyDescent="0.45">
      <c r="A129" t="s">
        <v>87</v>
      </c>
      <c r="B129" s="2">
        <v>248.7</v>
      </c>
      <c r="C129" s="2">
        <v>491.60300000000001</v>
      </c>
      <c r="D129" s="2">
        <v>1283</v>
      </c>
      <c r="E129" s="2">
        <v>115.2</v>
      </c>
      <c r="F129" s="2">
        <v>181.22800000000001</v>
      </c>
      <c r="G129" s="2">
        <v>360</v>
      </c>
      <c r="H129" s="53">
        <v>2.1588541666666665</v>
      </c>
      <c r="I129" s="53">
        <v>2.7126216699406274</v>
      </c>
      <c r="J129" s="53">
        <v>3.5638888888888891</v>
      </c>
      <c r="K129" t="s">
        <v>408</v>
      </c>
    </row>
    <row r="130" spans="1:11" x14ac:dyDescent="0.45">
      <c r="A130" t="s">
        <v>43</v>
      </c>
      <c r="B130" s="2">
        <v>0</v>
      </c>
      <c r="C130" s="2">
        <v>0</v>
      </c>
      <c r="D130" s="2">
        <v>0</v>
      </c>
      <c r="E130" s="2">
        <v>0</v>
      </c>
      <c r="F130" s="2">
        <v>0</v>
      </c>
      <c r="G130" s="2">
        <v>0</v>
      </c>
      <c r="H130" s="53"/>
      <c r="I130" s="53"/>
      <c r="J130" s="53"/>
      <c r="K130" t="s">
        <v>408</v>
      </c>
    </row>
    <row r="131" spans="1:11" x14ac:dyDescent="0.45">
      <c r="A131" t="s">
        <v>72</v>
      </c>
      <c r="B131" s="2">
        <v>2.2409999999999999E-2</v>
      </c>
      <c r="C131" s="2">
        <v>3.7359999999999997E-2</v>
      </c>
      <c r="D131" s="2">
        <v>4.0409999999999995E-2</v>
      </c>
      <c r="E131" s="2">
        <v>3.2000000000000001E-2</v>
      </c>
      <c r="F131" s="2">
        <v>4.7E-2</v>
      </c>
      <c r="G131" s="2">
        <v>4.3999999999999997E-2</v>
      </c>
      <c r="H131" s="53">
        <v>0.7003125</v>
      </c>
      <c r="I131" s="53">
        <v>0.79489361702127659</v>
      </c>
      <c r="J131" s="53">
        <v>0.91840909090909084</v>
      </c>
      <c r="K131" t="s">
        <v>408</v>
      </c>
    </row>
    <row r="132" spans="1:11" x14ac:dyDescent="0.45">
      <c r="A132" t="s">
        <v>77</v>
      </c>
      <c r="B132" s="2">
        <v>13.34357</v>
      </c>
      <c r="C132" s="2">
        <v>211.10238000000001</v>
      </c>
      <c r="D132" s="2">
        <v>515.26465000000007</v>
      </c>
      <c r="E132" s="2">
        <v>136.23699999999999</v>
      </c>
      <c r="F132" s="2">
        <v>428.96000000000004</v>
      </c>
      <c r="G132" s="2">
        <v>602.24199999999996</v>
      </c>
      <c r="H132" s="53">
        <v>9.7943803812473848E-2</v>
      </c>
      <c r="I132" s="53">
        <v>0.49212602573666542</v>
      </c>
      <c r="J132" s="53">
        <v>0.85557740908139934</v>
      </c>
      <c r="K132" t="s">
        <v>408</v>
      </c>
    </row>
    <row r="133" spans="1:11" x14ac:dyDescent="0.45">
      <c r="A133" t="s">
        <v>63</v>
      </c>
      <c r="B133" s="2">
        <v>209</v>
      </c>
      <c r="C133" s="2">
        <v>530.88699999999994</v>
      </c>
      <c r="D133" s="2">
        <v>611</v>
      </c>
      <c r="E133" s="2">
        <v>218</v>
      </c>
      <c r="F133" s="2">
        <v>353.37599999999998</v>
      </c>
      <c r="G133" s="2">
        <v>370</v>
      </c>
      <c r="H133" s="53">
        <v>0.95871559633027525</v>
      </c>
      <c r="I133" s="53">
        <v>1.5023289640496242</v>
      </c>
      <c r="J133" s="53">
        <v>1.6513513513513514</v>
      </c>
      <c r="K133" t="s">
        <v>408</v>
      </c>
    </row>
    <row r="134" spans="1:11" x14ac:dyDescent="0.45">
      <c r="A134" t="s">
        <v>340</v>
      </c>
      <c r="B134" s="2">
        <v>1600.9259999999999</v>
      </c>
      <c r="C134" s="2">
        <v>2707.4824400000002</v>
      </c>
      <c r="D134" s="2">
        <v>3794.4376000000002</v>
      </c>
      <c r="E134" s="2">
        <v>236.3</v>
      </c>
      <c r="F134" s="2">
        <v>534.995</v>
      </c>
      <c r="G134" s="2">
        <v>620.38200000000006</v>
      </c>
      <c r="H134" s="53">
        <v>6.7749724925941592</v>
      </c>
      <c r="I134" s="53">
        <v>5.0607621379639065</v>
      </c>
      <c r="J134" s="53">
        <v>6.1162922199548015</v>
      </c>
      <c r="K134" t="s">
        <v>408</v>
      </c>
    </row>
    <row r="135" spans="1:11" x14ac:dyDescent="0.45">
      <c r="A135" t="s">
        <v>51</v>
      </c>
      <c r="B135" s="2">
        <v>8106.8</v>
      </c>
      <c r="C135" s="2">
        <v>13500</v>
      </c>
      <c r="D135" s="2">
        <v>25700</v>
      </c>
      <c r="E135" s="2">
        <v>660.1</v>
      </c>
      <c r="F135" s="2">
        <v>875.01300000000003</v>
      </c>
      <c r="G135" s="2">
        <v>1049.5250000000001</v>
      </c>
      <c r="H135" s="53">
        <v>12.281169519769731</v>
      </c>
      <c r="I135" s="53">
        <v>15.428342207487203</v>
      </c>
      <c r="J135" s="53">
        <v>24.487268049832064</v>
      </c>
      <c r="K135" t="s">
        <v>408</v>
      </c>
    </row>
    <row r="136" spans="1:11" x14ac:dyDescent="0.45">
      <c r="A136" t="s">
        <v>83</v>
      </c>
      <c r="B136" s="2">
        <v>0</v>
      </c>
      <c r="C136" s="2">
        <v>0</v>
      </c>
      <c r="D136" s="2">
        <v>0</v>
      </c>
      <c r="E136" s="2">
        <v>0</v>
      </c>
      <c r="F136" s="2">
        <v>0</v>
      </c>
      <c r="G136" s="2">
        <v>0</v>
      </c>
      <c r="H136" s="53"/>
      <c r="I136" s="53"/>
      <c r="J136" s="53"/>
      <c r="K136" t="s">
        <v>408</v>
      </c>
    </row>
    <row r="137" spans="1:11" x14ac:dyDescent="0.45">
      <c r="A137" t="s">
        <v>341</v>
      </c>
      <c r="B137" s="2">
        <v>89.881199999999993</v>
      </c>
      <c r="C137" s="2">
        <v>120</v>
      </c>
      <c r="D137" s="2">
        <v>142.67140000000001</v>
      </c>
      <c r="E137" s="2">
        <v>64.361999999999995</v>
      </c>
      <c r="F137" s="2">
        <v>71.025000000000006</v>
      </c>
      <c r="G137" s="2">
        <v>78.706999999999994</v>
      </c>
      <c r="H137" s="53">
        <v>1.3964948261396477</v>
      </c>
      <c r="I137" s="53">
        <v>1.6895459345300949</v>
      </c>
      <c r="J137" s="53">
        <v>1.8126901038027114</v>
      </c>
      <c r="K137" t="s">
        <v>408</v>
      </c>
    </row>
    <row r="138" spans="1:11" x14ac:dyDescent="0.45">
      <c r="A138" t="s">
        <v>88</v>
      </c>
      <c r="B138" s="2">
        <v>4988.1133499999996</v>
      </c>
      <c r="C138" s="2">
        <v>7315.4400900000001</v>
      </c>
      <c r="D138" s="2">
        <v>12399.167170000001</v>
      </c>
      <c r="E138" s="2">
        <v>508.52300000000002</v>
      </c>
      <c r="F138" s="2">
        <v>590.31399999999996</v>
      </c>
      <c r="G138" s="2">
        <v>815.73799999999994</v>
      </c>
      <c r="H138" s="53">
        <v>9.809022109127806</v>
      </c>
      <c r="I138" s="53">
        <v>12.392455693071824</v>
      </c>
      <c r="J138" s="53">
        <v>15.199938178679922</v>
      </c>
      <c r="K138" t="s">
        <v>408</v>
      </c>
    </row>
    <row r="139" spans="1:11" x14ac:dyDescent="0.45">
      <c r="A139" t="s">
        <v>342</v>
      </c>
      <c r="B139" s="2">
        <v>206.42704000000001</v>
      </c>
      <c r="C139" s="2">
        <v>358.64499999999998</v>
      </c>
      <c r="D139" s="2">
        <v>426.82736</v>
      </c>
      <c r="E139" s="2">
        <v>38.71</v>
      </c>
      <c r="F139" s="2">
        <v>49.21</v>
      </c>
      <c r="G139" s="2">
        <v>54.271000000000001</v>
      </c>
      <c r="H139" s="53">
        <v>5.3326540945492118</v>
      </c>
      <c r="I139" s="53">
        <v>7.2880512091038403</v>
      </c>
      <c r="J139" s="53">
        <v>7.8647410219085696</v>
      </c>
      <c r="K139" t="s">
        <v>408</v>
      </c>
    </row>
    <row r="140" spans="1:11" x14ac:dyDescent="0.45">
      <c r="A140" t="s">
        <v>74</v>
      </c>
      <c r="B140" s="2">
        <v>467.4083</v>
      </c>
      <c r="C140" s="2">
        <v>364.81201999999996</v>
      </c>
      <c r="D140" s="2">
        <v>486.24518</v>
      </c>
      <c r="E140" s="2">
        <v>110.413</v>
      </c>
      <c r="F140" s="2">
        <v>44.953000000000003</v>
      </c>
      <c r="G140" s="2">
        <v>48.924999999999997</v>
      </c>
      <c r="H140" s="53">
        <v>4.2332723501761569</v>
      </c>
      <c r="I140" s="53">
        <v>8.1154098725335331</v>
      </c>
      <c r="J140" s="53">
        <v>9.9385831374552893</v>
      </c>
      <c r="K140" t="s">
        <v>408</v>
      </c>
    </row>
    <row r="141" spans="1:11" x14ac:dyDescent="0.45">
      <c r="A141" t="s">
        <v>46</v>
      </c>
      <c r="B141" s="2">
        <v>140</v>
      </c>
      <c r="C141" s="2">
        <v>145</v>
      </c>
      <c r="D141" s="2">
        <v>155.97710000000001</v>
      </c>
      <c r="E141" s="2">
        <v>5.5</v>
      </c>
      <c r="F141" s="2">
        <v>5.7</v>
      </c>
      <c r="G141" s="2">
        <v>6.391</v>
      </c>
      <c r="H141" s="53">
        <v>25.454545454545453</v>
      </c>
      <c r="I141" s="53">
        <v>25.438596491228068</v>
      </c>
      <c r="J141" s="53">
        <v>24.405742450320766</v>
      </c>
      <c r="K141" t="s">
        <v>408</v>
      </c>
    </row>
    <row r="142" spans="1:11" x14ac:dyDescent="0.45">
      <c r="A142" t="s">
        <v>343</v>
      </c>
      <c r="B142" s="2">
        <v>1.35</v>
      </c>
      <c r="C142" s="2">
        <v>2.3393699999999997</v>
      </c>
      <c r="D142" s="2">
        <v>2.5011799999999997</v>
      </c>
      <c r="E142" s="2">
        <v>3.95</v>
      </c>
      <c r="F142" s="2">
        <v>5.5449999999999999</v>
      </c>
      <c r="G142" s="2">
        <v>6.1970000000000001</v>
      </c>
      <c r="H142" s="53">
        <v>0.34177215189873417</v>
      </c>
      <c r="I142" s="53">
        <v>0.42188818755635704</v>
      </c>
      <c r="J142" s="53">
        <v>0.40361142488300789</v>
      </c>
      <c r="K142" t="s">
        <v>408</v>
      </c>
    </row>
    <row r="143" spans="1:11" x14ac:dyDescent="0.45">
      <c r="A143" t="s">
        <v>344</v>
      </c>
      <c r="B143" s="2">
        <v>35.503</v>
      </c>
      <c r="C143" s="2">
        <v>5.5</v>
      </c>
      <c r="D143" s="2">
        <v>28</v>
      </c>
      <c r="E143" s="2">
        <v>50</v>
      </c>
      <c r="F143" s="2">
        <v>7</v>
      </c>
      <c r="G143" s="2">
        <v>15</v>
      </c>
      <c r="H143" s="53">
        <v>0.71006000000000002</v>
      </c>
      <c r="I143" s="53">
        <v>0.7857142857142857</v>
      </c>
      <c r="J143" s="53">
        <v>1.8666666666666667</v>
      </c>
      <c r="K143" t="s">
        <v>408</v>
      </c>
    </row>
    <row r="144" spans="1:11" x14ac:dyDescent="0.45">
      <c r="A144" t="s">
        <v>70</v>
      </c>
      <c r="B144" s="2">
        <v>29.552649999999996</v>
      </c>
      <c r="C144" s="2">
        <v>53.866769999999995</v>
      </c>
      <c r="D144" s="2">
        <v>135.03764999999999</v>
      </c>
      <c r="E144" s="2">
        <v>92.644000000000005</v>
      </c>
      <c r="F144" s="2">
        <v>145.41399999999999</v>
      </c>
      <c r="G144" s="2">
        <v>300.76400000000001</v>
      </c>
      <c r="H144" s="53">
        <v>0.31899151591036651</v>
      </c>
      <c r="I144" s="53">
        <v>0.37043730314825257</v>
      </c>
      <c r="J144" s="53">
        <v>0.4489820922716814</v>
      </c>
      <c r="K144" t="s">
        <v>408</v>
      </c>
    </row>
    <row r="145" spans="1:11" x14ac:dyDescent="0.45">
      <c r="A145" t="s">
        <v>345</v>
      </c>
      <c r="B145" s="2">
        <v>10</v>
      </c>
      <c r="C145" s="2">
        <v>70</v>
      </c>
      <c r="D145" s="2">
        <v>110.37089999999999</v>
      </c>
      <c r="E145" s="2">
        <v>3.5</v>
      </c>
      <c r="F145" s="2">
        <v>7.3</v>
      </c>
      <c r="G145" s="2">
        <v>9.157</v>
      </c>
      <c r="H145" s="53">
        <v>2.8571428571428572</v>
      </c>
      <c r="I145" s="53">
        <v>9.589041095890412</v>
      </c>
      <c r="J145" s="53">
        <v>12.053172436387463</v>
      </c>
      <c r="K145" t="s">
        <v>408</v>
      </c>
    </row>
    <row r="146" spans="1:11" x14ac:dyDescent="0.45">
      <c r="A146" t="s">
        <v>346</v>
      </c>
      <c r="B146" s="2">
        <v>1932.5</v>
      </c>
      <c r="C146" s="2">
        <v>3537.7339999999999</v>
      </c>
      <c r="D146" s="2">
        <v>4410.87</v>
      </c>
      <c r="E146" s="2">
        <v>244.4</v>
      </c>
      <c r="F146" s="2">
        <v>327.96800000000002</v>
      </c>
      <c r="G146" s="2">
        <v>400.26400000000001</v>
      </c>
      <c r="H146" s="53">
        <v>7.9071194762684121</v>
      </c>
      <c r="I146" s="53">
        <v>10.78682676358669</v>
      </c>
      <c r="J146" s="53">
        <v>11.019901864769253</v>
      </c>
      <c r="K146" t="s">
        <v>408</v>
      </c>
    </row>
    <row r="147" spans="1:11" x14ac:dyDescent="0.45">
      <c r="A147" t="s">
        <v>39</v>
      </c>
      <c r="B147" s="2">
        <v>446.76865999999995</v>
      </c>
      <c r="C147" s="2">
        <v>1279.2150499999998</v>
      </c>
      <c r="D147" s="2">
        <v>1625.3845099999999</v>
      </c>
      <c r="E147" s="2">
        <v>63.661000000000001</v>
      </c>
      <c r="F147" s="2">
        <v>57.174000000000007</v>
      </c>
      <c r="G147" s="2">
        <v>60.912999999999997</v>
      </c>
      <c r="H147" s="53">
        <v>7.0179334286297728</v>
      </c>
      <c r="I147" s="53">
        <v>22.374069507118612</v>
      </c>
      <c r="J147" s="53">
        <v>26.683704792080508</v>
      </c>
      <c r="K147" t="s">
        <v>408</v>
      </c>
    </row>
    <row r="148" spans="1:11" x14ac:dyDescent="0.45">
      <c r="A148" t="s">
        <v>347</v>
      </c>
      <c r="B148" s="2">
        <v>0</v>
      </c>
      <c r="C148" s="2">
        <v>0</v>
      </c>
      <c r="D148" s="2">
        <v>0</v>
      </c>
      <c r="E148" s="2">
        <v>0</v>
      </c>
      <c r="F148" s="2">
        <v>0</v>
      </c>
      <c r="G148" s="2">
        <v>0</v>
      </c>
      <c r="H148" s="53"/>
      <c r="I148" s="53"/>
      <c r="J148" s="53"/>
      <c r="K148" t="s">
        <v>408</v>
      </c>
    </row>
    <row r="149" spans="1:11" x14ac:dyDescent="0.45">
      <c r="A149" t="s">
        <v>55</v>
      </c>
      <c r="B149" s="2">
        <v>1.956</v>
      </c>
      <c r="C149" s="2">
        <v>1.2</v>
      </c>
      <c r="D149" s="2">
        <v>0.73599999999999999</v>
      </c>
      <c r="E149" s="2">
        <v>3.3610000000000002</v>
      </c>
      <c r="F149" s="2">
        <v>0.82399999999999995</v>
      </c>
      <c r="G149" s="2">
        <v>0.46</v>
      </c>
      <c r="H149" s="53">
        <v>0.5819696518893186</v>
      </c>
      <c r="I149" s="53">
        <v>1.4563106796116505</v>
      </c>
      <c r="J149" s="53">
        <v>1.5999999999999999</v>
      </c>
      <c r="K149" t="s">
        <v>408</v>
      </c>
    </row>
    <row r="150" spans="1:11" x14ac:dyDescent="0.45">
      <c r="A150" t="s">
        <v>57</v>
      </c>
      <c r="B150" s="2">
        <v>436.6</v>
      </c>
      <c r="C150" s="2">
        <v>632.03740000000005</v>
      </c>
      <c r="D150" s="2">
        <v>683.3</v>
      </c>
      <c r="E150" s="2">
        <v>1500</v>
      </c>
      <c r="F150" s="2">
        <v>1600.2</v>
      </c>
      <c r="G150" s="2">
        <v>1219.3050000000001</v>
      </c>
      <c r="H150" s="53">
        <v>0.2910666666666667</v>
      </c>
      <c r="I150" s="53">
        <v>0.39497400324959381</v>
      </c>
      <c r="J150" s="53">
        <v>0.56040121216594696</v>
      </c>
      <c r="K150" t="s">
        <v>408</v>
      </c>
    </row>
    <row r="151" spans="1:11" x14ac:dyDescent="0.45">
      <c r="A151" t="s">
        <v>348</v>
      </c>
      <c r="B151" s="2">
        <v>0</v>
      </c>
      <c r="C151" s="2">
        <v>0</v>
      </c>
      <c r="D151" s="2">
        <v>0</v>
      </c>
      <c r="E151" s="2">
        <v>0</v>
      </c>
      <c r="F151" s="2">
        <v>0</v>
      </c>
      <c r="G151" s="2">
        <v>0</v>
      </c>
      <c r="H151" s="53"/>
      <c r="I151" s="53"/>
      <c r="J151" s="53"/>
      <c r="K151" t="s">
        <v>408</v>
      </c>
    </row>
    <row r="152" spans="1:11" x14ac:dyDescent="0.45">
      <c r="A152" t="s">
        <v>349</v>
      </c>
      <c r="B152" s="2">
        <v>8.6999999999999993</v>
      </c>
      <c r="C152" s="2">
        <v>20.149999999999999</v>
      </c>
      <c r="D152" s="2">
        <v>117</v>
      </c>
      <c r="E152" s="2">
        <v>12.865</v>
      </c>
      <c r="F152" s="2">
        <v>25.5</v>
      </c>
      <c r="G152" s="2">
        <v>134.81200000000001</v>
      </c>
      <c r="H152" s="53">
        <v>0.6762534006995724</v>
      </c>
      <c r="I152" s="53">
        <v>0.79019607843137252</v>
      </c>
      <c r="J152" s="53">
        <v>0.8678752633296738</v>
      </c>
      <c r="K152" t="s">
        <v>408</v>
      </c>
    </row>
    <row r="153" spans="1:11" x14ac:dyDescent="0.45">
      <c r="A153" t="s">
        <v>350</v>
      </c>
      <c r="B153" s="2">
        <v>6.5000000000000002E-2</v>
      </c>
      <c r="C153" s="2">
        <v>7.9140000000000002E-2</v>
      </c>
      <c r="D153" s="2">
        <v>9.5840000000000009E-2</v>
      </c>
      <c r="E153" s="2">
        <v>6.5000000000000002E-2</v>
      </c>
      <c r="F153" s="2">
        <v>7.0000000000000007E-2</v>
      </c>
      <c r="G153" s="2">
        <v>8.5000000000000006E-2</v>
      </c>
      <c r="H153" s="53">
        <v>1</v>
      </c>
      <c r="I153" s="53">
        <v>1.1305714285714286</v>
      </c>
      <c r="J153" s="53">
        <v>1.1275294117647059</v>
      </c>
      <c r="K153" t="s">
        <v>408</v>
      </c>
    </row>
    <row r="154" spans="1:11" x14ac:dyDescent="0.45">
      <c r="A154" t="s">
        <v>45</v>
      </c>
      <c r="B154" s="2">
        <v>23.75</v>
      </c>
      <c r="C154" s="2">
        <v>19.992999999999999</v>
      </c>
      <c r="D154" s="2">
        <v>30</v>
      </c>
      <c r="E154" s="2">
        <v>0</v>
      </c>
      <c r="F154" s="2">
        <v>0</v>
      </c>
      <c r="G154" s="2">
        <v>0</v>
      </c>
      <c r="H154" s="53">
        <v>0</v>
      </c>
      <c r="I154" s="53">
        <v>0</v>
      </c>
      <c r="J154" s="53">
        <v>0</v>
      </c>
      <c r="K154" t="s">
        <v>408</v>
      </c>
    </row>
    <row r="155" spans="1:11" x14ac:dyDescent="0.45">
      <c r="A155" t="s">
        <v>68</v>
      </c>
      <c r="B155" s="2">
        <v>36.795300000000005</v>
      </c>
      <c r="C155" s="2">
        <v>37.888179999999998</v>
      </c>
      <c r="D155" s="2">
        <v>50.16348</v>
      </c>
      <c r="E155" s="2">
        <v>0</v>
      </c>
      <c r="F155" s="2">
        <v>0</v>
      </c>
      <c r="G155" s="2">
        <v>0</v>
      </c>
      <c r="H155" s="53">
        <v>0</v>
      </c>
      <c r="I155" s="53">
        <v>0</v>
      </c>
      <c r="J155" s="53">
        <v>0</v>
      </c>
      <c r="K155" t="s">
        <v>408</v>
      </c>
    </row>
    <row r="156" spans="1:11" x14ac:dyDescent="0.45">
      <c r="A156" t="s">
        <v>85</v>
      </c>
      <c r="B156" s="2">
        <v>19.5</v>
      </c>
      <c r="C156" s="2">
        <v>37.247</v>
      </c>
      <c r="D156" s="2">
        <v>64.822839999999999</v>
      </c>
      <c r="E156" s="2">
        <v>0</v>
      </c>
      <c r="F156" s="2">
        <v>0</v>
      </c>
      <c r="G156" s="2">
        <v>0</v>
      </c>
      <c r="H156" s="53">
        <v>0</v>
      </c>
      <c r="I156" s="53">
        <v>0</v>
      </c>
      <c r="J156" s="53">
        <v>0</v>
      </c>
      <c r="K156" t="s">
        <v>408</v>
      </c>
    </row>
    <row r="157" spans="1:11" x14ac:dyDescent="0.45">
      <c r="A157" t="s">
        <v>59</v>
      </c>
      <c r="B157" s="2">
        <v>22.79036</v>
      </c>
      <c r="C157" s="2">
        <v>36.700000000000003</v>
      </c>
      <c r="D157" s="2">
        <v>50.44905</v>
      </c>
      <c r="E157" s="2">
        <v>0</v>
      </c>
      <c r="F157" s="2">
        <v>0</v>
      </c>
      <c r="G157" s="2">
        <v>0</v>
      </c>
      <c r="H157" s="53">
        <v>0</v>
      </c>
      <c r="I157" s="53">
        <v>0</v>
      </c>
      <c r="J157" s="53">
        <v>0</v>
      </c>
      <c r="K157" t="s">
        <v>408</v>
      </c>
    </row>
    <row r="158" spans="1:11" x14ac:dyDescent="0.45">
      <c r="A158" t="s">
        <v>65</v>
      </c>
      <c r="B158" s="2">
        <v>19.6158</v>
      </c>
      <c r="C158" s="2">
        <v>36.141999999999996</v>
      </c>
      <c r="D158" s="2">
        <v>59.803190000000001</v>
      </c>
      <c r="E158" s="2">
        <v>0</v>
      </c>
      <c r="F158" s="2">
        <v>0</v>
      </c>
      <c r="G158" s="2">
        <v>0</v>
      </c>
      <c r="H158" s="53">
        <v>0</v>
      </c>
      <c r="I158" s="53">
        <v>0</v>
      </c>
      <c r="J158" s="53">
        <v>0</v>
      </c>
      <c r="K158" t="s">
        <v>408</v>
      </c>
    </row>
    <row r="159" spans="1:11" x14ac:dyDescent="0.45">
      <c r="A159" t="s">
        <v>81</v>
      </c>
      <c r="B159" s="2">
        <v>108.51214</v>
      </c>
      <c r="C159" s="2">
        <v>131.18511000000001</v>
      </c>
      <c r="D159" s="2">
        <v>148.42381</v>
      </c>
      <c r="E159" s="2">
        <v>0</v>
      </c>
      <c r="F159" s="2">
        <v>0</v>
      </c>
      <c r="G159" s="2">
        <v>0</v>
      </c>
      <c r="H159" s="53">
        <v>0</v>
      </c>
      <c r="I159" s="53">
        <v>0</v>
      </c>
      <c r="J159" s="53">
        <v>0</v>
      </c>
      <c r="K159" t="s">
        <v>408</v>
      </c>
    </row>
    <row r="160" spans="1:11" x14ac:dyDescent="0.45">
      <c r="A160" t="s">
        <v>67</v>
      </c>
      <c r="B160" s="2">
        <v>9677</v>
      </c>
      <c r="C160" s="2">
        <v>18300</v>
      </c>
      <c r="D160" s="2">
        <v>20000</v>
      </c>
      <c r="E160" s="2">
        <v>3500</v>
      </c>
      <c r="F160" s="2">
        <v>4131.6760000000004</v>
      </c>
      <c r="G160" s="2">
        <v>2476.0909999999999</v>
      </c>
      <c r="H160" s="53">
        <v>2.7648571428571427</v>
      </c>
      <c r="I160" s="53">
        <v>4.4291953192844744</v>
      </c>
      <c r="J160" s="53">
        <v>8.0772475648108255</v>
      </c>
      <c r="K160" t="s">
        <v>409</v>
      </c>
    </row>
    <row r="161" spans="1:11" x14ac:dyDescent="0.45">
      <c r="A161" t="s">
        <v>339</v>
      </c>
      <c r="B161" s="2">
        <v>0</v>
      </c>
      <c r="C161" s="2">
        <v>0</v>
      </c>
      <c r="D161" s="2">
        <v>0</v>
      </c>
      <c r="E161" s="2">
        <v>0</v>
      </c>
      <c r="F161" s="2">
        <v>0</v>
      </c>
      <c r="G161" s="2">
        <v>0</v>
      </c>
      <c r="H161" s="53"/>
      <c r="I161" s="53"/>
      <c r="J161" s="53"/>
      <c r="K161" t="s">
        <v>409</v>
      </c>
    </row>
    <row r="162" spans="1:11" x14ac:dyDescent="0.45">
      <c r="A162" t="s">
        <v>87</v>
      </c>
      <c r="B162" s="2">
        <v>51900</v>
      </c>
      <c r="C162" s="2">
        <v>59300</v>
      </c>
      <c r="D162" s="2">
        <v>54000</v>
      </c>
      <c r="E162" s="2">
        <v>11800</v>
      </c>
      <c r="F162" s="2">
        <v>11800</v>
      </c>
      <c r="G162" s="2">
        <v>10200</v>
      </c>
      <c r="H162" s="53">
        <v>4.398305084745763</v>
      </c>
      <c r="I162" s="53">
        <v>5.0254237288135597</v>
      </c>
      <c r="J162" s="53">
        <v>5.2941176470588234</v>
      </c>
      <c r="K162" t="s">
        <v>409</v>
      </c>
    </row>
    <row r="163" spans="1:11" x14ac:dyDescent="0.45">
      <c r="A163" t="s">
        <v>43</v>
      </c>
      <c r="B163" s="2">
        <v>0</v>
      </c>
      <c r="C163" s="2">
        <v>0</v>
      </c>
      <c r="D163" s="2">
        <v>0</v>
      </c>
      <c r="E163" s="2">
        <v>0</v>
      </c>
      <c r="F163" s="2">
        <v>0</v>
      </c>
      <c r="G163" s="2">
        <v>0</v>
      </c>
      <c r="H163" s="53"/>
      <c r="I163" s="53"/>
      <c r="J163" s="53"/>
      <c r="K163" t="s">
        <v>409</v>
      </c>
    </row>
    <row r="164" spans="1:11" x14ac:dyDescent="0.45">
      <c r="A164" t="s">
        <v>72</v>
      </c>
      <c r="B164" s="2">
        <v>0</v>
      </c>
      <c r="C164" s="2">
        <v>0</v>
      </c>
      <c r="D164" s="2">
        <v>0</v>
      </c>
      <c r="E164" s="2">
        <v>0</v>
      </c>
      <c r="F164" s="2">
        <v>0</v>
      </c>
      <c r="G164" s="2">
        <v>0</v>
      </c>
      <c r="H164" s="53"/>
      <c r="I164" s="53"/>
      <c r="J164" s="53"/>
      <c r="K164" t="s">
        <v>409</v>
      </c>
    </row>
    <row r="165" spans="1:11" x14ac:dyDescent="0.45">
      <c r="A165" t="s">
        <v>77</v>
      </c>
      <c r="B165" s="2">
        <v>290.89465999999999</v>
      </c>
      <c r="C165" s="2">
        <v>293.00070999999997</v>
      </c>
      <c r="D165" s="2">
        <v>177.27339999999998</v>
      </c>
      <c r="E165" s="2">
        <v>341.214</v>
      </c>
      <c r="F165" s="2">
        <v>260.40100000000001</v>
      </c>
      <c r="G165" s="2">
        <v>158.71699999999998</v>
      </c>
      <c r="H165" s="53">
        <v>0.8525285011752155</v>
      </c>
      <c r="I165" s="53">
        <v>1.1251904178555381</v>
      </c>
      <c r="J165" s="53">
        <v>1.1169150122545159</v>
      </c>
      <c r="K165" t="s">
        <v>409</v>
      </c>
    </row>
    <row r="166" spans="1:11" x14ac:dyDescent="0.45">
      <c r="A166" t="s">
        <v>63</v>
      </c>
      <c r="B166" s="2">
        <v>1292</v>
      </c>
      <c r="C166" s="2">
        <v>1367</v>
      </c>
      <c r="D166" s="2">
        <v>640</v>
      </c>
      <c r="E166" s="2">
        <v>683.55399999999997</v>
      </c>
      <c r="F166" s="2">
        <v>620.56299999999999</v>
      </c>
      <c r="G166" s="2">
        <v>273.95299999999997</v>
      </c>
      <c r="H166" s="53">
        <v>0</v>
      </c>
      <c r="I166" s="53">
        <v>0</v>
      </c>
      <c r="J166" s="53">
        <v>0</v>
      </c>
      <c r="K166" t="s">
        <v>409</v>
      </c>
    </row>
    <row r="167" spans="1:11" x14ac:dyDescent="0.45">
      <c r="A167" t="s">
        <v>355</v>
      </c>
      <c r="B167" s="2">
        <v>45060.506999999998</v>
      </c>
      <c r="C167" s="2">
        <v>138900</v>
      </c>
      <c r="D167" s="2">
        <v>240000</v>
      </c>
      <c r="E167" s="2">
        <v>2014</v>
      </c>
      <c r="F167" s="2">
        <v>5780</v>
      </c>
      <c r="G167" s="2">
        <v>14200</v>
      </c>
      <c r="H167" s="53">
        <v>22.373638033763655</v>
      </c>
      <c r="I167" s="53">
        <v>24.031141868512112</v>
      </c>
      <c r="J167" s="53">
        <v>16.901408450704224</v>
      </c>
      <c r="K167" t="s">
        <v>409</v>
      </c>
    </row>
    <row r="168" spans="1:11" x14ac:dyDescent="0.45">
      <c r="A168" t="s">
        <v>428</v>
      </c>
      <c r="B168" s="2">
        <v>0</v>
      </c>
      <c r="C168" s="2">
        <v>0</v>
      </c>
      <c r="D168" s="2">
        <v>0</v>
      </c>
      <c r="E168" s="2">
        <v>0</v>
      </c>
      <c r="F168" s="2">
        <v>0</v>
      </c>
      <c r="G168" s="2">
        <v>0</v>
      </c>
      <c r="H168" s="53"/>
      <c r="I168" s="53"/>
      <c r="J168" s="53"/>
      <c r="K168" t="s">
        <v>409</v>
      </c>
    </row>
    <row r="169" spans="1:11" x14ac:dyDescent="0.45">
      <c r="A169" t="s">
        <v>90</v>
      </c>
      <c r="B169" s="2">
        <v>1017.634</v>
      </c>
      <c r="C169" s="2">
        <v>907.03099999999995</v>
      </c>
      <c r="D169" s="2">
        <v>326.49299999999999</v>
      </c>
      <c r="E169" s="2">
        <v>825</v>
      </c>
      <c r="F169" s="2">
        <v>660.82299999999998</v>
      </c>
      <c r="G169" s="2">
        <v>219.19300000000001</v>
      </c>
      <c r="H169" s="53">
        <v>1.2334957575757577</v>
      </c>
      <c r="I169" s="53">
        <v>1.3725778309774326</v>
      </c>
      <c r="J169" s="53">
        <v>1.4895229318454513</v>
      </c>
      <c r="K169" t="s">
        <v>409</v>
      </c>
    </row>
    <row r="170" spans="1:11" x14ac:dyDescent="0.45">
      <c r="A170" t="s">
        <v>340</v>
      </c>
      <c r="B170" s="2">
        <v>15486.225480000001</v>
      </c>
      <c r="C170" s="2">
        <v>18167.3959</v>
      </c>
      <c r="D170" s="2">
        <v>18207.531900000002</v>
      </c>
      <c r="E170" s="2">
        <v>2773.53</v>
      </c>
      <c r="F170" s="2">
        <v>3152.1000000000004</v>
      </c>
      <c r="G170" s="2">
        <v>2969.652</v>
      </c>
      <c r="H170" s="53">
        <v>5.5835795826978618</v>
      </c>
      <c r="I170" s="53">
        <v>5.7635848799213214</v>
      </c>
      <c r="J170" s="53">
        <v>6.1312005245059025</v>
      </c>
      <c r="K170" t="s">
        <v>409</v>
      </c>
    </row>
    <row r="171" spans="1:11" x14ac:dyDescent="0.45">
      <c r="A171" t="s">
        <v>51</v>
      </c>
      <c r="B171" s="2">
        <v>16100</v>
      </c>
      <c r="C171" s="2">
        <v>23900</v>
      </c>
      <c r="D171" s="2">
        <v>17200</v>
      </c>
      <c r="E171" s="2">
        <v>1284</v>
      </c>
      <c r="F171" s="2">
        <v>1183.047</v>
      </c>
      <c r="G171" s="2">
        <v>647.93799999999999</v>
      </c>
      <c r="H171" s="53">
        <v>12.538940809968848</v>
      </c>
      <c r="I171" s="53">
        <v>20.202071430805368</v>
      </c>
      <c r="J171" s="53">
        <v>26.545749747661041</v>
      </c>
      <c r="K171" t="s">
        <v>409</v>
      </c>
    </row>
    <row r="172" spans="1:11" x14ac:dyDescent="0.45">
      <c r="A172" t="s">
        <v>83</v>
      </c>
      <c r="B172" s="2">
        <v>977.34900000000005</v>
      </c>
      <c r="C172" s="2">
        <v>1060.8050000000001</v>
      </c>
      <c r="D172" s="2">
        <v>1248.5139999999999</v>
      </c>
      <c r="E172" s="2">
        <v>73.067999999999998</v>
      </c>
      <c r="F172" s="2">
        <v>66.531000000000006</v>
      </c>
      <c r="G172" s="2">
        <v>63.606000000000002</v>
      </c>
      <c r="H172" s="53">
        <v>13.375882739366071</v>
      </c>
      <c r="I172" s="53">
        <v>15.944522102478544</v>
      </c>
      <c r="J172" s="53">
        <v>19.628871490110992</v>
      </c>
      <c r="K172" t="s">
        <v>409</v>
      </c>
    </row>
    <row r="173" spans="1:11" x14ac:dyDescent="0.45">
      <c r="A173" t="s">
        <v>341</v>
      </c>
      <c r="B173" s="2">
        <v>1827.6869999999999</v>
      </c>
      <c r="C173" s="2">
        <v>2051.0459999999998</v>
      </c>
      <c r="D173" s="2">
        <v>1559.181</v>
      </c>
      <c r="E173" s="2">
        <v>194</v>
      </c>
      <c r="F173" s="2">
        <v>181.07300000000001</v>
      </c>
      <c r="G173" s="2">
        <v>73.149000000000001</v>
      </c>
      <c r="H173" s="53">
        <v>9.4210670103092777</v>
      </c>
      <c r="I173" s="53">
        <v>11.327177436724414</v>
      </c>
      <c r="J173" s="53">
        <v>21.315137595865973</v>
      </c>
      <c r="K173" t="s">
        <v>409</v>
      </c>
    </row>
    <row r="174" spans="1:11" x14ac:dyDescent="0.45">
      <c r="A174" t="s">
        <v>88</v>
      </c>
      <c r="B174" s="2">
        <v>367.9658</v>
      </c>
      <c r="C174" s="2">
        <v>365</v>
      </c>
      <c r="D174" s="2">
        <v>378</v>
      </c>
      <c r="E174" s="2">
        <v>63.101999999999997</v>
      </c>
      <c r="F174" s="2">
        <v>61.8</v>
      </c>
      <c r="G174" s="2">
        <v>62.381999999999998</v>
      </c>
      <c r="H174" s="53">
        <v>5.8312858546480308</v>
      </c>
      <c r="I174" s="53">
        <v>5.9061488673139158</v>
      </c>
      <c r="J174" s="53">
        <v>6.0594402231412907</v>
      </c>
      <c r="K174" t="s">
        <v>409</v>
      </c>
    </row>
    <row r="175" spans="1:11" x14ac:dyDescent="0.45">
      <c r="A175" t="s">
        <v>74</v>
      </c>
      <c r="B175" s="2">
        <v>6763.8835400000007</v>
      </c>
      <c r="C175" s="2">
        <v>9589.7010000000028</v>
      </c>
      <c r="D175" s="2">
        <v>13351.866330000001</v>
      </c>
      <c r="E175" s="2">
        <v>951.83500000000004</v>
      </c>
      <c r="F175" s="2">
        <v>1241.1120000000001</v>
      </c>
      <c r="G175" s="2">
        <v>1360.6869999999999</v>
      </c>
      <c r="H175" s="53">
        <v>7.1061513182431835</v>
      </c>
      <c r="I175" s="53">
        <v>7.7267007328911506</v>
      </c>
      <c r="J175" s="53">
        <v>9.8125919700857001</v>
      </c>
      <c r="K175" t="s">
        <v>409</v>
      </c>
    </row>
    <row r="176" spans="1:11" x14ac:dyDescent="0.45">
      <c r="A176" t="s">
        <v>46</v>
      </c>
      <c r="B176" s="2">
        <v>24105</v>
      </c>
      <c r="C176" s="2">
        <v>26780</v>
      </c>
      <c r="D176" s="2">
        <v>34899.111199999999</v>
      </c>
      <c r="E176" s="2">
        <v>440.96199999999999</v>
      </c>
      <c r="F176" s="2">
        <v>503.6</v>
      </c>
      <c r="G176" s="2">
        <v>576.09100000000001</v>
      </c>
      <c r="H176" s="53">
        <v>54.664574271705952</v>
      </c>
      <c r="I176" s="53">
        <v>53.177124702144553</v>
      </c>
      <c r="J176" s="53">
        <v>60.579164055678703</v>
      </c>
      <c r="K176" t="s">
        <v>409</v>
      </c>
    </row>
    <row r="177" spans="1:11" x14ac:dyDescent="0.45">
      <c r="A177" t="s">
        <v>343</v>
      </c>
      <c r="B177" s="2">
        <v>204.32900000000001</v>
      </c>
      <c r="C177" s="2">
        <v>135.69999999999999</v>
      </c>
      <c r="D177" s="2">
        <v>238.80600000000001</v>
      </c>
      <c r="E177" s="2">
        <v>168.3</v>
      </c>
      <c r="F177" s="2">
        <v>216.3</v>
      </c>
      <c r="G177" s="2">
        <v>191.816</v>
      </c>
      <c r="H177" s="53">
        <v>1.2140760546642899</v>
      </c>
      <c r="I177" s="53">
        <v>0.62736939435968553</v>
      </c>
      <c r="J177" s="53">
        <v>1.2449743504191517</v>
      </c>
      <c r="K177" t="s">
        <v>409</v>
      </c>
    </row>
    <row r="178" spans="1:11" x14ac:dyDescent="0.45">
      <c r="A178" t="s">
        <v>344</v>
      </c>
      <c r="B178" s="2">
        <v>13.255179999999999</v>
      </c>
      <c r="C178" s="2">
        <v>7.8093899999999987</v>
      </c>
      <c r="D178" s="2">
        <v>4.3567599999999995</v>
      </c>
      <c r="E178" s="2">
        <v>15.289000000000001</v>
      </c>
      <c r="F178" s="2">
        <v>13.619000000000002</v>
      </c>
      <c r="G178" s="2">
        <v>5.4369999999999994</v>
      </c>
      <c r="H178" s="53">
        <v>0.86697494930996133</v>
      </c>
      <c r="I178" s="53">
        <v>0.57341875321242364</v>
      </c>
      <c r="J178" s="53">
        <v>0.80131690270369693</v>
      </c>
      <c r="K178" t="s">
        <v>409</v>
      </c>
    </row>
    <row r="179" spans="1:11" x14ac:dyDescent="0.45">
      <c r="A179" t="s">
        <v>70</v>
      </c>
      <c r="B179" s="2">
        <v>251.67400000000004</v>
      </c>
      <c r="C179" s="2">
        <v>387.54899999999998</v>
      </c>
      <c r="D179" s="2">
        <v>355.93180000000001</v>
      </c>
      <c r="E179" s="2">
        <v>849.44200000000001</v>
      </c>
      <c r="F179" s="2">
        <v>930.9</v>
      </c>
      <c r="G179" s="2">
        <v>836.16899999999998</v>
      </c>
      <c r="H179" s="53">
        <v>0.29628155895281849</v>
      </c>
      <c r="I179" s="53">
        <v>0.41631646793425714</v>
      </c>
      <c r="J179" s="53">
        <v>0.42566969117487019</v>
      </c>
      <c r="K179" t="s">
        <v>409</v>
      </c>
    </row>
    <row r="180" spans="1:11" x14ac:dyDescent="0.45">
      <c r="A180" t="s">
        <v>345</v>
      </c>
      <c r="B180" s="2">
        <v>3746.962</v>
      </c>
      <c r="C180" s="2">
        <v>5755.0730000000003</v>
      </c>
      <c r="D180" s="2">
        <v>9335.232</v>
      </c>
      <c r="E180" s="2">
        <v>73.539000000000001</v>
      </c>
      <c r="F180" s="2">
        <v>101.276</v>
      </c>
      <c r="G180" s="2">
        <v>154.625</v>
      </c>
      <c r="H180" s="53">
        <v>50.952039054107345</v>
      </c>
      <c r="I180" s="53">
        <v>56.825634898692684</v>
      </c>
      <c r="J180" s="53">
        <v>60.373367825383994</v>
      </c>
      <c r="K180" t="s">
        <v>409</v>
      </c>
    </row>
    <row r="181" spans="1:11" x14ac:dyDescent="0.45">
      <c r="A181" t="s">
        <v>346</v>
      </c>
      <c r="B181" s="2">
        <v>0</v>
      </c>
      <c r="C181" s="2">
        <v>0</v>
      </c>
      <c r="D181" s="2">
        <v>0</v>
      </c>
      <c r="E181" s="2">
        <v>0</v>
      </c>
      <c r="F181" s="2">
        <v>0</v>
      </c>
      <c r="G181" s="2">
        <v>0</v>
      </c>
      <c r="H181" s="53"/>
      <c r="I181" s="53"/>
      <c r="J181" s="53"/>
      <c r="K181" t="s">
        <v>409</v>
      </c>
    </row>
    <row r="182" spans="1:11" x14ac:dyDescent="0.45">
      <c r="A182" t="s">
        <v>39</v>
      </c>
      <c r="B182" s="2">
        <v>4963.4390000000003</v>
      </c>
      <c r="C182" s="2">
        <v>9879.5779999999995</v>
      </c>
      <c r="D182" s="2">
        <v>16398.049600000002</v>
      </c>
      <c r="E182" s="2">
        <v>449.46899999999994</v>
      </c>
      <c r="F182" s="2">
        <v>569.06799999999998</v>
      </c>
      <c r="G182" s="2">
        <v>796.28300000000002</v>
      </c>
      <c r="H182" s="53">
        <v>11.042895060615974</v>
      </c>
      <c r="I182" s="53">
        <v>17.360979707170319</v>
      </c>
      <c r="J182" s="53">
        <v>20.59324335694722</v>
      </c>
      <c r="K182" t="s">
        <v>409</v>
      </c>
    </row>
    <row r="183" spans="1:11" x14ac:dyDescent="0.45">
      <c r="A183" t="s">
        <v>347</v>
      </c>
      <c r="B183" s="2">
        <v>707</v>
      </c>
      <c r="C183" s="2">
        <v>654</v>
      </c>
      <c r="D183" s="2">
        <v>647</v>
      </c>
      <c r="E183" s="2">
        <v>121.2</v>
      </c>
      <c r="F183" s="2">
        <v>124.57299999999999</v>
      </c>
      <c r="G183" s="2">
        <v>99.757000000000005</v>
      </c>
      <c r="H183" s="53">
        <v>5.833333333333333</v>
      </c>
      <c r="I183" s="53">
        <v>5.2499337737712031</v>
      </c>
      <c r="J183" s="53">
        <v>6.4857603977665725</v>
      </c>
      <c r="K183" t="s">
        <v>409</v>
      </c>
    </row>
    <row r="184" spans="1:11" x14ac:dyDescent="0.45">
      <c r="A184" t="s">
        <v>55</v>
      </c>
      <c r="B184" s="2">
        <v>554.57399999999996</v>
      </c>
      <c r="C184" s="2">
        <v>684.07600000000002</v>
      </c>
      <c r="D184" s="2">
        <v>760.19219999999996</v>
      </c>
      <c r="E184" s="2">
        <v>1260.6869999999999</v>
      </c>
      <c r="F184" s="2">
        <v>1268.4760000000001</v>
      </c>
      <c r="G184" s="2">
        <v>1268.905</v>
      </c>
      <c r="H184" s="53">
        <v>0.43989824595637139</v>
      </c>
      <c r="I184" s="53">
        <v>0.53928966728578231</v>
      </c>
      <c r="J184" s="53">
        <v>0.59909307631382958</v>
      </c>
      <c r="K184" t="s">
        <v>409</v>
      </c>
    </row>
    <row r="185" spans="1:11" x14ac:dyDescent="0.45">
      <c r="A185" t="s">
        <v>57</v>
      </c>
      <c r="B185" s="2">
        <v>421.142</v>
      </c>
      <c r="C185" s="2">
        <v>844.62599999999998</v>
      </c>
      <c r="D185" s="2">
        <v>641.74099999999999</v>
      </c>
      <c r="E185" s="2">
        <v>749.91700000000003</v>
      </c>
      <c r="F185" s="2">
        <v>1651.539</v>
      </c>
      <c r="G185" s="2">
        <v>1410.8710000000001</v>
      </c>
      <c r="H185" s="53">
        <v>0.56158481538623606</v>
      </c>
      <c r="I185" s="53">
        <v>0.51141753237434906</v>
      </c>
      <c r="J185" s="53">
        <v>0.4548544835069967</v>
      </c>
      <c r="K185" t="s">
        <v>409</v>
      </c>
    </row>
    <row r="186" spans="1:11" x14ac:dyDescent="0.45">
      <c r="A186" t="s">
        <v>348</v>
      </c>
      <c r="B186" s="2">
        <v>0</v>
      </c>
      <c r="C186" s="2">
        <v>0</v>
      </c>
      <c r="D186" s="2">
        <v>0</v>
      </c>
      <c r="E186" s="2">
        <v>0</v>
      </c>
      <c r="F186" s="2">
        <v>0</v>
      </c>
      <c r="G186" s="2">
        <v>0</v>
      </c>
      <c r="H186" s="53"/>
      <c r="I186" s="53"/>
      <c r="J186" s="53"/>
      <c r="K186" t="s">
        <v>409</v>
      </c>
    </row>
    <row r="187" spans="1:11" x14ac:dyDescent="0.45">
      <c r="A187" t="s">
        <v>349</v>
      </c>
      <c r="B187" s="2">
        <v>1501.43</v>
      </c>
      <c r="C187" s="2">
        <v>2734.9</v>
      </c>
      <c r="D187" s="2">
        <v>2651.2370000000001</v>
      </c>
      <c r="E187" s="2">
        <v>2400</v>
      </c>
      <c r="F187" s="2">
        <v>3445.1210000000001</v>
      </c>
      <c r="G187" s="2">
        <v>3546.2359999999999</v>
      </c>
      <c r="H187" s="53">
        <v>0.62559583333333335</v>
      </c>
      <c r="I187" s="53">
        <v>0.79384729883217453</v>
      </c>
      <c r="J187" s="53">
        <v>0.74762001175330695</v>
      </c>
      <c r="K187" t="s">
        <v>409</v>
      </c>
    </row>
    <row r="188" spans="1:11" x14ac:dyDescent="0.45">
      <c r="A188" t="s">
        <v>350</v>
      </c>
      <c r="B188" s="2">
        <v>152.64114000000001</v>
      </c>
      <c r="C188" s="2">
        <v>312.17539999999997</v>
      </c>
      <c r="D188" s="2">
        <v>395.52445</v>
      </c>
      <c r="E188" s="2">
        <v>505.68899999999996</v>
      </c>
      <c r="F188" s="2">
        <v>553.68700000000001</v>
      </c>
      <c r="G188" s="2">
        <v>947.25200000000018</v>
      </c>
      <c r="H188" s="53">
        <v>0.3018478551046197</v>
      </c>
      <c r="I188" s="53">
        <v>0.5638120454336113</v>
      </c>
      <c r="J188" s="53">
        <v>0.41754934273033989</v>
      </c>
      <c r="K188" t="s">
        <v>409</v>
      </c>
    </row>
    <row r="189" spans="1:11" x14ac:dyDescent="0.45">
      <c r="A189" t="s">
        <v>45</v>
      </c>
      <c r="B189" s="2">
        <v>385.79499999999996</v>
      </c>
      <c r="C189" s="2">
        <v>472.36399999999998</v>
      </c>
      <c r="D189" s="2">
        <v>525.61764000000005</v>
      </c>
      <c r="E189" s="2">
        <v>0</v>
      </c>
      <c r="F189" s="2">
        <v>0</v>
      </c>
      <c r="G189" s="2">
        <v>0</v>
      </c>
      <c r="H189" s="53">
        <v>0</v>
      </c>
      <c r="I189" s="53">
        <v>0</v>
      </c>
      <c r="J189" s="53">
        <v>0</v>
      </c>
      <c r="K189" t="s">
        <v>409</v>
      </c>
    </row>
    <row r="190" spans="1:11" x14ac:dyDescent="0.45">
      <c r="A190" t="s">
        <v>68</v>
      </c>
      <c r="B190" s="2">
        <v>1010.8853800000001</v>
      </c>
      <c r="C190" s="2">
        <v>1493.9648999999999</v>
      </c>
      <c r="D190" s="2">
        <v>1443.8824199999999</v>
      </c>
      <c r="E190" s="2">
        <v>0</v>
      </c>
      <c r="F190" s="2">
        <v>0</v>
      </c>
      <c r="G190" s="2">
        <v>0</v>
      </c>
      <c r="H190" s="53">
        <v>0</v>
      </c>
      <c r="I190" s="53">
        <v>0</v>
      </c>
      <c r="J190" s="53">
        <v>0</v>
      </c>
      <c r="K190" t="s">
        <v>409</v>
      </c>
    </row>
    <row r="191" spans="1:11" x14ac:dyDescent="0.45">
      <c r="A191" t="s">
        <v>85</v>
      </c>
      <c r="B191" s="2">
        <v>817.74</v>
      </c>
      <c r="C191" s="2">
        <v>1565.6</v>
      </c>
      <c r="D191" s="2">
        <v>4493.5204399999993</v>
      </c>
      <c r="E191" s="2">
        <v>0</v>
      </c>
      <c r="F191" s="2">
        <v>0</v>
      </c>
      <c r="G191" s="2">
        <v>0</v>
      </c>
      <c r="H191" s="53">
        <v>0</v>
      </c>
      <c r="I191" s="53">
        <v>0</v>
      </c>
      <c r="J191" s="53">
        <v>0</v>
      </c>
      <c r="K191" t="s">
        <v>409</v>
      </c>
    </row>
    <row r="192" spans="1:11" x14ac:dyDescent="0.45">
      <c r="A192" t="s">
        <v>59</v>
      </c>
      <c r="B192" s="2">
        <v>783</v>
      </c>
      <c r="C192" s="2">
        <v>1366.789</v>
      </c>
      <c r="D192" s="2">
        <v>6886.9873000000007</v>
      </c>
      <c r="E192" s="2">
        <v>0</v>
      </c>
      <c r="F192" s="2">
        <v>0</v>
      </c>
      <c r="G192" s="2">
        <v>0</v>
      </c>
      <c r="H192" s="53">
        <v>0</v>
      </c>
      <c r="I192" s="53">
        <v>0</v>
      </c>
      <c r="J192" s="53">
        <v>0</v>
      </c>
      <c r="K192" t="s">
        <v>409</v>
      </c>
    </row>
    <row r="193" spans="1:11" x14ac:dyDescent="0.45">
      <c r="A193" t="s">
        <v>65</v>
      </c>
      <c r="B193" s="2">
        <v>100.58096999999999</v>
      </c>
      <c r="C193" s="2">
        <v>144.40800000000002</v>
      </c>
      <c r="D193" s="2">
        <v>138.94075000000001</v>
      </c>
      <c r="E193" s="2"/>
      <c r="F193" s="2"/>
      <c r="G193" s="2"/>
      <c r="H193" s="53"/>
      <c r="I193" s="53"/>
      <c r="J193" s="53"/>
      <c r="K193" t="s">
        <v>409</v>
      </c>
    </row>
    <row r="194" spans="1:11" x14ac:dyDescent="0.45">
      <c r="A194" t="s">
        <v>81</v>
      </c>
      <c r="B194" s="2">
        <v>164.02215999999999</v>
      </c>
      <c r="C194" s="2">
        <v>214.10685999999998</v>
      </c>
      <c r="D194" s="2">
        <v>156.46316999999999</v>
      </c>
      <c r="E194" s="2"/>
      <c r="F194" s="2"/>
      <c r="G194" s="2"/>
      <c r="H194" s="53"/>
      <c r="I194" s="53"/>
      <c r="J194" s="53"/>
      <c r="K194" t="s">
        <v>409</v>
      </c>
    </row>
    <row r="195" spans="1:11" x14ac:dyDescent="0.45">
      <c r="A195" t="s">
        <v>61</v>
      </c>
      <c r="B195" s="2">
        <v>993.72699999999998</v>
      </c>
      <c r="C195" s="2">
        <v>6277.924</v>
      </c>
      <c r="D195" s="2">
        <v>14600</v>
      </c>
      <c r="E195" s="2"/>
      <c r="F195" s="2"/>
      <c r="G195" s="2"/>
      <c r="H195" s="53"/>
      <c r="I195" s="53"/>
      <c r="J195" s="53"/>
      <c r="K195" t="s">
        <v>409</v>
      </c>
    </row>
    <row r="196" spans="1:11" x14ac:dyDescent="0.45">
      <c r="A196" t="s">
        <v>352</v>
      </c>
      <c r="B196" s="2">
        <v>4158.5349999999999</v>
      </c>
      <c r="C196" s="2">
        <v>5390.4610000000002</v>
      </c>
      <c r="D196" s="2">
        <v>7398.5550000000003</v>
      </c>
      <c r="E196" s="2"/>
      <c r="F196" s="2"/>
      <c r="G196" s="2"/>
      <c r="H196" s="53"/>
      <c r="I196" s="53"/>
      <c r="J196" s="53"/>
      <c r="K196" t="s">
        <v>409</v>
      </c>
    </row>
    <row r="197" spans="1:11" x14ac:dyDescent="0.45">
      <c r="A197" t="s">
        <v>67</v>
      </c>
      <c r="B197" s="2">
        <v>2160</v>
      </c>
      <c r="C197" s="2">
        <v>3464.5410000000002</v>
      </c>
      <c r="D197" s="2">
        <v>3082.22</v>
      </c>
      <c r="E197" s="2">
        <v>1500</v>
      </c>
      <c r="F197" s="2">
        <v>2008.346</v>
      </c>
      <c r="G197" s="2">
        <v>2113.52</v>
      </c>
      <c r="H197" s="53">
        <v>1.44</v>
      </c>
      <c r="I197" s="53">
        <v>1.7250717754809182</v>
      </c>
      <c r="J197" s="53">
        <v>1.458334910481093</v>
      </c>
      <c r="K197" t="s">
        <v>410</v>
      </c>
    </row>
    <row r="198" spans="1:11" x14ac:dyDescent="0.45">
      <c r="A198" t="s">
        <v>339</v>
      </c>
      <c r="B198" s="2">
        <v>126.15899999999999</v>
      </c>
      <c r="C198" s="2">
        <v>217.947</v>
      </c>
      <c r="D198" s="2">
        <v>179.87900000000002</v>
      </c>
      <c r="E198" s="2">
        <v>215.643</v>
      </c>
      <c r="F198" s="2">
        <v>324.90600000000001</v>
      </c>
      <c r="G198" s="2">
        <v>315.31900000000002</v>
      </c>
      <c r="H198" s="53">
        <v>0.58503637957179222</v>
      </c>
      <c r="I198" s="53">
        <v>0.67080016989529279</v>
      </c>
      <c r="J198" s="53">
        <v>0.57046673368874068</v>
      </c>
      <c r="K198" t="s">
        <v>410</v>
      </c>
    </row>
    <row r="199" spans="1:11" x14ac:dyDescent="0.45">
      <c r="A199" t="s">
        <v>87</v>
      </c>
      <c r="B199" s="2">
        <v>52.348999999999997</v>
      </c>
      <c r="C199" s="2">
        <v>85.536000000000001</v>
      </c>
      <c r="D199" s="2">
        <v>192.29900000000001</v>
      </c>
      <c r="E199" s="2">
        <v>13.882</v>
      </c>
      <c r="F199" s="2">
        <v>20.181000000000001</v>
      </c>
      <c r="G199" s="2">
        <v>44.255000000000003</v>
      </c>
      <c r="H199" s="53">
        <v>3.770998415213946</v>
      </c>
      <c r="I199" s="53">
        <v>4.2384420990040139</v>
      </c>
      <c r="J199" s="53">
        <v>4.3452491243927236</v>
      </c>
      <c r="K199" t="s">
        <v>410</v>
      </c>
    </row>
    <row r="200" spans="1:11" x14ac:dyDescent="0.45">
      <c r="A200" t="s">
        <v>43</v>
      </c>
      <c r="B200" s="2">
        <v>249.34299999999999</v>
      </c>
      <c r="C200" s="2">
        <v>576.21299999999997</v>
      </c>
      <c r="D200" s="2">
        <v>388.77500000000003</v>
      </c>
      <c r="E200" s="2">
        <v>152.14400000000001</v>
      </c>
      <c r="F200" s="2">
        <v>185.166</v>
      </c>
      <c r="G200" s="2">
        <v>127.066</v>
      </c>
      <c r="H200" s="53">
        <v>1.6388618677042801</v>
      </c>
      <c r="I200" s="53">
        <v>3.1118725900003237</v>
      </c>
      <c r="J200" s="53">
        <v>3.0596304282813658</v>
      </c>
      <c r="K200" t="s">
        <v>410</v>
      </c>
    </row>
    <row r="201" spans="1:11" x14ac:dyDescent="0.45">
      <c r="A201" t="s">
        <v>72</v>
      </c>
      <c r="B201" s="2">
        <v>3.5</v>
      </c>
      <c r="C201" s="2">
        <v>3.2</v>
      </c>
      <c r="D201" s="2">
        <v>3.7397100000000001</v>
      </c>
      <c r="E201" s="2">
        <v>3</v>
      </c>
      <c r="F201" s="2">
        <v>3.6</v>
      </c>
      <c r="G201" s="2">
        <v>3.7029999999999998</v>
      </c>
      <c r="H201" s="53">
        <v>1.1666666666666667</v>
      </c>
      <c r="I201" s="53">
        <v>0.88888888888888895</v>
      </c>
      <c r="J201" s="53">
        <v>1.0099135835808803</v>
      </c>
      <c r="K201" t="s">
        <v>410</v>
      </c>
    </row>
    <row r="202" spans="1:11" x14ac:dyDescent="0.45">
      <c r="A202" t="s">
        <v>77</v>
      </c>
      <c r="B202" s="2">
        <v>478.30799999999999</v>
      </c>
      <c r="C202" s="2">
        <v>596.90353000000005</v>
      </c>
      <c r="D202" s="2">
        <v>1138.6684799999998</v>
      </c>
      <c r="E202" s="2">
        <v>1151.029</v>
      </c>
      <c r="F202" s="2">
        <v>1110.2840000000001</v>
      </c>
      <c r="G202" s="2">
        <v>1941.9750000000001</v>
      </c>
      <c r="H202" s="53">
        <v>0.41554817472018513</v>
      </c>
      <c r="I202" s="53">
        <v>0.53761337639739015</v>
      </c>
      <c r="J202" s="53">
        <v>0.58634559147259868</v>
      </c>
      <c r="K202" t="s">
        <v>410</v>
      </c>
    </row>
    <row r="203" spans="1:11" x14ac:dyDescent="0.45">
      <c r="A203" t="s">
        <v>63</v>
      </c>
      <c r="B203" s="2">
        <v>30</v>
      </c>
      <c r="C203" s="2">
        <v>10.894</v>
      </c>
      <c r="D203" s="2">
        <v>27.9</v>
      </c>
      <c r="E203" s="2">
        <v>17</v>
      </c>
      <c r="F203" s="2">
        <v>19.291</v>
      </c>
      <c r="G203" s="2">
        <v>21.545999999999999</v>
      </c>
      <c r="H203" s="53">
        <v>1.7647058823529411</v>
      </c>
      <c r="I203" s="53">
        <v>0.56471929915504637</v>
      </c>
      <c r="J203" s="53">
        <v>1.2949039264828739</v>
      </c>
      <c r="K203" t="s">
        <v>410</v>
      </c>
    </row>
    <row r="204" spans="1:11" x14ac:dyDescent="0.45">
      <c r="A204" t="s">
        <v>340</v>
      </c>
      <c r="B204" s="2">
        <v>136.87362999999999</v>
      </c>
      <c r="C204" s="2">
        <v>145.93460000000002</v>
      </c>
      <c r="D204" s="2">
        <v>149.5711</v>
      </c>
      <c r="E204" s="2">
        <v>145.88200000000001</v>
      </c>
      <c r="F204" s="2">
        <v>189.07</v>
      </c>
      <c r="G204" s="2">
        <v>206.32499999999999</v>
      </c>
      <c r="H204" s="53">
        <v>0.93824892721514641</v>
      </c>
      <c r="I204" s="53">
        <v>0.77185486856719743</v>
      </c>
      <c r="J204" s="53">
        <v>0.72492960135708229</v>
      </c>
      <c r="K204" t="s">
        <v>410</v>
      </c>
    </row>
    <row r="205" spans="1:11" x14ac:dyDescent="0.45">
      <c r="A205" t="s">
        <v>51</v>
      </c>
      <c r="B205" s="2">
        <v>418.62099999999998</v>
      </c>
      <c r="C205" s="2">
        <v>323.38900000000001</v>
      </c>
      <c r="D205" s="2">
        <v>1087.3</v>
      </c>
      <c r="E205" s="2">
        <v>60.273000000000003</v>
      </c>
      <c r="F205" s="2">
        <v>61.573</v>
      </c>
      <c r="G205" s="2">
        <v>72.247</v>
      </c>
      <c r="H205" s="53">
        <v>6.9454150282879556</v>
      </c>
      <c r="I205" s="53">
        <v>5.2521234956880454</v>
      </c>
      <c r="J205" s="53">
        <v>15.049759851620136</v>
      </c>
      <c r="K205" t="s">
        <v>410</v>
      </c>
    </row>
    <row r="206" spans="1:11" x14ac:dyDescent="0.45">
      <c r="A206" t="s">
        <v>83</v>
      </c>
      <c r="B206" s="2">
        <v>670.303</v>
      </c>
      <c r="C206" s="2">
        <v>2725.9360000000001</v>
      </c>
      <c r="D206" s="2">
        <v>1831.809</v>
      </c>
      <c r="E206" s="2">
        <v>108.51600000000001</v>
      </c>
      <c r="F206" s="2">
        <v>121.542</v>
      </c>
      <c r="G206" s="2">
        <v>231.52500000000001</v>
      </c>
      <c r="H206" s="53">
        <v>6.1769969405433294</v>
      </c>
      <c r="I206" s="53">
        <v>22.427934376594099</v>
      </c>
      <c r="J206" s="53">
        <v>7.9119274376417232</v>
      </c>
      <c r="K206" t="s">
        <v>410</v>
      </c>
    </row>
    <row r="207" spans="1:11" x14ac:dyDescent="0.45">
      <c r="A207" t="s">
        <v>341</v>
      </c>
      <c r="B207" s="2">
        <v>527.95399999999995</v>
      </c>
      <c r="C207" s="2">
        <v>820.971</v>
      </c>
      <c r="D207" s="2">
        <v>597.9</v>
      </c>
      <c r="E207" s="2">
        <v>59.74</v>
      </c>
      <c r="F207" s="2">
        <v>82.311999999999998</v>
      </c>
      <c r="G207" s="2">
        <v>48.85</v>
      </c>
      <c r="H207" s="53">
        <v>8.8375292936056233</v>
      </c>
      <c r="I207" s="53">
        <v>9.973892020604529</v>
      </c>
      <c r="J207" s="53">
        <v>12.239508700102354</v>
      </c>
      <c r="K207" t="s">
        <v>410</v>
      </c>
    </row>
    <row r="208" spans="1:11" x14ac:dyDescent="0.45">
      <c r="A208" t="s">
        <v>88</v>
      </c>
      <c r="B208" s="2">
        <v>25.969000000000001</v>
      </c>
      <c r="C208" s="2">
        <v>26.275220000000001</v>
      </c>
      <c r="D208" s="2">
        <v>24.363479999999999</v>
      </c>
      <c r="E208" s="2">
        <v>3.907</v>
      </c>
      <c r="F208" s="2">
        <v>3.5999999999999996</v>
      </c>
      <c r="G208" s="2">
        <v>3.1399999999999997</v>
      </c>
      <c r="H208" s="53">
        <v>6.6467878167391863</v>
      </c>
      <c r="I208" s="53">
        <v>7.2986722222222236</v>
      </c>
      <c r="J208" s="53">
        <v>7.759070063694268</v>
      </c>
      <c r="K208" t="s">
        <v>410</v>
      </c>
    </row>
    <row r="209" spans="1:11" x14ac:dyDescent="0.45">
      <c r="A209" t="s">
        <v>342</v>
      </c>
      <c r="B209" s="2">
        <v>832.55100000000004</v>
      </c>
      <c r="C209" s="2">
        <v>1401.3036900000002</v>
      </c>
      <c r="D209" s="2">
        <v>2172.3177000000005</v>
      </c>
      <c r="E209" s="2">
        <v>56.440000000000005</v>
      </c>
      <c r="F209" s="2">
        <v>45.12299999999999</v>
      </c>
      <c r="G209" s="2">
        <v>76.749000000000009</v>
      </c>
      <c r="H209" s="53">
        <v>14.751080793763288</v>
      </c>
      <c r="I209" s="53">
        <v>31.055197792699964</v>
      </c>
      <c r="J209" s="53">
        <v>28.304182464918114</v>
      </c>
      <c r="K209" t="s">
        <v>410</v>
      </c>
    </row>
    <row r="210" spans="1:11" x14ac:dyDescent="0.45">
      <c r="A210" t="s">
        <v>74</v>
      </c>
      <c r="B210" s="2">
        <v>727.01800000000003</v>
      </c>
      <c r="C210" s="2">
        <v>976.25873000000013</v>
      </c>
      <c r="D210" s="2">
        <v>1190.93688</v>
      </c>
      <c r="E210" s="2">
        <v>93.391999999999996</v>
      </c>
      <c r="F210" s="2">
        <v>117.65600000000001</v>
      </c>
      <c r="G210" s="2">
        <v>142.42500000000001</v>
      </c>
      <c r="H210" s="53">
        <v>7.7845854034606825</v>
      </c>
      <c r="I210" s="53">
        <v>8.2975685897871774</v>
      </c>
      <c r="J210" s="53">
        <v>8.3618527646129532</v>
      </c>
      <c r="K210" t="s">
        <v>410</v>
      </c>
    </row>
    <row r="211" spans="1:11" x14ac:dyDescent="0.45">
      <c r="A211" t="s">
        <v>46</v>
      </c>
      <c r="B211" s="2">
        <v>3941.5239999999999</v>
      </c>
      <c r="C211" s="2">
        <v>5709.5860000000002</v>
      </c>
      <c r="D211" s="2">
        <v>8799.7999999999993</v>
      </c>
      <c r="E211" s="2">
        <v>57.243000000000002</v>
      </c>
      <c r="F211" s="2">
        <v>68.738</v>
      </c>
      <c r="G211" s="2">
        <v>117.96</v>
      </c>
      <c r="H211" s="53">
        <v>68.855999860244921</v>
      </c>
      <c r="I211" s="53">
        <v>83.063021909278717</v>
      </c>
      <c r="J211" s="53">
        <v>74.599864360800268</v>
      </c>
      <c r="K211" t="s">
        <v>410</v>
      </c>
    </row>
    <row r="212" spans="1:11" x14ac:dyDescent="0.45">
      <c r="A212" t="s">
        <v>343</v>
      </c>
      <c r="B212" s="2">
        <v>17.96</v>
      </c>
      <c r="C212" s="2">
        <v>14.156000000000001</v>
      </c>
      <c r="D212" s="2">
        <v>10.591709999999999</v>
      </c>
      <c r="E212" s="2">
        <v>14.16</v>
      </c>
      <c r="F212" s="2">
        <v>18.78</v>
      </c>
      <c r="G212" s="2">
        <v>14.989000000000001</v>
      </c>
      <c r="H212" s="53">
        <v>1.268361581920904</v>
      </c>
      <c r="I212" s="53">
        <v>0.75378061767838123</v>
      </c>
      <c r="J212" s="53">
        <v>0.70663219694442581</v>
      </c>
      <c r="K212" t="s">
        <v>410</v>
      </c>
    </row>
    <row r="213" spans="1:11" x14ac:dyDescent="0.45">
      <c r="A213" t="s">
        <v>344</v>
      </c>
      <c r="B213" s="2">
        <v>36.637</v>
      </c>
      <c r="C213" s="2">
        <v>35.788819999999994</v>
      </c>
      <c r="D213" s="2">
        <v>36.064549999999997</v>
      </c>
      <c r="E213" s="2">
        <v>62.026000000000003</v>
      </c>
      <c r="F213" s="2">
        <v>53.943000000000005</v>
      </c>
      <c r="G213" s="2">
        <v>45.589000000000006</v>
      </c>
      <c r="H213" s="53">
        <v>0.59067165382259046</v>
      </c>
      <c r="I213" s="53">
        <v>0.66345624084681964</v>
      </c>
      <c r="J213" s="53">
        <v>0.79108008510824968</v>
      </c>
      <c r="K213" t="s">
        <v>410</v>
      </c>
    </row>
    <row r="214" spans="1:11" x14ac:dyDescent="0.45">
      <c r="A214" t="s">
        <v>70</v>
      </c>
      <c r="B214" s="2">
        <v>24.146999999999998</v>
      </c>
      <c r="C214" s="2">
        <v>37.818539999999999</v>
      </c>
      <c r="D214" s="2">
        <v>32.290320000000001</v>
      </c>
      <c r="E214" s="2">
        <v>37.29</v>
      </c>
      <c r="F214" s="2">
        <v>33.347999999999999</v>
      </c>
      <c r="G214" s="2">
        <v>27.344999999999999</v>
      </c>
      <c r="H214" s="53">
        <v>0.64754625905068375</v>
      </c>
      <c r="I214" s="53">
        <v>1.1340572148254768</v>
      </c>
      <c r="J214" s="53">
        <v>1.1808491497531541</v>
      </c>
      <c r="K214" t="s">
        <v>410</v>
      </c>
    </row>
    <row r="215" spans="1:11" x14ac:dyDescent="0.45">
      <c r="A215" t="s">
        <v>345</v>
      </c>
      <c r="B215" s="2">
        <v>1027.768</v>
      </c>
      <c r="C215" s="2">
        <v>1583.143</v>
      </c>
      <c r="D215" s="2">
        <v>2052.6</v>
      </c>
      <c r="E215" s="2">
        <v>74.308000000000007</v>
      </c>
      <c r="F215" s="2">
        <v>83.462000000000003</v>
      </c>
      <c r="G215" s="2">
        <v>71.8</v>
      </c>
      <c r="H215" s="53">
        <v>13.831189104807018</v>
      </c>
      <c r="I215" s="53">
        <v>18.968428746016151</v>
      </c>
      <c r="J215" s="53">
        <v>28.587743732590528</v>
      </c>
      <c r="K215" t="s">
        <v>410</v>
      </c>
    </row>
    <row r="216" spans="1:11" x14ac:dyDescent="0.45">
      <c r="A216" t="s">
        <v>346</v>
      </c>
      <c r="B216" s="2">
        <v>27</v>
      </c>
      <c r="C216" s="2">
        <v>35</v>
      </c>
      <c r="D216" s="2">
        <v>34.294230000000006</v>
      </c>
      <c r="E216" s="2">
        <v>2.1</v>
      </c>
      <c r="F216" s="2">
        <v>2.8</v>
      </c>
      <c r="G216" s="2">
        <v>2.8260000000000001</v>
      </c>
      <c r="H216" s="53">
        <v>12.857142857142856</v>
      </c>
      <c r="I216" s="53">
        <v>12.5</v>
      </c>
      <c r="J216" s="53">
        <v>12.135254777070065</v>
      </c>
      <c r="K216" t="s">
        <v>410</v>
      </c>
    </row>
    <row r="217" spans="1:11" x14ac:dyDescent="0.45">
      <c r="A217" t="s">
        <v>39</v>
      </c>
      <c r="B217" s="2">
        <v>1128.0539999999999</v>
      </c>
      <c r="C217" s="2">
        <v>1590.6066300000002</v>
      </c>
      <c r="D217" s="2">
        <v>2382.02655</v>
      </c>
      <c r="E217" s="2">
        <v>71.764999999999986</v>
      </c>
      <c r="F217" s="2">
        <v>101.74499999999998</v>
      </c>
      <c r="G217" s="2">
        <v>178.36000000000004</v>
      </c>
      <c r="H217" s="53">
        <v>15.718720824914653</v>
      </c>
      <c r="I217" s="53">
        <v>15.633265811587799</v>
      </c>
      <c r="J217" s="53">
        <v>13.355161190849964</v>
      </c>
      <c r="K217" t="s">
        <v>410</v>
      </c>
    </row>
    <row r="218" spans="1:11" x14ac:dyDescent="0.45">
      <c r="A218" t="s">
        <v>347</v>
      </c>
      <c r="B218" s="2">
        <v>1027</v>
      </c>
      <c r="C218" s="2">
        <v>1735</v>
      </c>
      <c r="D218" s="2">
        <v>2418.1999999999998</v>
      </c>
      <c r="E218" s="2">
        <v>120.39</v>
      </c>
      <c r="F218" s="2">
        <v>171.916</v>
      </c>
      <c r="G218" s="2">
        <v>225.8</v>
      </c>
      <c r="H218" s="53">
        <v>8.5306088545560268</v>
      </c>
      <c r="I218" s="53">
        <v>10.092138020893925</v>
      </c>
      <c r="J218" s="53">
        <v>10.709477413640389</v>
      </c>
      <c r="K218" t="s">
        <v>410</v>
      </c>
    </row>
    <row r="219" spans="1:11" x14ac:dyDescent="0.45">
      <c r="A219" t="s">
        <v>55</v>
      </c>
      <c r="B219" s="2">
        <v>100.7</v>
      </c>
      <c r="C219" s="2">
        <v>42</v>
      </c>
      <c r="D219" s="2">
        <v>51.9</v>
      </c>
      <c r="E219" s="2">
        <v>170</v>
      </c>
      <c r="F219" s="2">
        <v>160</v>
      </c>
      <c r="G219" s="2">
        <v>109.4</v>
      </c>
      <c r="H219" s="53">
        <v>0.59235294117647064</v>
      </c>
      <c r="I219" s="53">
        <v>0.26250000000000001</v>
      </c>
      <c r="J219" s="53">
        <v>0.47440585009140762</v>
      </c>
      <c r="K219" t="s">
        <v>410</v>
      </c>
    </row>
    <row r="220" spans="1:11" x14ac:dyDescent="0.45">
      <c r="A220" t="s">
        <v>57</v>
      </c>
      <c r="B220" s="2">
        <v>0</v>
      </c>
      <c r="C220" s="2">
        <v>0</v>
      </c>
      <c r="D220" s="2">
        <v>0</v>
      </c>
      <c r="E220" s="2">
        <v>0</v>
      </c>
      <c r="F220" s="2">
        <v>0</v>
      </c>
      <c r="G220" s="2">
        <v>0</v>
      </c>
      <c r="H220" s="53"/>
      <c r="I220" s="53"/>
      <c r="J220" s="53"/>
      <c r="K220" t="s">
        <v>410</v>
      </c>
    </row>
    <row r="221" spans="1:11" x14ac:dyDescent="0.45">
      <c r="A221" t="s">
        <v>348</v>
      </c>
      <c r="B221" s="2">
        <v>0</v>
      </c>
      <c r="C221" s="2">
        <v>0</v>
      </c>
      <c r="D221" s="2">
        <v>0</v>
      </c>
      <c r="E221" s="2">
        <v>0</v>
      </c>
      <c r="F221" s="2">
        <v>0</v>
      </c>
      <c r="G221" s="2">
        <v>0</v>
      </c>
      <c r="H221" s="53"/>
      <c r="I221" s="53"/>
      <c r="J221" s="53"/>
      <c r="K221" t="s">
        <v>410</v>
      </c>
    </row>
    <row r="222" spans="1:11" x14ac:dyDescent="0.45">
      <c r="A222" t="s">
        <v>349</v>
      </c>
      <c r="B222" s="2">
        <v>0</v>
      </c>
      <c r="C222" s="2">
        <v>0</v>
      </c>
      <c r="D222" s="2">
        <v>0</v>
      </c>
      <c r="E222" s="2">
        <v>0</v>
      </c>
      <c r="F222" s="2">
        <v>0</v>
      </c>
      <c r="G222" s="2">
        <v>0</v>
      </c>
      <c r="H222" s="53"/>
      <c r="I222" s="53"/>
      <c r="J222" s="53"/>
      <c r="K222" t="s">
        <v>410</v>
      </c>
    </row>
    <row r="223" spans="1:11" x14ac:dyDescent="0.45">
      <c r="A223" t="s">
        <v>350</v>
      </c>
      <c r="B223" s="2">
        <v>14.12067</v>
      </c>
      <c r="C223" s="2">
        <v>10.62786</v>
      </c>
      <c r="D223" s="2">
        <v>23.118519999999997</v>
      </c>
      <c r="E223" s="2">
        <v>13.047000000000001</v>
      </c>
      <c r="F223" s="2">
        <v>10.994999999999999</v>
      </c>
      <c r="G223" s="2">
        <v>6.117</v>
      </c>
      <c r="H223" s="53">
        <v>1.0822924810301218</v>
      </c>
      <c r="I223" s="53">
        <v>0.96660845839017739</v>
      </c>
      <c r="J223" s="53">
        <v>3.7793885891777008</v>
      </c>
      <c r="K223" t="s">
        <v>410</v>
      </c>
    </row>
    <row r="224" spans="1:11" x14ac:dyDescent="0.45">
      <c r="A224" t="s">
        <v>45</v>
      </c>
      <c r="B224" s="2">
        <v>256.61900000000003</v>
      </c>
      <c r="C224" s="2">
        <v>462</v>
      </c>
      <c r="D224" s="2">
        <v>267.56378491276928</v>
      </c>
      <c r="E224" s="2">
        <v>0</v>
      </c>
      <c r="F224" s="2">
        <v>0</v>
      </c>
      <c r="G224" s="2">
        <v>0</v>
      </c>
      <c r="H224" s="53">
        <v>0</v>
      </c>
      <c r="I224" s="53">
        <v>0</v>
      </c>
      <c r="J224" s="53">
        <v>0</v>
      </c>
      <c r="K224" t="s">
        <v>410</v>
      </c>
    </row>
    <row r="225" spans="1:11" x14ac:dyDescent="0.45">
      <c r="A225" t="s">
        <v>68</v>
      </c>
      <c r="B225" s="2">
        <v>2736.8029500000002</v>
      </c>
      <c r="C225" s="2">
        <v>4849.9361900000004</v>
      </c>
      <c r="D225" s="2">
        <v>5937.8425900000002</v>
      </c>
      <c r="E225" s="2">
        <v>0</v>
      </c>
      <c r="F225" s="2">
        <v>0</v>
      </c>
      <c r="G225" s="2">
        <v>0</v>
      </c>
      <c r="H225" s="53">
        <v>0</v>
      </c>
      <c r="I225" s="53">
        <v>0</v>
      </c>
      <c r="J225" s="53">
        <v>0</v>
      </c>
      <c r="K225" t="s">
        <v>410</v>
      </c>
    </row>
    <row r="226" spans="1:11" x14ac:dyDescent="0.45">
      <c r="A226" t="s">
        <v>85</v>
      </c>
      <c r="B226" s="2">
        <v>16.818999999999999</v>
      </c>
      <c r="C226" s="2">
        <v>27.143999999999998</v>
      </c>
      <c r="D226" s="2">
        <v>93.34</v>
      </c>
      <c r="E226" s="2">
        <v>0</v>
      </c>
      <c r="F226" s="2">
        <v>0</v>
      </c>
      <c r="G226" s="2">
        <v>0</v>
      </c>
      <c r="H226" s="53">
        <v>0</v>
      </c>
      <c r="I226" s="53">
        <v>0</v>
      </c>
      <c r="J226" s="53">
        <v>0</v>
      </c>
      <c r="K226" t="s">
        <v>410</v>
      </c>
    </row>
    <row r="227" spans="1:11" x14ac:dyDescent="0.45">
      <c r="A227" t="s">
        <v>59</v>
      </c>
      <c r="B227" s="2">
        <v>60.7</v>
      </c>
      <c r="C227" s="2">
        <v>92.558999999999997</v>
      </c>
      <c r="D227" s="2">
        <v>73</v>
      </c>
      <c r="E227" s="2">
        <v>0</v>
      </c>
      <c r="F227" s="2">
        <v>0</v>
      </c>
      <c r="G227" s="2">
        <v>0</v>
      </c>
      <c r="H227" s="53">
        <v>0</v>
      </c>
      <c r="I227" s="53">
        <v>0</v>
      </c>
      <c r="J227" s="53">
        <v>0</v>
      </c>
      <c r="K227" t="s">
        <v>410</v>
      </c>
    </row>
    <row r="228" spans="1:11" x14ac:dyDescent="0.45">
      <c r="A228" t="s">
        <v>65</v>
      </c>
      <c r="B228" s="2">
        <v>66.710999999999999</v>
      </c>
      <c r="C228" s="2">
        <v>90.275999999999996</v>
      </c>
      <c r="D228" s="2">
        <v>97.399249999999995</v>
      </c>
      <c r="E228" s="2">
        <v>0</v>
      </c>
      <c r="F228" s="2">
        <v>0</v>
      </c>
      <c r="G228" s="2">
        <v>0</v>
      </c>
      <c r="H228" s="53">
        <v>0</v>
      </c>
      <c r="I228" s="53">
        <v>0</v>
      </c>
      <c r="J228" s="53">
        <v>0</v>
      </c>
      <c r="K228" t="s">
        <v>410</v>
      </c>
    </row>
    <row r="229" spans="1:11" x14ac:dyDescent="0.45">
      <c r="A229" t="s">
        <v>81</v>
      </c>
      <c r="B229" s="2">
        <v>72.247</v>
      </c>
      <c r="C229" s="2">
        <v>119.43322000000002</v>
      </c>
      <c r="D229" s="2">
        <v>139.72739000000001</v>
      </c>
      <c r="E229" s="2">
        <v>0</v>
      </c>
      <c r="F229" s="2">
        <v>0</v>
      </c>
      <c r="G229" s="2">
        <v>0</v>
      </c>
      <c r="H229" s="53">
        <v>0</v>
      </c>
      <c r="I229" s="53">
        <v>0</v>
      </c>
      <c r="J229" s="53">
        <v>0</v>
      </c>
      <c r="K229" t="s">
        <v>410</v>
      </c>
    </row>
    <row r="230" spans="1:11" x14ac:dyDescent="0.45">
      <c r="A230" t="s">
        <v>67</v>
      </c>
      <c r="B230" s="2">
        <v>2501.3110000000001</v>
      </c>
      <c r="C230" s="2">
        <v>3419.4090000000001</v>
      </c>
      <c r="D230" s="2">
        <v>3716.4789999999998</v>
      </c>
      <c r="E230" s="2">
        <v>1435.22</v>
      </c>
      <c r="F230" s="2">
        <v>1696.27</v>
      </c>
      <c r="G230" s="2">
        <v>1814.931</v>
      </c>
      <c r="H230" s="53">
        <v>1.7428066777218825</v>
      </c>
      <c r="I230" s="53">
        <v>2.0158400490487955</v>
      </c>
      <c r="J230" s="53">
        <v>2.0477246793404267</v>
      </c>
      <c r="K230" t="s">
        <v>411</v>
      </c>
    </row>
    <row r="231" spans="1:11" x14ac:dyDescent="0.45">
      <c r="A231" t="s">
        <v>339</v>
      </c>
      <c r="B231" s="2">
        <v>56.307000000000002</v>
      </c>
      <c r="C231" s="2">
        <v>78.427000000000007</v>
      </c>
      <c r="D231" s="2">
        <v>157.989</v>
      </c>
      <c r="E231" s="2">
        <v>89.287000000000006</v>
      </c>
      <c r="F231" s="2">
        <v>136.39000000000001</v>
      </c>
      <c r="G231" s="2">
        <v>177.197</v>
      </c>
      <c r="H231" s="53">
        <v>0.63062931893780727</v>
      </c>
      <c r="I231" s="53">
        <v>0.57502016276853141</v>
      </c>
      <c r="J231" s="53">
        <v>0.8916008736039549</v>
      </c>
      <c r="K231" t="s">
        <v>411</v>
      </c>
    </row>
    <row r="232" spans="1:11" x14ac:dyDescent="0.45">
      <c r="A232" t="s">
        <v>87</v>
      </c>
      <c r="B232" s="2">
        <v>71.600999999999999</v>
      </c>
      <c r="C232" s="2">
        <v>110.10599999999999</v>
      </c>
      <c r="D232" s="2">
        <v>147</v>
      </c>
      <c r="E232" s="2">
        <v>43.523000000000003</v>
      </c>
      <c r="F232" s="2">
        <v>59.097999999999999</v>
      </c>
      <c r="G232" s="2">
        <v>75.787000000000006</v>
      </c>
      <c r="H232" s="53">
        <v>1.6451301610642648</v>
      </c>
      <c r="I232" s="53">
        <v>1.8631087346441504</v>
      </c>
      <c r="J232" s="53">
        <v>1.9396466412445406</v>
      </c>
      <c r="K232" t="s">
        <v>411</v>
      </c>
    </row>
    <row r="233" spans="1:11" x14ac:dyDescent="0.45">
      <c r="A233" t="s">
        <v>43</v>
      </c>
      <c r="B233" s="2">
        <v>1.8149999999999999</v>
      </c>
      <c r="C233" s="2">
        <v>2.3410000000000002</v>
      </c>
      <c r="D233" s="2">
        <v>1</v>
      </c>
      <c r="E233" s="2">
        <v>2.278</v>
      </c>
      <c r="F233" s="2">
        <v>1.548</v>
      </c>
      <c r="G233" s="2">
        <v>1</v>
      </c>
      <c r="H233" s="53">
        <v>0.7967515364354697</v>
      </c>
      <c r="I233" s="53">
        <v>1.5122739018087856</v>
      </c>
      <c r="J233" s="53">
        <v>1</v>
      </c>
      <c r="K233" t="s">
        <v>411</v>
      </c>
    </row>
    <row r="234" spans="1:11" x14ac:dyDescent="0.45">
      <c r="A234" t="s">
        <v>72</v>
      </c>
      <c r="B234" s="2">
        <v>0</v>
      </c>
      <c r="C234" s="2">
        <v>0</v>
      </c>
      <c r="D234" s="2">
        <v>0</v>
      </c>
      <c r="E234" s="2">
        <v>0</v>
      </c>
      <c r="F234" s="2">
        <v>0</v>
      </c>
      <c r="G234" s="2">
        <v>0</v>
      </c>
      <c r="H234" s="53"/>
      <c r="I234" s="53"/>
      <c r="J234" s="53"/>
      <c r="K234" t="s">
        <v>411</v>
      </c>
    </row>
    <row r="235" spans="1:11" x14ac:dyDescent="0.45">
      <c r="A235" t="s">
        <v>77</v>
      </c>
      <c r="B235" s="2">
        <v>252.66087999999999</v>
      </c>
      <c r="C235" s="2">
        <v>459.85629999999998</v>
      </c>
      <c r="D235" s="2">
        <v>769.71191999999996</v>
      </c>
      <c r="E235" s="2">
        <v>462.14299999999997</v>
      </c>
      <c r="F235" s="2">
        <v>703.11799999999994</v>
      </c>
      <c r="G235" s="2">
        <v>798.33499999999992</v>
      </c>
      <c r="H235" s="53">
        <v>0.54671580008785159</v>
      </c>
      <c r="I235" s="53">
        <v>0.65402436006474018</v>
      </c>
      <c r="J235" s="53">
        <v>0.96414652996549077</v>
      </c>
      <c r="K235" t="s">
        <v>411</v>
      </c>
    </row>
    <row r="236" spans="1:11" x14ac:dyDescent="0.45">
      <c r="A236" t="s">
        <v>63</v>
      </c>
      <c r="B236" s="2">
        <v>122.28100000000001</v>
      </c>
      <c r="C236" s="2">
        <v>297.48700000000002</v>
      </c>
      <c r="D236" s="2">
        <v>350</v>
      </c>
      <c r="E236" s="2">
        <v>169.078</v>
      </c>
      <c r="F236" s="2">
        <v>295.23599999999999</v>
      </c>
      <c r="G236" s="2">
        <v>400</v>
      </c>
      <c r="H236" s="53">
        <v>0.72322241805557197</v>
      </c>
      <c r="I236" s="53">
        <v>1.0076244089474184</v>
      </c>
      <c r="J236" s="53">
        <v>0.875</v>
      </c>
      <c r="K236" t="s">
        <v>411</v>
      </c>
    </row>
    <row r="237" spans="1:11" x14ac:dyDescent="0.45">
      <c r="A237" t="s">
        <v>340</v>
      </c>
      <c r="B237" s="2">
        <v>29.150970000000001</v>
      </c>
      <c r="C237" s="2">
        <v>105.05022</v>
      </c>
      <c r="D237" s="2">
        <v>365.57699000000002</v>
      </c>
      <c r="E237" s="2">
        <v>8.2089999999999996</v>
      </c>
      <c r="F237" s="2">
        <v>89.712000000000018</v>
      </c>
      <c r="G237" s="2">
        <v>285.39699999999999</v>
      </c>
      <c r="H237" s="53">
        <v>3.5510987940065784</v>
      </c>
      <c r="I237" s="53">
        <v>1.1709717763509895</v>
      </c>
      <c r="J237" s="53">
        <v>1.2809419510366262</v>
      </c>
      <c r="K237" t="s">
        <v>411</v>
      </c>
    </row>
    <row r="238" spans="1:11" x14ac:dyDescent="0.45">
      <c r="A238" t="s">
        <v>51</v>
      </c>
      <c r="B238" s="2">
        <v>2794.6170000000002</v>
      </c>
      <c r="C238" s="2">
        <v>4000.9859999999999</v>
      </c>
      <c r="D238" s="2">
        <v>6193.0010000000002</v>
      </c>
      <c r="E238" s="2">
        <v>180.75800000000001</v>
      </c>
      <c r="F238" s="2">
        <v>195.828</v>
      </c>
      <c r="G238" s="2">
        <v>253.011</v>
      </c>
      <c r="H238" s="53">
        <v>15.460543931665542</v>
      </c>
      <c r="I238" s="53">
        <v>20.43112323059011</v>
      </c>
      <c r="J238" s="53">
        <v>24.477200596021518</v>
      </c>
      <c r="K238" t="s">
        <v>411</v>
      </c>
    </row>
    <row r="239" spans="1:11" x14ac:dyDescent="0.45">
      <c r="A239" t="s">
        <v>83</v>
      </c>
      <c r="B239" s="2">
        <v>2037.2829999999999</v>
      </c>
      <c r="C239" s="2">
        <v>3673.538</v>
      </c>
      <c r="D239" s="2">
        <v>1442.6610000000001</v>
      </c>
      <c r="E239" s="2">
        <v>177.834</v>
      </c>
      <c r="F239" s="2">
        <v>228.738</v>
      </c>
      <c r="G239" s="2">
        <v>77.254000000000005</v>
      </c>
      <c r="H239" s="53">
        <v>11.456093885308769</v>
      </c>
      <c r="I239" s="53">
        <v>16.060025006776311</v>
      </c>
      <c r="J239" s="53">
        <v>18.674256349185804</v>
      </c>
      <c r="K239" t="s">
        <v>411</v>
      </c>
    </row>
    <row r="240" spans="1:11" x14ac:dyDescent="0.45">
      <c r="A240" t="s">
        <v>341</v>
      </c>
      <c r="B240" s="2">
        <v>0</v>
      </c>
      <c r="C240" s="2">
        <v>0</v>
      </c>
      <c r="D240" s="2">
        <v>7491.1149999999998</v>
      </c>
      <c r="E240" s="2">
        <v>0</v>
      </c>
      <c r="F240" s="2">
        <v>0</v>
      </c>
      <c r="G240" s="2">
        <v>313.49400000000003</v>
      </c>
      <c r="H240" s="53"/>
      <c r="I240" s="53"/>
      <c r="J240" s="53">
        <v>23.895560999572556</v>
      </c>
      <c r="K240" t="s">
        <v>411</v>
      </c>
    </row>
    <row r="241" spans="1:11" x14ac:dyDescent="0.45">
      <c r="A241" t="s">
        <v>88</v>
      </c>
      <c r="B241" s="2">
        <v>0</v>
      </c>
      <c r="C241" s="2">
        <v>0</v>
      </c>
      <c r="D241" s="2">
        <v>0</v>
      </c>
      <c r="E241" s="2">
        <v>0</v>
      </c>
      <c r="F241" s="2">
        <v>0</v>
      </c>
      <c r="G241" s="2">
        <v>0</v>
      </c>
      <c r="H241" s="53"/>
      <c r="I241" s="53"/>
      <c r="J241" s="53"/>
      <c r="K241" t="s">
        <v>411</v>
      </c>
    </row>
    <row r="242" spans="1:11" x14ac:dyDescent="0.45">
      <c r="A242" t="s">
        <v>342</v>
      </c>
      <c r="B242" s="2">
        <v>67</v>
      </c>
      <c r="C242" s="2">
        <v>194.86581999999999</v>
      </c>
      <c r="D242" s="2">
        <v>1211.22759</v>
      </c>
      <c r="E242" s="2">
        <v>6.8</v>
      </c>
      <c r="F242" s="2">
        <v>16.074999999999999</v>
      </c>
      <c r="G242" s="2">
        <v>56.128999999999998</v>
      </c>
      <c r="H242" s="53">
        <v>9.8529411764705888</v>
      </c>
      <c r="I242" s="53">
        <v>12.122290513219284</v>
      </c>
      <c r="J242" s="53">
        <v>21.579354522617543</v>
      </c>
      <c r="K242" t="s">
        <v>411</v>
      </c>
    </row>
    <row r="243" spans="1:11" x14ac:dyDescent="0.45">
      <c r="A243" t="s">
        <v>74</v>
      </c>
      <c r="B243" s="2">
        <v>213.05371</v>
      </c>
      <c r="C243" s="2">
        <v>268.53040000000004</v>
      </c>
      <c r="D243" s="2">
        <v>439.15946000000002</v>
      </c>
      <c r="E243" s="2">
        <v>62.26</v>
      </c>
      <c r="F243" s="2">
        <v>73.034000000000006</v>
      </c>
      <c r="G243" s="2">
        <v>87.047000000000011</v>
      </c>
      <c r="H243" s="53">
        <v>3.4219998393832318</v>
      </c>
      <c r="I243" s="53">
        <v>3.6767861543938443</v>
      </c>
      <c r="J243" s="53">
        <v>5.045084379702919</v>
      </c>
      <c r="K243" t="s">
        <v>411</v>
      </c>
    </row>
    <row r="244" spans="1:11" x14ac:dyDescent="0.45">
      <c r="A244" t="s">
        <v>46</v>
      </c>
      <c r="B244" s="2">
        <v>2100</v>
      </c>
      <c r="C244" s="2">
        <v>2700</v>
      </c>
      <c r="D244" s="2">
        <v>3138.7020000000002</v>
      </c>
      <c r="E244" s="2">
        <v>20</v>
      </c>
      <c r="F244" s="2">
        <v>25</v>
      </c>
      <c r="G244" s="2">
        <v>29.201000000000001</v>
      </c>
      <c r="H244" s="53">
        <v>105</v>
      </c>
      <c r="I244" s="53">
        <v>108</v>
      </c>
      <c r="J244" s="53">
        <v>107.48611348926407</v>
      </c>
      <c r="K244" t="s">
        <v>411</v>
      </c>
    </row>
    <row r="245" spans="1:11" x14ac:dyDescent="0.45">
      <c r="A245" t="s">
        <v>343</v>
      </c>
      <c r="B245" s="2">
        <v>98.674999999999997</v>
      </c>
      <c r="C245" s="2">
        <v>172.922</v>
      </c>
      <c r="D245" s="2">
        <v>74.281999999999996</v>
      </c>
      <c r="E245" s="2">
        <v>118.752</v>
      </c>
      <c r="F245" s="2">
        <v>165.577</v>
      </c>
      <c r="G245" s="2">
        <v>65.513000000000005</v>
      </c>
      <c r="H245" s="53">
        <v>0.83093337375370524</v>
      </c>
      <c r="I245" s="53">
        <v>1.0443600258490007</v>
      </c>
      <c r="J245" s="53">
        <v>1.1338512966892065</v>
      </c>
      <c r="K245" t="s">
        <v>411</v>
      </c>
    </row>
    <row r="246" spans="1:11" x14ac:dyDescent="0.45">
      <c r="A246" t="s">
        <v>344</v>
      </c>
      <c r="B246" s="2">
        <v>36.617000000000004</v>
      </c>
      <c r="C246" s="2">
        <v>29.293609999999997</v>
      </c>
      <c r="D246" s="2">
        <v>47.139119999999998</v>
      </c>
      <c r="E246" s="2">
        <v>40.822000000000003</v>
      </c>
      <c r="F246" s="2">
        <v>47.789000000000001</v>
      </c>
      <c r="G246" s="2">
        <v>75.324999999999989</v>
      </c>
      <c r="H246" s="53">
        <v>0.89699181813727902</v>
      </c>
      <c r="I246" s="53">
        <v>0.61297809119253377</v>
      </c>
      <c r="J246" s="53">
        <v>0.62580975771656167</v>
      </c>
      <c r="K246" t="s">
        <v>411</v>
      </c>
    </row>
    <row r="247" spans="1:11" x14ac:dyDescent="0.45">
      <c r="A247" t="s">
        <v>70</v>
      </c>
      <c r="B247" s="2">
        <v>2.1133999999999999</v>
      </c>
      <c r="C247" s="2">
        <v>3.3693600000000004</v>
      </c>
      <c r="D247" s="2">
        <v>5.1922799999999993</v>
      </c>
      <c r="E247" s="2">
        <v>2.1</v>
      </c>
      <c r="F247" s="2">
        <v>3.3370000000000002</v>
      </c>
      <c r="G247" s="2">
        <v>5.3209999999999997</v>
      </c>
      <c r="H247" s="53">
        <v>1.0063809523809524</v>
      </c>
      <c r="I247" s="53">
        <v>1.0096973329337728</v>
      </c>
      <c r="J247" s="53">
        <v>0.97580905844766019</v>
      </c>
      <c r="K247" t="s">
        <v>411</v>
      </c>
    </row>
    <row r="248" spans="1:11" x14ac:dyDescent="0.45">
      <c r="A248" t="s">
        <v>345</v>
      </c>
      <c r="B248" s="2">
        <v>310</v>
      </c>
      <c r="C248" s="2">
        <v>394.05599999999998</v>
      </c>
      <c r="D248" s="2">
        <v>400.83540000000005</v>
      </c>
      <c r="E248" s="2">
        <v>16</v>
      </c>
      <c r="F248" s="2">
        <v>17.902999999999999</v>
      </c>
      <c r="G248" s="2">
        <v>13.23</v>
      </c>
      <c r="H248" s="53">
        <v>19.375</v>
      </c>
      <c r="I248" s="53">
        <v>22.010612746467075</v>
      </c>
      <c r="J248" s="53">
        <v>30.29746031746032</v>
      </c>
      <c r="K248" t="s">
        <v>411</v>
      </c>
    </row>
    <row r="249" spans="1:11" x14ac:dyDescent="0.45">
      <c r="A249" t="s">
        <v>346</v>
      </c>
      <c r="B249" s="2">
        <v>220</v>
      </c>
      <c r="C249" s="2">
        <v>350.07130000000001</v>
      </c>
      <c r="D249" s="2">
        <v>403.2176</v>
      </c>
      <c r="E249" s="2">
        <v>38</v>
      </c>
      <c r="F249" s="2">
        <v>35.909999999999997</v>
      </c>
      <c r="G249" s="2">
        <v>36.811999999999998</v>
      </c>
      <c r="H249" s="53">
        <v>5.7894736842105265</v>
      </c>
      <c r="I249" s="53">
        <v>9.7485742133110573</v>
      </c>
      <c r="J249" s="53">
        <v>10.953428229925025</v>
      </c>
      <c r="K249" t="s">
        <v>411</v>
      </c>
    </row>
    <row r="250" spans="1:11" x14ac:dyDescent="0.45">
      <c r="A250" t="s">
        <v>39</v>
      </c>
      <c r="B250" s="2">
        <v>232.61009000000001</v>
      </c>
      <c r="C250" s="2">
        <v>385.77026999999998</v>
      </c>
      <c r="D250" s="2">
        <v>3004.2281400000002</v>
      </c>
      <c r="E250" s="2">
        <v>42.152999999999999</v>
      </c>
      <c r="F250" s="2">
        <v>55.966999999999999</v>
      </c>
      <c r="G250" s="2">
        <v>175.82599999999999</v>
      </c>
      <c r="H250" s="53">
        <v>5.5182333404502648</v>
      </c>
      <c r="I250" s="53">
        <v>6.8928166598173926</v>
      </c>
      <c r="J250" s="53">
        <v>17.086370275158398</v>
      </c>
      <c r="K250" t="s">
        <v>411</v>
      </c>
    </row>
    <row r="251" spans="1:11" x14ac:dyDescent="0.45">
      <c r="A251" t="s">
        <v>347</v>
      </c>
      <c r="B251" s="2">
        <v>184</v>
      </c>
      <c r="C251" s="2">
        <v>224</v>
      </c>
      <c r="D251" s="2">
        <v>266.5</v>
      </c>
      <c r="E251" s="2">
        <v>18.161999999999999</v>
      </c>
      <c r="F251" s="2">
        <v>20.829000000000001</v>
      </c>
      <c r="G251" s="2">
        <v>21.783999999999999</v>
      </c>
      <c r="H251" s="53">
        <v>10.131042836691995</v>
      </c>
      <c r="I251" s="53">
        <v>10.754236881271304</v>
      </c>
      <c r="J251" s="53">
        <v>12.233749540947485</v>
      </c>
      <c r="K251" t="s">
        <v>411</v>
      </c>
    </row>
    <row r="252" spans="1:11" x14ac:dyDescent="0.45">
      <c r="A252" t="s">
        <v>55</v>
      </c>
      <c r="B252" s="2">
        <v>3.78</v>
      </c>
      <c r="C252" s="2">
        <v>4.1760000000000002</v>
      </c>
      <c r="D252" s="2">
        <v>11</v>
      </c>
      <c r="E252" s="2">
        <v>3.4790000000000001</v>
      </c>
      <c r="F252" s="2">
        <v>2.8340000000000001</v>
      </c>
      <c r="G252" s="2">
        <v>4.9569999999999999</v>
      </c>
      <c r="H252" s="53">
        <v>1.0865191146881288</v>
      </c>
      <c r="I252" s="53">
        <v>1.4735356386732534</v>
      </c>
      <c r="J252" s="53">
        <v>2.2190841234617711</v>
      </c>
      <c r="K252" t="s">
        <v>411</v>
      </c>
    </row>
    <row r="253" spans="1:11" x14ac:dyDescent="0.45">
      <c r="A253" t="s">
        <v>57</v>
      </c>
      <c r="B253" s="2">
        <v>0</v>
      </c>
      <c r="C253" s="2">
        <v>0</v>
      </c>
      <c r="D253" s="2">
        <v>0</v>
      </c>
      <c r="E253" s="2">
        <v>0</v>
      </c>
      <c r="F253" s="2">
        <v>0</v>
      </c>
      <c r="G253" s="2">
        <v>0</v>
      </c>
      <c r="H253" s="53"/>
      <c r="I253" s="53"/>
      <c r="J253" s="53"/>
      <c r="K253" t="s">
        <v>411</v>
      </c>
    </row>
    <row r="254" spans="1:11" x14ac:dyDescent="0.45">
      <c r="A254" t="s">
        <v>348</v>
      </c>
      <c r="B254" s="2">
        <v>0</v>
      </c>
      <c r="C254" s="2">
        <v>0</v>
      </c>
      <c r="D254" s="2">
        <v>0</v>
      </c>
      <c r="E254" s="2">
        <v>0</v>
      </c>
      <c r="F254" s="2">
        <v>0</v>
      </c>
      <c r="G254" s="2">
        <v>0</v>
      </c>
      <c r="H254" s="53"/>
      <c r="I254" s="53"/>
      <c r="J254" s="53"/>
      <c r="K254" t="s">
        <v>411</v>
      </c>
    </row>
    <row r="255" spans="1:11" x14ac:dyDescent="0.45">
      <c r="A255" t="s">
        <v>349</v>
      </c>
      <c r="B255" s="2">
        <v>0</v>
      </c>
      <c r="C255" s="2">
        <v>0</v>
      </c>
      <c r="D255" s="2">
        <v>0</v>
      </c>
      <c r="E255" s="2">
        <v>0</v>
      </c>
      <c r="F255" s="2">
        <v>0</v>
      </c>
      <c r="G255" s="2">
        <v>0</v>
      </c>
      <c r="H255" s="53"/>
      <c r="I255" s="53"/>
      <c r="J255" s="53"/>
      <c r="K255" t="s">
        <v>411</v>
      </c>
    </row>
    <row r="256" spans="1:11" x14ac:dyDescent="0.45">
      <c r="A256" t="s">
        <v>350</v>
      </c>
      <c r="B256" s="2">
        <v>0.79463000000000006</v>
      </c>
      <c r="C256" s="2">
        <v>0.87605</v>
      </c>
      <c r="D256" s="2">
        <v>0.97019000000000011</v>
      </c>
      <c r="E256" s="2">
        <v>1.194</v>
      </c>
      <c r="F256" s="2">
        <v>1.21</v>
      </c>
      <c r="G256" s="2">
        <v>1.28</v>
      </c>
      <c r="H256" s="53">
        <v>0.6655192629815746</v>
      </c>
      <c r="I256" s="53">
        <v>0.72400826446280997</v>
      </c>
      <c r="J256" s="53">
        <v>0.75796093750000004</v>
      </c>
      <c r="K256" t="s">
        <v>411</v>
      </c>
    </row>
    <row r="257" spans="1:11" x14ac:dyDescent="0.45">
      <c r="A257" t="s">
        <v>45</v>
      </c>
      <c r="B257" s="2">
        <v>17.425000000000001</v>
      </c>
      <c r="C257" s="2">
        <v>32.225000000000001</v>
      </c>
      <c r="D257" s="2">
        <v>66.203339999999997</v>
      </c>
      <c r="E257" s="2">
        <v>0</v>
      </c>
      <c r="F257" s="2">
        <v>0</v>
      </c>
      <c r="G257" s="2">
        <v>0</v>
      </c>
      <c r="H257" s="53">
        <v>0</v>
      </c>
      <c r="I257" s="53">
        <v>0</v>
      </c>
      <c r="J257" s="53">
        <v>0</v>
      </c>
      <c r="K257" t="s">
        <v>411</v>
      </c>
    </row>
    <row r="258" spans="1:11" x14ac:dyDescent="0.45">
      <c r="A258" t="s">
        <v>68</v>
      </c>
      <c r="B258" s="2">
        <v>78.49654000000001</v>
      </c>
      <c r="C258" s="2">
        <v>122.00221999999999</v>
      </c>
      <c r="D258" s="2">
        <v>217.55185</v>
      </c>
      <c r="E258" s="2">
        <v>0</v>
      </c>
      <c r="F258" s="2">
        <v>0</v>
      </c>
      <c r="G258" s="2">
        <v>0</v>
      </c>
      <c r="H258" s="53">
        <v>0</v>
      </c>
      <c r="I258" s="53">
        <v>0</v>
      </c>
      <c r="J258" s="53">
        <v>0</v>
      </c>
      <c r="K258" t="s">
        <v>411</v>
      </c>
    </row>
    <row r="259" spans="1:11" x14ac:dyDescent="0.45">
      <c r="A259" t="s">
        <v>85</v>
      </c>
      <c r="B259" s="2">
        <v>15.28</v>
      </c>
      <c r="C259" s="2">
        <v>23.831</v>
      </c>
      <c r="D259" s="2">
        <v>137.42449999999999</v>
      </c>
      <c r="E259" s="2">
        <v>0</v>
      </c>
      <c r="F259" s="2">
        <v>0</v>
      </c>
      <c r="G259" s="2">
        <v>0</v>
      </c>
      <c r="H259" s="53">
        <v>0</v>
      </c>
      <c r="I259" s="53">
        <v>0</v>
      </c>
      <c r="J259" s="53">
        <v>0</v>
      </c>
      <c r="K259" t="s">
        <v>411</v>
      </c>
    </row>
    <row r="260" spans="1:11" x14ac:dyDescent="0.45">
      <c r="A260" t="s">
        <v>59</v>
      </c>
      <c r="B260" s="2">
        <v>19.5</v>
      </c>
      <c r="C260" s="2">
        <v>20.65</v>
      </c>
      <c r="D260" s="2">
        <v>23.71462</v>
      </c>
      <c r="E260" s="2">
        <v>0</v>
      </c>
      <c r="F260" s="2">
        <v>0</v>
      </c>
      <c r="G260" s="2">
        <v>0</v>
      </c>
      <c r="H260" s="53">
        <v>0</v>
      </c>
      <c r="I260" s="53">
        <v>0</v>
      </c>
      <c r="J260" s="53">
        <v>0</v>
      </c>
      <c r="K260" t="s">
        <v>411</v>
      </c>
    </row>
    <row r="261" spans="1:11" x14ac:dyDescent="0.45">
      <c r="A261" t="s">
        <v>65</v>
      </c>
      <c r="B261" s="2">
        <v>8.8119999999999994</v>
      </c>
      <c r="C261" s="2">
        <v>24.618000000000002</v>
      </c>
      <c r="D261" s="2">
        <v>71.887360000000001</v>
      </c>
      <c r="E261" s="2">
        <v>0</v>
      </c>
      <c r="F261" s="2">
        <v>0</v>
      </c>
      <c r="G261" s="2">
        <v>0</v>
      </c>
      <c r="H261" s="53">
        <v>0</v>
      </c>
      <c r="I261" s="53">
        <v>0</v>
      </c>
      <c r="J261" s="53">
        <v>0</v>
      </c>
      <c r="K261" t="s">
        <v>411</v>
      </c>
    </row>
    <row r="262" spans="1:11" x14ac:dyDescent="0.45">
      <c r="A262" t="s">
        <v>81</v>
      </c>
      <c r="B262" s="2">
        <v>21.25</v>
      </c>
      <c r="C262" s="2">
        <v>31.67</v>
      </c>
      <c r="D262" s="2">
        <v>335.30200000000002</v>
      </c>
      <c r="E262" s="2">
        <v>0</v>
      </c>
      <c r="F262" s="2">
        <v>0</v>
      </c>
      <c r="G262" s="2">
        <v>0</v>
      </c>
      <c r="H262" s="53">
        <v>0</v>
      </c>
      <c r="I262" s="53">
        <v>0</v>
      </c>
      <c r="J262" s="53">
        <v>0</v>
      </c>
      <c r="K262" t="s">
        <v>411</v>
      </c>
    </row>
    <row r="263" spans="1:11" x14ac:dyDescent="0.45">
      <c r="A263" t="s">
        <v>67</v>
      </c>
      <c r="B263" s="2">
        <v>4107</v>
      </c>
      <c r="C263" s="2">
        <v>7676.85</v>
      </c>
      <c r="D263" s="2">
        <v>12900</v>
      </c>
      <c r="E263" s="2">
        <v>3159</v>
      </c>
      <c r="F263" s="2">
        <v>4149.3100000000004</v>
      </c>
      <c r="G263" s="2">
        <v>5800</v>
      </c>
      <c r="H263" s="53">
        <v>1.3000949667616335</v>
      </c>
      <c r="I263" s="53">
        <v>1.8501509889596102</v>
      </c>
      <c r="J263" s="53">
        <v>2.2241379310344827</v>
      </c>
      <c r="K263" t="s">
        <v>412</v>
      </c>
    </row>
    <row r="264" spans="1:11" x14ac:dyDescent="0.45">
      <c r="A264" t="s">
        <v>339</v>
      </c>
      <c r="B264" s="2">
        <v>13816</v>
      </c>
      <c r="C264" s="2">
        <v>12311.400000000001</v>
      </c>
      <c r="D264" s="2">
        <v>8747.59</v>
      </c>
      <c r="E264" s="2">
        <v>12699</v>
      </c>
      <c r="F264" s="2">
        <v>9324.27</v>
      </c>
      <c r="G264" s="2">
        <v>7700</v>
      </c>
      <c r="H264" s="53">
        <v>1.0879596818647137</v>
      </c>
      <c r="I264" s="53">
        <v>1.3203607360147229</v>
      </c>
      <c r="J264" s="53">
        <v>1.1360506493506495</v>
      </c>
      <c r="K264" t="s">
        <v>412</v>
      </c>
    </row>
    <row r="265" spans="1:11" x14ac:dyDescent="0.45">
      <c r="A265" t="s">
        <v>87</v>
      </c>
      <c r="B265" s="2">
        <v>3298</v>
      </c>
      <c r="C265" s="2">
        <v>4472.5200000000004</v>
      </c>
      <c r="D265" s="2">
        <v>8502</v>
      </c>
      <c r="E265" s="2">
        <v>2199</v>
      </c>
      <c r="F265" s="2">
        <v>2432.63</v>
      </c>
      <c r="G265" s="2">
        <v>4580</v>
      </c>
      <c r="H265" s="53">
        <v>1.4997726239199636</v>
      </c>
      <c r="I265" s="53">
        <v>1.8385533352791013</v>
      </c>
      <c r="J265" s="53">
        <v>1.8563318777292577</v>
      </c>
      <c r="K265" t="s">
        <v>412</v>
      </c>
    </row>
    <row r="266" spans="1:11" x14ac:dyDescent="0.45">
      <c r="A266" t="s">
        <v>43</v>
      </c>
      <c r="B266" s="2">
        <v>73</v>
      </c>
      <c r="C266" s="2">
        <v>110.4406</v>
      </c>
      <c r="D266" s="2">
        <v>34.427109999999999</v>
      </c>
      <c r="E266" s="2">
        <v>52</v>
      </c>
      <c r="F266" s="2">
        <v>74.399000000000001</v>
      </c>
      <c r="G266" s="2">
        <v>15.727</v>
      </c>
      <c r="H266" s="53">
        <v>1.4038461538461537</v>
      </c>
      <c r="I266" s="53">
        <v>1.4844366187717577</v>
      </c>
      <c r="J266" s="53">
        <v>2.1890449545367838</v>
      </c>
      <c r="K266" t="s">
        <v>412</v>
      </c>
    </row>
    <row r="267" spans="1:11" x14ac:dyDescent="0.45">
      <c r="A267" t="s">
        <v>72</v>
      </c>
      <c r="B267" s="2">
        <v>76</v>
      </c>
      <c r="C267" s="2">
        <v>79.08650999999999</v>
      </c>
      <c r="D267" s="2">
        <v>84.17</v>
      </c>
      <c r="E267" s="2">
        <v>133</v>
      </c>
      <c r="F267" s="2">
        <v>151.76599999999999</v>
      </c>
      <c r="G267" s="2">
        <v>171.40299999999999</v>
      </c>
      <c r="H267" s="53">
        <v>0.5714285714285714</v>
      </c>
      <c r="I267" s="53">
        <v>0.52110821923223904</v>
      </c>
      <c r="J267" s="53">
        <v>0.49106491718347989</v>
      </c>
      <c r="K267" t="s">
        <v>412</v>
      </c>
    </row>
    <row r="268" spans="1:11" x14ac:dyDescent="0.45">
      <c r="A268" t="s">
        <v>77</v>
      </c>
      <c r="B268" s="2">
        <v>2191.88663</v>
      </c>
      <c r="C268" s="2">
        <v>3424.25</v>
      </c>
      <c r="D268" s="2">
        <v>4270.9999500000004</v>
      </c>
      <c r="E268" s="2">
        <v>3685.4920000000002</v>
      </c>
      <c r="F268" s="2">
        <v>2989.76</v>
      </c>
      <c r="G268" s="2">
        <v>5044.9970000000003</v>
      </c>
      <c r="H268" s="53">
        <v>0.59473379130927428</v>
      </c>
      <c r="I268" s="53">
        <v>1.145326046237825</v>
      </c>
      <c r="J268" s="53">
        <v>0.8465812665498117</v>
      </c>
      <c r="K268" t="s">
        <v>412</v>
      </c>
    </row>
    <row r="269" spans="1:11" x14ac:dyDescent="0.45">
      <c r="A269" t="s">
        <v>63</v>
      </c>
      <c r="B269" s="2">
        <v>2901</v>
      </c>
      <c r="C269" s="2">
        <v>3799.24</v>
      </c>
      <c r="D269" s="2">
        <v>4284</v>
      </c>
      <c r="E269" s="2">
        <v>1934</v>
      </c>
      <c r="F269" s="2">
        <v>2789.18</v>
      </c>
      <c r="G269" s="2">
        <v>3400</v>
      </c>
      <c r="H269" s="53">
        <v>1.5</v>
      </c>
      <c r="I269" s="53">
        <v>1.3621351078094637</v>
      </c>
      <c r="J269" s="53">
        <v>1.26</v>
      </c>
      <c r="K269" t="s">
        <v>412</v>
      </c>
    </row>
    <row r="270" spans="1:11" x14ac:dyDescent="0.45">
      <c r="A270" t="s">
        <v>340</v>
      </c>
      <c r="B270" s="2">
        <v>11318.595719999999</v>
      </c>
      <c r="C270" s="2">
        <v>11189.978800000001</v>
      </c>
      <c r="D270" s="2">
        <v>15950.842319999998</v>
      </c>
      <c r="E270" s="2">
        <v>4591.7</v>
      </c>
      <c r="F270" s="2">
        <v>4655.543999999999</v>
      </c>
      <c r="G270" s="2">
        <v>7140.7039999999997</v>
      </c>
      <c r="H270" s="53">
        <v>2.4650120260469977</v>
      </c>
      <c r="I270" s="53">
        <v>2.4035813644978981</v>
      </c>
      <c r="J270" s="53">
        <v>2.2337912788430945</v>
      </c>
      <c r="K270" t="s">
        <v>412</v>
      </c>
    </row>
    <row r="271" spans="1:11" x14ac:dyDescent="0.45">
      <c r="A271" t="s">
        <v>51</v>
      </c>
      <c r="B271" s="2">
        <v>32000</v>
      </c>
      <c r="C271" s="2">
        <v>42500</v>
      </c>
      <c r="D271" s="2">
        <v>61000</v>
      </c>
      <c r="E271" s="2">
        <v>3300</v>
      </c>
      <c r="F271" s="2">
        <v>3481.9</v>
      </c>
      <c r="G271" s="2">
        <v>10100</v>
      </c>
      <c r="H271" s="53">
        <v>9.6969696969696972</v>
      </c>
      <c r="I271" s="53">
        <v>12.20597949395445</v>
      </c>
      <c r="J271" s="53">
        <v>6.0396039603960396</v>
      </c>
      <c r="K271" t="s">
        <v>412</v>
      </c>
    </row>
    <row r="272" spans="1:11" x14ac:dyDescent="0.45">
      <c r="A272" t="s">
        <v>83</v>
      </c>
      <c r="B272" s="2">
        <v>599</v>
      </c>
      <c r="C272" s="2">
        <v>1026.3109999999999</v>
      </c>
      <c r="D272" s="2">
        <v>1216.4090000000001</v>
      </c>
      <c r="E272" s="2">
        <v>212</v>
      </c>
      <c r="F272" s="2">
        <v>265.99200000000002</v>
      </c>
      <c r="G272" s="2">
        <v>322.52300000000002</v>
      </c>
      <c r="H272" s="53">
        <v>2.8254716981132075</v>
      </c>
      <c r="I272" s="53">
        <v>3.858428073024752</v>
      </c>
      <c r="J272" s="53">
        <v>3.771541874532979</v>
      </c>
      <c r="K272" t="s">
        <v>412</v>
      </c>
    </row>
    <row r="273" spans="1:11" x14ac:dyDescent="0.45">
      <c r="A273" t="s">
        <v>341</v>
      </c>
      <c r="B273" s="2">
        <v>2468</v>
      </c>
      <c r="C273" s="2">
        <v>3467.0729999999999</v>
      </c>
      <c r="D273" s="2">
        <v>4099.1899999999996</v>
      </c>
      <c r="E273" s="2">
        <v>823</v>
      </c>
      <c r="F273" s="2">
        <v>1298.4860000000001</v>
      </c>
      <c r="G273" s="2">
        <v>1508.5139999999999</v>
      </c>
      <c r="H273" s="53">
        <v>2.9987849331713243</v>
      </c>
      <c r="I273" s="53">
        <v>2.670088857330768</v>
      </c>
      <c r="J273" s="53">
        <v>2.7173695438027092</v>
      </c>
      <c r="K273" t="s">
        <v>412</v>
      </c>
    </row>
    <row r="274" spans="1:11" x14ac:dyDescent="0.45">
      <c r="A274" t="s">
        <v>88</v>
      </c>
      <c r="B274" s="2">
        <v>27816.9</v>
      </c>
      <c r="C274" s="2">
        <v>40257.089999999997</v>
      </c>
      <c r="D274" s="2">
        <v>69600</v>
      </c>
      <c r="E274" s="2">
        <v>2890.71</v>
      </c>
      <c r="F274" s="2">
        <v>3389.12</v>
      </c>
      <c r="G274" s="2">
        <v>8824.7929999999997</v>
      </c>
      <c r="H274" s="53">
        <v>9.6228608196602217</v>
      </c>
      <c r="I274" s="53">
        <v>11.878331248229628</v>
      </c>
      <c r="J274" s="53">
        <v>7.8868705475584528</v>
      </c>
      <c r="K274" t="s">
        <v>412</v>
      </c>
    </row>
    <row r="275" spans="1:11" x14ac:dyDescent="0.45">
      <c r="A275" t="s">
        <v>342</v>
      </c>
      <c r="B275" s="2">
        <v>1260.7940000000001</v>
      </c>
      <c r="C275" s="2">
        <v>1799.96</v>
      </c>
      <c r="D275" s="2">
        <v>3600.7840000000001</v>
      </c>
      <c r="E275" s="2">
        <v>210</v>
      </c>
      <c r="F275" s="2">
        <v>272.95</v>
      </c>
      <c r="G275" s="2">
        <v>997.50099999999998</v>
      </c>
      <c r="H275" s="53">
        <v>6.0037809523809527</v>
      </c>
      <c r="I275" s="53">
        <v>6.5944678512548087</v>
      </c>
      <c r="J275" s="53">
        <v>3.6098049024512258</v>
      </c>
      <c r="K275" t="s">
        <v>412</v>
      </c>
    </row>
    <row r="276" spans="1:11" x14ac:dyDescent="0.45">
      <c r="A276" t="s">
        <v>74</v>
      </c>
      <c r="B276" s="2">
        <v>7064.2820200000006</v>
      </c>
      <c r="C276" s="2">
        <v>10347.891509999999</v>
      </c>
      <c r="D276" s="2">
        <v>12640.681439999998</v>
      </c>
      <c r="E276" s="2">
        <v>1533.2840000000001</v>
      </c>
      <c r="F276" s="2">
        <v>2168.2780000000002</v>
      </c>
      <c r="G276" s="2">
        <v>3573.107</v>
      </c>
      <c r="H276" s="53">
        <v>4.6072886823315189</v>
      </c>
      <c r="I276" s="53">
        <v>4.7724007299801956</v>
      </c>
      <c r="J276" s="53">
        <v>3.5377282124492768</v>
      </c>
      <c r="K276" t="s">
        <v>412</v>
      </c>
    </row>
    <row r="277" spans="1:11" x14ac:dyDescent="0.45">
      <c r="A277" t="s">
        <v>46</v>
      </c>
      <c r="B277" s="2">
        <v>695</v>
      </c>
      <c r="C277" s="2">
        <v>1009</v>
      </c>
      <c r="D277" s="2">
        <v>1557.0840000000001</v>
      </c>
      <c r="E277" s="2">
        <v>24</v>
      </c>
      <c r="F277" s="2">
        <v>45.68</v>
      </c>
      <c r="G277" s="2">
        <v>86.631</v>
      </c>
      <c r="H277" s="53">
        <v>28.958333333333332</v>
      </c>
      <c r="I277" s="53">
        <v>22.088441330998251</v>
      </c>
      <c r="J277" s="53">
        <v>17.973750735879765</v>
      </c>
      <c r="K277" t="s">
        <v>412</v>
      </c>
    </row>
    <row r="278" spans="1:11" x14ac:dyDescent="0.45">
      <c r="A278" t="s">
        <v>343</v>
      </c>
      <c r="B278" s="2">
        <v>22</v>
      </c>
      <c r="C278" s="2">
        <v>9.0663700000000009</v>
      </c>
      <c r="D278" s="2">
        <v>5.6728399999999999</v>
      </c>
      <c r="E278" s="2">
        <v>37</v>
      </c>
      <c r="F278" s="2">
        <v>14.789</v>
      </c>
      <c r="G278" s="2">
        <v>9.7189999999999994</v>
      </c>
      <c r="H278" s="53">
        <v>0.59459459459459463</v>
      </c>
      <c r="I278" s="53">
        <v>0.61304821150855371</v>
      </c>
      <c r="J278" s="53">
        <v>0.58368556435847307</v>
      </c>
      <c r="K278" t="s">
        <v>412</v>
      </c>
    </row>
    <row r="279" spans="1:11" x14ac:dyDescent="0.45">
      <c r="A279" t="s">
        <v>344</v>
      </c>
      <c r="B279" s="2">
        <v>400.09919000000002</v>
      </c>
      <c r="C279" s="2">
        <v>603.77102000000002</v>
      </c>
      <c r="D279" s="2">
        <v>251.5539</v>
      </c>
      <c r="E279" s="2">
        <v>539</v>
      </c>
      <c r="F279" s="2">
        <v>399.57</v>
      </c>
      <c r="G279" s="2">
        <v>489.92099999999999</v>
      </c>
      <c r="H279" s="53">
        <v>0.7422990538033396</v>
      </c>
      <c r="I279" s="53">
        <v>1.5110519308256376</v>
      </c>
      <c r="J279" s="53">
        <v>0.51345808814074101</v>
      </c>
      <c r="K279" t="s">
        <v>412</v>
      </c>
    </row>
    <row r="280" spans="1:11" x14ac:dyDescent="0.45">
      <c r="A280" t="s">
        <v>70</v>
      </c>
      <c r="B280" s="2">
        <v>553.16314</v>
      </c>
      <c r="C280" s="2">
        <v>943.67619999999988</v>
      </c>
      <c r="D280" s="2">
        <v>280.69632999999999</v>
      </c>
      <c r="E280" s="2">
        <v>352.96499999999997</v>
      </c>
      <c r="F280" s="2">
        <v>655.452</v>
      </c>
      <c r="G280" s="2">
        <v>453.34400000000005</v>
      </c>
      <c r="H280" s="53">
        <v>1.5671897780233168</v>
      </c>
      <c r="I280" s="53">
        <v>1.4397334968845925</v>
      </c>
      <c r="J280" s="53">
        <v>0.61916851221147728</v>
      </c>
      <c r="K280" t="s">
        <v>412</v>
      </c>
    </row>
    <row r="281" spans="1:11" x14ac:dyDescent="0.45">
      <c r="A281" t="s">
        <v>345</v>
      </c>
      <c r="B281" s="2">
        <v>0</v>
      </c>
      <c r="C281" s="2">
        <v>0</v>
      </c>
      <c r="D281" s="2">
        <v>8015.9790000000003</v>
      </c>
      <c r="E281" s="2">
        <v>0</v>
      </c>
      <c r="F281" s="2">
        <v>0</v>
      </c>
      <c r="G281" s="2">
        <v>540.53700000000003</v>
      </c>
      <c r="H281" s="53"/>
      <c r="I281" s="53"/>
      <c r="J281" s="53">
        <v>14.829658284261761</v>
      </c>
      <c r="K281" t="s">
        <v>412</v>
      </c>
    </row>
    <row r="282" spans="1:11" x14ac:dyDescent="0.45">
      <c r="A282" t="s">
        <v>346</v>
      </c>
      <c r="B282" s="2">
        <v>1969</v>
      </c>
      <c r="C282" s="2">
        <v>2675.53</v>
      </c>
      <c r="D282" s="2">
        <v>0</v>
      </c>
      <c r="E282" s="2">
        <v>386</v>
      </c>
      <c r="F282" s="2">
        <v>449.22</v>
      </c>
      <c r="G282" s="2">
        <v>0</v>
      </c>
      <c r="H282" s="53">
        <v>5.1010362694300522</v>
      </c>
      <c r="I282" s="53">
        <v>5.9559458617158629</v>
      </c>
      <c r="J282" s="53"/>
      <c r="K282" t="s">
        <v>412</v>
      </c>
    </row>
    <row r="283" spans="1:11" x14ac:dyDescent="0.45">
      <c r="A283" t="s">
        <v>39</v>
      </c>
      <c r="B283" s="2">
        <v>7420.7961999999998</v>
      </c>
      <c r="C283" s="2">
        <v>8087.35</v>
      </c>
      <c r="D283" s="2">
        <v>8858.1008000000002</v>
      </c>
      <c r="E283" s="2">
        <v>1343.627</v>
      </c>
      <c r="F283" s="2">
        <v>1369.865</v>
      </c>
      <c r="G283" s="2">
        <v>1447.327</v>
      </c>
      <c r="H283" s="53">
        <v>5.5229585294132972</v>
      </c>
      <c r="I283" s="53">
        <v>5.9037569395524381</v>
      </c>
      <c r="J283" s="53">
        <v>6.1203175232687572</v>
      </c>
      <c r="K283" t="s">
        <v>412</v>
      </c>
    </row>
    <row r="284" spans="1:11" x14ac:dyDescent="0.45">
      <c r="A284" t="s">
        <v>347</v>
      </c>
      <c r="B284" s="2">
        <v>0</v>
      </c>
      <c r="C284" s="2">
        <v>0</v>
      </c>
      <c r="D284" s="2">
        <v>0</v>
      </c>
      <c r="E284" s="2">
        <v>0</v>
      </c>
      <c r="F284" s="2">
        <v>0</v>
      </c>
      <c r="G284" s="2">
        <v>0</v>
      </c>
      <c r="H284" s="53"/>
      <c r="I284" s="53"/>
      <c r="J284" s="53"/>
      <c r="K284" t="s">
        <v>412</v>
      </c>
    </row>
    <row r="285" spans="1:11" x14ac:dyDescent="0.45">
      <c r="A285" t="s">
        <v>55</v>
      </c>
      <c r="B285" s="2">
        <v>3.83</v>
      </c>
      <c r="C285" s="2">
        <v>2.4</v>
      </c>
      <c r="D285" s="2">
        <v>1.8095599999999998</v>
      </c>
      <c r="E285" s="2">
        <v>3.19</v>
      </c>
      <c r="F285" s="2">
        <v>1.99</v>
      </c>
      <c r="G285" s="2">
        <v>1.393</v>
      </c>
      <c r="H285" s="53">
        <v>1.2006269592476488</v>
      </c>
      <c r="I285" s="53">
        <v>1.2060301507537687</v>
      </c>
      <c r="J285" s="53">
        <v>1.2990380473797558</v>
      </c>
      <c r="K285" t="s">
        <v>412</v>
      </c>
    </row>
    <row r="286" spans="1:11" x14ac:dyDescent="0.45">
      <c r="A286" t="s">
        <v>57</v>
      </c>
      <c r="B286" s="2">
        <v>338</v>
      </c>
      <c r="C286" s="2">
        <v>399.2</v>
      </c>
      <c r="D286" s="2">
        <v>280</v>
      </c>
      <c r="E286" s="2">
        <v>966</v>
      </c>
      <c r="F286" s="2">
        <v>1272.43</v>
      </c>
      <c r="G286" s="2">
        <v>1027.173</v>
      </c>
      <c r="H286" s="53">
        <v>0.34989648033126292</v>
      </c>
      <c r="I286" s="53">
        <v>0.31373042131983681</v>
      </c>
      <c r="J286" s="53">
        <v>0.27259283489733471</v>
      </c>
      <c r="K286" t="s">
        <v>412</v>
      </c>
    </row>
    <row r="287" spans="1:11" x14ac:dyDescent="0.45">
      <c r="A287" t="s">
        <v>348</v>
      </c>
      <c r="B287" s="2">
        <v>0</v>
      </c>
      <c r="C287" s="2">
        <v>0</v>
      </c>
      <c r="D287" s="2">
        <v>0</v>
      </c>
      <c r="E287" s="2">
        <v>0</v>
      </c>
      <c r="F287" s="2">
        <v>0</v>
      </c>
      <c r="G287" s="2">
        <v>0</v>
      </c>
      <c r="H287" s="53"/>
      <c r="I287" s="53"/>
      <c r="J287" s="53"/>
      <c r="K287" t="s">
        <v>412</v>
      </c>
    </row>
    <row r="288" spans="1:11" x14ac:dyDescent="0.45">
      <c r="A288" t="s">
        <v>349</v>
      </c>
      <c r="B288" s="2">
        <v>107</v>
      </c>
      <c r="C288" s="2">
        <v>79.83883999999999</v>
      </c>
      <c r="D288" s="2">
        <v>58.4</v>
      </c>
      <c r="E288" s="2">
        <v>330</v>
      </c>
      <c r="F288" s="2">
        <v>213.29499999999999</v>
      </c>
      <c r="G288" s="2">
        <v>153.70099999999999</v>
      </c>
      <c r="H288" s="53">
        <v>0.32424242424242422</v>
      </c>
      <c r="I288" s="53">
        <v>0.37431182165545368</v>
      </c>
      <c r="J288" s="53">
        <v>0.37995849083610389</v>
      </c>
      <c r="K288" t="s">
        <v>412</v>
      </c>
    </row>
    <row r="289" spans="1:11" x14ac:dyDescent="0.45">
      <c r="A289" t="s">
        <v>350</v>
      </c>
      <c r="B289" s="2">
        <v>101.50295</v>
      </c>
      <c r="C289" s="2">
        <v>167.72300000000001</v>
      </c>
      <c r="D289" s="2">
        <v>764.61040000000003</v>
      </c>
      <c r="E289" s="2">
        <v>160.63399999999999</v>
      </c>
      <c r="F289" s="2">
        <v>55.93</v>
      </c>
      <c r="G289" s="2">
        <v>106.053</v>
      </c>
      <c r="H289" s="53">
        <v>0.63188957505882948</v>
      </c>
      <c r="I289" s="53">
        <v>2.9988020740210981</v>
      </c>
      <c r="J289" s="53">
        <v>7.2097008099723725</v>
      </c>
      <c r="K289" t="s">
        <v>412</v>
      </c>
    </row>
    <row r="290" spans="1:11" x14ac:dyDescent="0.45">
      <c r="A290" t="s">
        <v>45</v>
      </c>
      <c r="B290" s="2">
        <v>279</v>
      </c>
      <c r="C290" s="2">
        <v>306.96040000000005</v>
      </c>
      <c r="D290" s="2">
        <v>321.25749999999999</v>
      </c>
      <c r="E290" s="2">
        <v>0</v>
      </c>
      <c r="F290" s="2">
        <v>0</v>
      </c>
      <c r="G290" s="2">
        <v>0</v>
      </c>
      <c r="H290" s="53">
        <v>0</v>
      </c>
      <c r="I290" s="53">
        <v>0</v>
      </c>
      <c r="J290" s="53">
        <v>0</v>
      </c>
      <c r="K290" t="s">
        <v>412</v>
      </c>
    </row>
    <row r="291" spans="1:11" x14ac:dyDescent="0.45">
      <c r="A291" t="s">
        <v>68</v>
      </c>
      <c r="B291" s="2">
        <v>389</v>
      </c>
      <c r="C291" s="2">
        <v>444.66879999999998</v>
      </c>
      <c r="D291" s="2">
        <v>526.97209999999995</v>
      </c>
      <c r="E291" s="2">
        <v>0</v>
      </c>
      <c r="F291" s="2">
        <v>0</v>
      </c>
      <c r="G291" s="2">
        <v>0</v>
      </c>
      <c r="H291" s="53">
        <v>0</v>
      </c>
      <c r="I291" s="53">
        <v>0</v>
      </c>
      <c r="J291" s="53">
        <v>0</v>
      </c>
      <c r="K291" t="s">
        <v>412</v>
      </c>
    </row>
    <row r="292" spans="1:11" x14ac:dyDescent="0.45">
      <c r="A292" t="s">
        <v>85</v>
      </c>
      <c r="B292" s="2">
        <v>160</v>
      </c>
      <c r="C292" s="2">
        <v>245</v>
      </c>
      <c r="D292" s="2">
        <v>355.5829</v>
      </c>
      <c r="E292" s="2">
        <v>0</v>
      </c>
      <c r="F292" s="2">
        <v>0</v>
      </c>
      <c r="G292" s="2">
        <v>0</v>
      </c>
      <c r="H292" s="53">
        <v>0</v>
      </c>
      <c r="I292" s="53">
        <v>0</v>
      </c>
      <c r="J292" s="53">
        <v>0</v>
      </c>
      <c r="K292" t="s">
        <v>412</v>
      </c>
    </row>
    <row r="293" spans="1:11" x14ac:dyDescent="0.45">
      <c r="A293" t="s">
        <v>59</v>
      </c>
      <c r="B293" s="2">
        <v>400</v>
      </c>
      <c r="C293" s="2">
        <v>609.05700000000002</v>
      </c>
      <c r="D293" s="2">
        <v>662.00519999999995</v>
      </c>
      <c r="E293" s="2">
        <v>0</v>
      </c>
      <c r="F293" s="2">
        <v>0</v>
      </c>
      <c r="G293" s="2">
        <v>0</v>
      </c>
      <c r="H293" s="53">
        <v>0</v>
      </c>
      <c r="I293" s="53">
        <v>0</v>
      </c>
      <c r="J293" s="53">
        <v>0</v>
      </c>
      <c r="K293" t="s">
        <v>412</v>
      </c>
    </row>
    <row r="294" spans="1:11" x14ac:dyDescent="0.45">
      <c r="A294" t="s">
        <v>65</v>
      </c>
      <c r="B294" s="2">
        <v>336.62400000000002</v>
      </c>
      <c r="C294" s="2">
        <v>458.15499999999997</v>
      </c>
      <c r="D294" s="2">
        <v>428.97239999999999</v>
      </c>
      <c r="E294" s="2">
        <v>0</v>
      </c>
      <c r="F294" s="2">
        <v>0</v>
      </c>
      <c r="G294" s="2">
        <v>0</v>
      </c>
      <c r="H294" s="53">
        <v>0</v>
      </c>
      <c r="I294" s="53">
        <v>0</v>
      </c>
      <c r="J294" s="53">
        <v>0</v>
      </c>
      <c r="K294" t="s">
        <v>412</v>
      </c>
    </row>
    <row r="295" spans="1:11" x14ac:dyDescent="0.45">
      <c r="A295" t="s">
        <v>81</v>
      </c>
      <c r="B295" s="2">
        <v>277.5</v>
      </c>
      <c r="C295" s="2">
        <v>389</v>
      </c>
      <c r="D295" s="2">
        <v>538.26220000000001</v>
      </c>
      <c r="E295" s="2">
        <v>0</v>
      </c>
      <c r="F295" s="2">
        <v>0</v>
      </c>
      <c r="G295" s="2">
        <v>0</v>
      </c>
      <c r="H295" s="53">
        <v>0</v>
      </c>
      <c r="I295" s="53">
        <v>0</v>
      </c>
      <c r="J295" s="53">
        <v>0</v>
      </c>
      <c r="K295" t="s">
        <v>412</v>
      </c>
    </row>
    <row r="296" spans="1:11" x14ac:dyDescent="0.45">
      <c r="A296" t="s">
        <v>67</v>
      </c>
      <c r="B296" s="2">
        <v>1414.85</v>
      </c>
      <c r="C296" s="2">
        <v>1855.184</v>
      </c>
      <c r="D296" s="2">
        <v>3106.3969999999999</v>
      </c>
      <c r="E296" s="2">
        <v>819.01</v>
      </c>
      <c r="F296" s="2">
        <v>875.66</v>
      </c>
      <c r="G296" s="2">
        <v>985.56500000000005</v>
      </c>
      <c r="H296" s="53">
        <v>1.7275124845850478</v>
      </c>
      <c r="I296" s="53">
        <v>2.1186122467624422</v>
      </c>
      <c r="J296" s="53">
        <v>3.1518945985297773</v>
      </c>
      <c r="K296" t="s">
        <v>413</v>
      </c>
    </row>
    <row r="297" spans="1:11" x14ac:dyDescent="0.45">
      <c r="A297" t="s">
        <v>339</v>
      </c>
      <c r="B297" s="2">
        <v>269.92500000000001</v>
      </c>
      <c r="C297" s="2">
        <v>299.52300000000002</v>
      </c>
      <c r="D297" s="2">
        <v>339.46199999999999</v>
      </c>
      <c r="E297" s="2">
        <v>263.45</v>
      </c>
      <c r="F297" s="2">
        <v>268.47300000000001</v>
      </c>
      <c r="G297" s="2">
        <v>267.07100000000003</v>
      </c>
      <c r="H297" s="53">
        <v>1.0245777187322074</v>
      </c>
      <c r="I297" s="53">
        <v>1.1156540881205932</v>
      </c>
      <c r="J297" s="53">
        <v>1.2710552624582974</v>
      </c>
      <c r="K297" t="s">
        <v>413</v>
      </c>
    </row>
    <row r="298" spans="1:11" x14ac:dyDescent="0.45">
      <c r="A298" t="s">
        <v>87</v>
      </c>
      <c r="B298" s="2">
        <v>4164.6869999999999</v>
      </c>
      <c r="C298" s="2">
        <v>4460.2780000000002</v>
      </c>
      <c r="D298" s="2">
        <v>5486.5</v>
      </c>
      <c r="E298" s="2">
        <v>1516.98</v>
      </c>
      <c r="F298" s="2">
        <v>1496.4760000000001</v>
      </c>
      <c r="G298" s="2">
        <v>1448.8</v>
      </c>
      <c r="H298" s="53">
        <v>2.7453802950599218</v>
      </c>
      <c r="I298" s="53">
        <v>2.9805209037766058</v>
      </c>
      <c r="J298" s="53">
        <v>3.7869271120927666</v>
      </c>
      <c r="K298" t="s">
        <v>413</v>
      </c>
    </row>
    <row r="299" spans="1:11" x14ac:dyDescent="0.45">
      <c r="A299" t="s">
        <v>43</v>
      </c>
      <c r="B299" s="2">
        <v>1214.347</v>
      </c>
      <c r="C299" s="2">
        <v>1584.126</v>
      </c>
      <c r="D299" s="2">
        <v>2176.7240000000002</v>
      </c>
      <c r="E299" s="2">
        <v>688.23599999999999</v>
      </c>
      <c r="F299" s="2">
        <v>757.73099999999999</v>
      </c>
      <c r="G299" s="2">
        <v>740.11199999999997</v>
      </c>
      <c r="H299" s="53">
        <v>1.7644340022899121</v>
      </c>
      <c r="I299" s="53">
        <v>2.0906179105777642</v>
      </c>
      <c r="J299" s="53">
        <v>2.9410737834273735</v>
      </c>
      <c r="K299" t="s">
        <v>413</v>
      </c>
    </row>
    <row r="300" spans="1:11" x14ac:dyDescent="0.45">
      <c r="A300" t="s">
        <v>72</v>
      </c>
      <c r="B300" s="2">
        <v>0</v>
      </c>
      <c r="C300" s="2">
        <v>8.32</v>
      </c>
      <c r="D300" s="2">
        <v>19.29</v>
      </c>
      <c r="E300" s="2">
        <v>0</v>
      </c>
      <c r="F300" s="2">
        <v>10.4</v>
      </c>
      <c r="G300" s="2">
        <v>16.123000000000001</v>
      </c>
      <c r="H300" s="53"/>
      <c r="I300" s="53">
        <v>0.8</v>
      </c>
      <c r="J300" s="53">
        <v>1.1964274638714878</v>
      </c>
      <c r="K300" t="s">
        <v>413</v>
      </c>
    </row>
    <row r="301" spans="1:11" x14ac:dyDescent="0.45">
      <c r="A301" t="s">
        <v>77</v>
      </c>
      <c r="B301" s="2">
        <v>220.54499999999999</v>
      </c>
      <c r="C301" s="2">
        <v>235.858</v>
      </c>
      <c r="D301" s="2">
        <v>396.65652</v>
      </c>
      <c r="E301" s="2">
        <v>285.55599999999998</v>
      </c>
      <c r="F301" s="2">
        <v>289.54000000000002</v>
      </c>
      <c r="G301" s="2">
        <v>336.45299999999997</v>
      </c>
      <c r="H301" s="53">
        <v>0.77233537379708361</v>
      </c>
      <c r="I301" s="53">
        <v>0.81459556537956757</v>
      </c>
      <c r="J301" s="53">
        <v>1.1789358989219891</v>
      </c>
      <c r="K301" t="s">
        <v>413</v>
      </c>
    </row>
    <row r="302" spans="1:11" x14ac:dyDescent="0.45">
      <c r="A302" t="s">
        <v>63</v>
      </c>
      <c r="B302" s="2">
        <v>0</v>
      </c>
      <c r="C302" s="2">
        <v>0</v>
      </c>
      <c r="D302" s="2">
        <v>0</v>
      </c>
      <c r="E302" s="2">
        <v>0</v>
      </c>
      <c r="F302" s="2">
        <v>0</v>
      </c>
      <c r="G302" s="2">
        <v>0</v>
      </c>
      <c r="H302" s="53"/>
      <c r="I302" s="53"/>
      <c r="J302" s="53"/>
      <c r="K302" t="s">
        <v>413</v>
      </c>
    </row>
    <row r="303" spans="1:11" x14ac:dyDescent="0.45">
      <c r="A303" t="s">
        <v>340</v>
      </c>
      <c r="B303" s="2">
        <v>145.07859999999999</v>
      </c>
      <c r="C303" s="2">
        <v>181.44260000000003</v>
      </c>
      <c r="D303" s="2">
        <v>335.69141000000002</v>
      </c>
      <c r="E303" s="2">
        <v>219.57299999999998</v>
      </c>
      <c r="F303" s="2">
        <v>229.411</v>
      </c>
      <c r="G303" s="2">
        <v>286.96799999999996</v>
      </c>
      <c r="H303" s="53">
        <v>0.66073059984606486</v>
      </c>
      <c r="I303" s="53">
        <v>0.79090627737989905</v>
      </c>
      <c r="J303" s="53">
        <v>1.1697869100387501</v>
      </c>
      <c r="K303" t="s">
        <v>413</v>
      </c>
    </row>
    <row r="304" spans="1:11" x14ac:dyDescent="0.45">
      <c r="A304" t="s">
        <v>51</v>
      </c>
      <c r="B304" s="2">
        <v>0</v>
      </c>
      <c r="C304" s="2">
        <v>0</v>
      </c>
      <c r="D304" s="2">
        <v>0</v>
      </c>
      <c r="E304" s="2">
        <v>0</v>
      </c>
      <c r="F304" s="2">
        <v>0</v>
      </c>
      <c r="G304" s="2">
        <v>0</v>
      </c>
      <c r="H304" s="53"/>
      <c r="I304" s="53"/>
      <c r="J304" s="53"/>
      <c r="K304" t="s">
        <v>413</v>
      </c>
    </row>
    <row r="305" spans="1:11" x14ac:dyDescent="0.45">
      <c r="A305" t="s">
        <v>83</v>
      </c>
      <c r="B305" s="2">
        <v>1182.5</v>
      </c>
      <c r="C305" s="2">
        <v>2517.6959999999999</v>
      </c>
      <c r="D305" s="2">
        <v>3410.8290000000002</v>
      </c>
      <c r="E305" s="2">
        <v>122.62</v>
      </c>
      <c r="F305" s="2">
        <v>185.34200000000001</v>
      </c>
      <c r="G305" s="2">
        <v>198.25299999999999</v>
      </c>
      <c r="H305" s="53">
        <v>9.643614418528788</v>
      </c>
      <c r="I305" s="53">
        <v>13.58405542186876</v>
      </c>
      <c r="J305" s="53">
        <v>17.204425658123714</v>
      </c>
      <c r="K305" t="s">
        <v>413</v>
      </c>
    </row>
    <row r="306" spans="1:11" x14ac:dyDescent="0.45">
      <c r="A306" t="s">
        <v>341</v>
      </c>
      <c r="B306" s="2">
        <v>0</v>
      </c>
      <c r="C306" s="2">
        <v>0</v>
      </c>
      <c r="D306" s="2">
        <v>0</v>
      </c>
      <c r="E306" s="2">
        <v>0</v>
      </c>
      <c r="F306" s="2">
        <v>0</v>
      </c>
      <c r="G306" s="2">
        <v>0</v>
      </c>
      <c r="H306" s="53"/>
      <c r="I306" s="53"/>
      <c r="J306" s="53"/>
      <c r="K306" t="s">
        <v>413</v>
      </c>
    </row>
    <row r="307" spans="1:11" x14ac:dyDescent="0.45">
      <c r="A307" t="s">
        <v>88</v>
      </c>
      <c r="B307" s="2">
        <v>102.9345</v>
      </c>
      <c r="C307" s="2">
        <v>157.16890000000001</v>
      </c>
      <c r="D307" s="2">
        <v>155.9083</v>
      </c>
      <c r="E307" s="2">
        <v>20.567</v>
      </c>
      <c r="F307" s="2">
        <v>31.123999999999999</v>
      </c>
      <c r="G307" s="2">
        <v>30.11</v>
      </c>
      <c r="H307" s="53">
        <v>5.0048378470365149</v>
      </c>
      <c r="I307" s="53">
        <v>5.0497654543117854</v>
      </c>
      <c r="J307" s="53">
        <v>5.1779574892062437</v>
      </c>
      <c r="K307" t="s">
        <v>413</v>
      </c>
    </row>
    <row r="308" spans="1:11" x14ac:dyDescent="0.45">
      <c r="A308" t="s">
        <v>342</v>
      </c>
      <c r="B308" s="2">
        <v>0.55000000000000004</v>
      </c>
      <c r="C308" s="2">
        <v>14.132619999999999</v>
      </c>
      <c r="D308" s="2">
        <v>21.060400000000001</v>
      </c>
      <c r="E308" s="2">
        <v>2.5000000000000001E-2</v>
      </c>
      <c r="F308" s="2">
        <v>1.2049999999999998</v>
      </c>
      <c r="G308" s="2">
        <v>1.44</v>
      </c>
      <c r="H308" s="53">
        <v>22</v>
      </c>
      <c r="I308" s="53">
        <v>11.728315352697097</v>
      </c>
      <c r="J308" s="53">
        <v>14.625277777777779</v>
      </c>
      <c r="K308" t="s">
        <v>413</v>
      </c>
    </row>
    <row r="309" spans="1:11" x14ac:dyDescent="0.45">
      <c r="A309" t="s">
        <v>74</v>
      </c>
      <c r="B309" s="2">
        <v>1518.1370400000001</v>
      </c>
      <c r="C309" s="2">
        <v>3087.2200200000002</v>
      </c>
      <c r="D309" s="2">
        <v>4312.0600300000006</v>
      </c>
      <c r="E309" s="2">
        <v>174.512</v>
      </c>
      <c r="F309" s="2">
        <v>257.66900000000004</v>
      </c>
      <c r="G309" s="2">
        <v>312.73700000000002</v>
      </c>
      <c r="H309" s="53">
        <v>8.6993274961034199</v>
      </c>
      <c r="I309" s="53">
        <v>11.981340479452319</v>
      </c>
      <c r="J309" s="53">
        <v>13.788135174283823</v>
      </c>
      <c r="K309" t="s">
        <v>413</v>
      </c>
    </row>
    <row r="310" spans="1:11" x14ac:dyDescent="0.45">
      <c r="A310" t="s">
        <v>46</v>
      </c>
      <c r="B310" s="2">
        <v>2103.4259999999999</v>
      </c>
      <c r="C310" s="2">
        <v>2592.5</v>
      </c>
      <c r="D310" s="2">
        <v>3159.634</v>
      </c>
      <c r="E310" s="2">
        <v>58.125999999999998</v>
      </c>
      <c r="F310" s="2">
        <v>61</v>
      </c>
      <c r="G310" s="2">
        <v>62.567</v>
      </c>
      <c r="H310" s="53">
        <v>36.18735161545608</v>
      </c>
      <c r="I310" s="53">
        <v>42.5</v>
      </c>
      <c r="J310" s="53">
        <v>50.500007991433186</v>
      </c>
      <c r="K310" t="s">
        <v>413</v>
      </c>
    </row>
    <row r="311" spans="1:11" x14ac:dyDescent="0.45">
      <c r="A311" t="s">
        <v>343</v>
      </c>
      <c r="B311" s="2">
        <v>3.8090000000000002</v>
      </c>
      <c r="C311" s="2">
        <v>2.4910000000000001</v>
      </c>
      <c r="D311" s="2">
        <v>1.3568800000000001</v>
      </c>
      <c r="E311" s="2">
        <v>4.2830000000000004</v>
      </c>
      <c r="F311" s="2">
        <v>2.5339999999999998</v>
      </c>
      <c r="G311" s="2">
        <v>1.173</v>
      </c>
      <c r="H311" s="53">
        <v>0.88932990894233011</v>
      </c>
      <c r="I311" s="53">
        <v>0.98303078137332289</v>
      </c>
      <c r="J311" s="53">
        <v>1.1567604433077578</v>
      </c>
      <c r="K311" t="s">
        <v>413</v>
      </c>
    </row>
    <row r="312" spans="1:11" x14ac:dyDescent="0.45">
      <c r="A312" t="s">
        <v>344</v>
      </c>
      <c r="B312" s="2">
        <v>15.919</v>
      </c>
      <c r="C312" s="2">
        <v>21.074000000000002</v>
      </c>
      <c r="D312" s="2">
        <v>10.34693</v>
      </c>
      <c r="E312" s="2">
        <v>15.763999999999999</v>
      </c>
      <c r="F312" s="2">
        <v>13.224</v>
      </c>
      <c r="G312" s="2">
        <v>7.3250000000000002</v>
      </c>
      <c r="H312" s="53">
        <v>1.0098325298147679</v>
      </c>
      <c r="I312" s="53">
        <v>1.5936176648517848</v>
      </c>
      <c r="J312" s="53">
        <v>1.4125501706484642</v>
      </c>
      <c r="K312" t="s">
        <v>413</v>
      </c>
    </row>
    <row r="313" spans="1:11" x14ac:dyDescent="0.45">
      <c r="A313" t="s">
        <v>70</v>
      </c>
      <c r="B313" s="2">
        <v>7.1199999999999992</v>
      </c>
      <c r="C313" s="2">
        <v>9.5139999999999993</v>
      </c>
      <c r="D313" s="2">
        <v>25.910049999999998</v>
      </c>
      <c r="E313" s="2">
        <v>2.75</v>
      </c>
      <c r="F313" s="2">
        <v>3.5659999999999998</v>
      </c>
      <c r="G313" s="2">
        <v>6.3570000000000011</v>
      </c>
      <c r="H313" s="53">
        <v>2.5890909090909089</v>
      </c>
      <c r="I313" s="53">
        <v>2.667975322490185</v>
      </c>
      <c r="J313" s="53">
        <v>4.0758297939279524</v>
      </c>
      <c r="K313" t="s">
        <v>413</v>
      </c>
    </row>
    <row r="314" spans="1:11" x14ac:dyDescent="0.45">
      <c r="A314" t="s">
        <v>345</v>
      </c>
      <c r="B314" s="2">
        <v>44.8</v>
      </c>
      <c r="C314" s="2">
        <v>91.042000000000002</v>
      </c>
      <c r="D314" s="2">
        <v>317.53399999999999</v>
      </c>
      <c r="E314" s="2">
        <v>2.73</v>
      </c>
      <c r="F314" s="2">
        <v>5.8129999999999997</v>
      </c>
      <c r="G314" s="2">
        <v>19.335000000000001</v>
      </c>
      <c r="H314" s="53">
        <v>16.410256410256409</v>
      </c>
      <c r="I314" s="53">
        <v>15.661792533975573</v>
      </c>
      <c r="J314" s="53">
        <v>16.422756658908714</v>
      </c>
      <c r="K314" t="s">
        <v>413</v>
      </c>
    </row>
    <row r="315" spans="1:11" x14ac:dyDescent="0.45">
      <c r="A315" t="s">
        <v>346</v>
      </c>
      <c r="B315" s="2">
        <v>0</v>
      </c>
      <c r="C315" s="2">
        <v>0</v>
      </c>
      <c r="D315" s="2">
        <v>0</v>
      </c>
      <c r="E315" s="2">
        <v>0</v>
      </c>
      <c r="F315" s="2">
        <v>0</v>
      </c>
      <c r="G315" s="2">
        <v>0</v>
      </c>
      <c r="H315" s="53"/>
      <c r="I315" s="53"/>
      <c r="J315" s="53"/>
      <c r="K315" t="s">
        <v>413</v>
      </c>
    </row>
    <row r="316" spans="1:11" x14ac:dyDescent="0.45">
      <c r="A316" t="s">
        <v>39</v>
      </c>
      <c r="B316" s="2">
        <v>799.83300000000008</v>
      </c>
      <c r="C316" s="2">
        <v>1236.421</v>
      </c>
      <c r="D316" s="2">
        <v>1416.75</v>
      </c>
      <c r="E316" s="2">
        <v>87.614999999999995</v>
      </c>
      <c r="F316" s="2">
        <v>124.35599999999998</v>
      </c>
      <c r="G316" s="2">
        <v>129.53200000000001</v>
      </c>
      <c r="H316" s="53">
        <v>9.1289505221708627</v>
      </c>
      <c r="I316" s="53">
        <v>9.9425922351957308</v>
      </c>
      <c r="J316" s="53">
        <v>10.93745174937467</v>
      </c>
      <c r="K316" t="s">
        <v>413</v>
      </c>
    </row>
    <row r="317" spans="1:11" x14ac:dyDescent="0.45">
      <c r="A317" t="s">
        <v>347</v>
      </c>
      <c r="B317" s="2">
        <v>22</v>
      </c>
      <c r="C317" s="2">
        <v>72</v>
      </c>
      <c r="D317" s="2">
        <v>128</v>
      </c>
      <c r="E317" s="2">
        <v>8.6999999999999993</v>
      </c>
      <c r="F317" s="2">
        <v>17.126999999999999</v>
      </c>
      <c r="G317" s="2">
        <v>18.7</v>
      </c>
      <c r="H317" s="53">
        <v>2.5287356321839081</v>
      </c>
      <c r="I317" s="53">
        <v>4.2038885969521811</v>
      </c>
      <c r="J317" s="53">
        <v>6.8449197860962565</v>
      </c>
      <c r="K317" t="s">
        <v>413</v>
      </c>
    </row>
    <row r="318" spans="1:11" x14ac:dyDescent="0.45">
      <c r="A318" t="s">
        <v>55</v>
      </c>
      <c r="B318" s="2">
        <v>7.1999999999999995E-2</v>
      </c>
      <c r="C318" s="2">
        <v>0.307</v>
      </c>
      <c r="D318" s="2">
        <v>0.35499999999999998</v>
      </c>
      <c r="E318" s="2">
        <v>0.314</v>
      </c>
      <c r="F318" s="2">
        <v>1.65</v>
      </c>
      <c r="G318" s="2">
        <v>3.3460000000000001</v>
      </c>
      <c r="H318" s="53">
        <v>0.22929936305732482</v>
      </c>
      <c r="I318" s="53">
        <v>0.18606060606060607</v>
      </c>
      <c r="J318" s="53">
        <v>0.10609683203825462</v>
      </c>
      <c r="K318" t="s">
        <v>413</v>
      </c>
    </row>
    <row r="319" spans="1:11" x14ac:dyDescent="0.45">
      <c r="A319" t="s">
        <v>57</v>
      </c>
      <c r="B319" s="2">
        <v>0</v>
      </c>
      <c r="C319" s="2">
        <v>0</v>
      </c>
      <c r="D319" s="2">
        <v>0</v>
      </c>
      <c r="E319" s="2">
        <v>0</v>
      </c>
      <c r="F319" s="2">
        <v>0</v>
      </c>
      <c r="G319" s="2">
        <v>0</v>
      </c>
      <c r="H319" s="53"/>
      <c r="I319" s="53"/>
      <c r="J319" s="53"/>
      <c r="K319" t="s">
        <v>413</v>
      </c>
    </row>
    <row r="320" spans="1:11" x14ac:dyDescent="0.45">
      <c r="A320" t="s">
        <v>348</v>
      </c>
      <c r="B320" s="2">
        <v>0</v>
      </c>
      <c r="C320" s="2">
        <v>0</v>
      </c>
      <c r="D320" s="2">
        <v>0</v>
      </c>
      <c r="E320" s="2">
        <v>0</v>
      </c>
      <c r="F320" s="2">
        <v>0</v>
      </c>
      <c r="G320" s="2">
        <v>0</v>
      </c>
      <c r="H320" s="53"/>
      <c r="I320" s="53"/>
      <c r="J320" s="53"/>
      <c r="K320" t="s">
        <v>413</v>
      </c>
    </row>
    <row r="321" spans="1:11" x14ac:dyDescent="0.45">
      <c r="A321" t="s">
        <v>349</v>
      </c>
      <c r="B321" s="2">
        <v>0</v>
      </c>
      <c r="C321" s="2">
        <v>0</v>
      </c>
      <c r="D321" s="2">
        <v>0</v>
      </c>
      <c r="E321" s="2">
        <v>0</v>
      </c>
      <c r="F321" s="2">
        <v>0</v>
      </c>
      <c r="G321" s="2">
        <v>0</v>
      </c>
      <c r="H321" s="53"/>
      <c r="I321" s="53"/>
      <c r="J321" s="53"/>
      <c r="K321" t="s">
        <v>413</v>
      </c>
    </row>
    <row r="322" spans="1:11" x14ac:dyDescent="0.45">
      <c r="A322" t="s">
        <v>350</v>
      </c>
      <c r="B322" s="2">
        <v>93.894000000000005</v>
      </c>
      <c r="C322" s="2">
        <v>234.66052999999999</v>
      </c>
      <c r="D322" s="2">
        <v>319.23786000000001</v>
      </c>
      <c r="E322" s="2">
        <v>23.897000000000002</v>
      </c>
      <c r="F322" s="2">
        <v>32.426000000000002</v>
      </c>
      <c r="G322" s="2">
        <v>41.714999999999996</v>
      </c>
      <c r="H322" s="53">
        <v>3.9291124408921623</v>
      </c>
      <c r="I322" s="53">
        <v>7.2368016406587303</v>
      </c>
      <c r="J322" s="53">
        <v>7.6528313556274732</v>
      </c>
      <c r="K322" t="s">
        <v>413</v>
      </c>
    </row>
    <row r="323" spans="1:11" x14ac:dyDescent="0.45">
      <c r="A323" t="s">
        <v>45</v>
      </c>
      <c r="B323" s="2">
        <v>121.76900000000001</v>
      </c>
      <c r="C323" s="2">
        <v>162.21299999999999</v>
      </c>
      <c r="D323" s="2">
        <v>194.09</v>
      </c>
      <c r="E323" s="2">
        <v>0</v>
      </c>
      <c r="F323" s="2">
        <v>0</v>
      </c>
      <c r="G323" s="2">
        <v>0</v>
      </c>
      <c r="H323" s="53">
        <v>0</v>
      </c>
      <c r="I323" s="53">
        <v>0</v>
      </c>
      <c r="J323" s="53">
        <v>0</v>
      </c>
      <c r="K323" t="s">
        <v>413</v>
      </c>
    </row>
    <row r="324" spans="1:11" x14ac:dyDescent="0.45">
      <c r="A324" t="s">
        <v>68</v>
      </c>
      <c r="B324" s="2">
        <v>1203.03541</v>
      </c>
      <c r="C324" s="2">
        <v>1620.0544399999999</v>
      </c>
      <c r="D324" s="2">
        <v>2725.1695</v>
      </c>
      <c r="E324" s="2">
        <v>0</v>
      </c>
      <c r="F324" s="2">
        <v>0</v>
      </c>
      <c r="G324" s="2">
        <v>0</v>
      </c>
      <c r="H324" s="53">
        <v>0</v>
      </c>
      <c r="I324" s="53">
        <v>0</v>
      </c>
      <c r="J324" s="53">
        <v>0</v>
      </c>
      <c r="K324" t="s">
        <v>413</v>
      </c>
    </row>
    <row r="325" spans="1:11" x14ac:dyDescent="0.45">
      <c r="A325" t="s">
        <v>85</v>
      </c>
      <c r="B325" s="2">
        <v>12.955</v>
      </c>
      <c r="C325" s="2">
        <v>16.752000000000002</v>
      </c>
      <c r="D325" s="2">
        <v>205.51900000000001</v>
      </c>
      <c r="E325" s="2">
        <v>0</v>
      </c>
      <c r="F325" s="2">
        <v>0</v>
      </c>
      <c r="G325" s="2">
        <v>0</v>
      </c>
      <c r="H325" s="53">
        <v>0</v>
      </c>
      <c r="I325" s="53">
        <v>0</v>
      </c>
      <c r="J325" s="53">
        <v>0</v>
      </c>
      <c r="K325" t="s">
        <v>413</v>
      </c>
    </row>
    <row r="326" spans="1:11" x14ac:dyDescent="0.45">
      <c r="A326" t="s">
        <v>59</v>
      </c>
      <c r="B326" s="2">
        <v>23.358999999999998</v>
      </c>
      <c r="C326" s="2">
        <v>32.474240000000002</v>
      </c>
      <c r="D326" s="2">
        <v>66.990000000000009</v>
      </c>
      <c r="E326" s="2">
        <v>0</v>
      </c>
      <c r="F326" s="2">
        <v>0</v>
      </c>
      <c r="G326" s="2">
        <v>0</v>
      </c>
      <c r="H326" s="53">
        <v>0</v>
      </c>
      <c r="I326" s="53">
        <v>0</v>
      </c>
      <c r="J326" s="53">
        <v>0</v>
      </c>
      <c r="K326" t="s">
        <v>413</v>
      </c>
    </row>
    <row r="327" spans="1:11" x14ac:dyDescent="0.45">
      <c r="A327" t="s">
        <v>65</v>
      </c>
      <c r="B327" s="2">
        <v>40.405000000000001</v>
      </c>
      <c r="C327" s="2">
        <v>53.120999999999995</v>
      </c>
      <c r="D327" s="2">
        <v>77.688000000000002</v>
      </c>
      <c r="E327" s="2">
        <v>0</v>
      </c>
      <c r="F327" s="2">
        <v>0</v>
      </c>
      <c r="G327" s="2">
        <v>0</v>
      </c>
      <c r="H327" s="53">
        <v>0</v>
      </c>
      <c r="I327" s="53">
        <v>0</v>
      </c>
      <c r="J327" s="53">
        <v>0</v>
      </c>
      <c r="K327" t="s">
        <v>413</v>
      </c>
    </row>
    <row r="328" spans="1:11" x14ac:dyDescent="0.45">
      <c r="A328" t="s">
        <v>81</v>
      </c>
      <c r="B328" s="2">
        <v>14.672000000000001</v>
      </c>
      <c r="C328" s="2">
        <v>18.195</v>
      </c>
      <c r="D328" s="2">
        <v>41.267999999999994</v>
      </c>
      <c r="E328" s="2">
        <v>0</v>
      </c>
      <c r="F328" s="2">
        <v>0</v>
      </c>
      <c r="G328" s="2">
        <v>0</v>
      </c>
      <c r="H328" s="53">
        <v>0</v>
      </c>
      <c r="I328" s="53">
        <v>0</v>
      </c>
      <c r="J328" s="53">
        <v>0</v>
      </c>
      <c r="K328" t="s">
        <v>413</v>
      </c>
    </row>
    <row r="329" spans="1:11" x14ac:dyDescent="0.45">
      <c r="A329" t="s">
        <v>67</v>
      </c>
      <c r="B329" s="2">
        <v>4511.1040000000003</v>
      </c>
      <c r="C329" s="2">
        <v>6376.7960000000003</v>
      </c>
      <c r="D329" s="2">
        <v>8405.0040000000008</v>
      </c>
      <c r="E329" s="2">
        <v>2510.3420000000001</v>
      </c>
      <c r="F329" s="2">
        <v>2499.04</v>
      </c>
      <c r="G329" s="2">
        <v>2541.0279999999998</v>
      </c>
      <c r="H329" s="53">
        <v>1.7970077383878373</v>
      </c>
      <c r="I329" s="53">
        <v>2.5516982521288174</v>
      </c>
      <c r="J329" s="53">
        <v>3.3077179787078306</v>
      </c>
      <c r="K329" t="s">
        <v>432</v>
      </c>
    </row>
    <row r="330" spans="1:11" x14ac:dyDescent="0.45">
      <c r="A330" t="s">
        <v>339</v>
      </c>
      <c r="B330" s="2">
        <v>0</v>
      </c>
      <c r="C330" s="2">
        <v>0</v>
      </c>
      <c r="D330" s="2">
        <v>0</v>
      </c>
      <c r="E330" s="2">
        <v>0.48199999999999998</v>
      </c>
      <c r="F330" s="2">
        <v>6.8000000000000005E-2</v>
      </c>
      <c r="G330" s="2">
        <v>0.10299999999999999</v>
      </c>
      <c r="H330" s="53"/>
      <c r="I330" s="53"/>
      <c r="J330" s="53"/>
      <c r="K330" t="s">
        <v>432</v>
      </c>
    </row>
    <row r="331" spans="1:11" x14ac:dyDescent="0.45">
      <c r="A331" t="s">
        <v>87</v>
      </c>
      <c r="B331" s="2">
        <v>12400</v>
      </c>
      <c r="C331" s="2">
        <v>15800</v>
      </c>
      <c r="D331" s="2">
        <v>20100</v>
      </c>
      <c r="E331" s="2">
        <v>4038.085</v>
      </c>
      <c r="F331" s="2">
        <v>4354.1610000000001</v>
      </c>
      <c r="G331" s="2">
        <v>4815.8130000000001</v>
      </c>
      <c r="H331" s="53">
        <v>3.0707625025228542</v>
      </c>
      <c r="I331" s="53">
        <v>3.628712856506684</v>
      </c>
      <c r="J331" s="53">
        <v>4.1737501020076984</v>
      </c>
      <c r="K331" t="s">
        <v>432</v>
      </c>
    </row>
    <row r="332" spans="1:11" x14ac:dyDescent="0.45">
      <c r="A332" t="s">
        <v>43</v>
      </c>
      <c r="B332" s="2">
        <v>0</v>
      </c>
      <c r="C332" s="2">
        <v>0</v>
      </c>
      <c r="D332" s="2">
        <v>0</v>
      </c>
      <c r="E332" s="2">
        <v>0</v>
      </c>
      <c r="F332" s="2">
        <v>0</v>
      </c>
      <c r="G332" s="2">
        <v>0</v>
      </c>
      <c r="H332" s="53"/>
      <c r="I332" s="53"/>
      <c r="J332" s="53"/>
      <c r="K332" t="s">
        <v>432</v>
      </c>
    </row>
    <row r="333" spans="1:11" x14ac:dyDescent="0.45">
      <c r="A333" t="s">
        <v>72</v>
      </c>
      <c r="B333" s="2">
        <v>0</v>
      </c>
      <c r="C333" s="2">
        <v>0</v>
      </c>
      <c r="D333" s="2">
        <v>0</v>
      </c>
      <c r="E333" s="2">
        <v>0</v>
      </c>
      <c r="F333" s="2">
        <v>0</v>
      </c>
      <c r="G333" s="2">
        <v>0</v>
      </c>
      <c r="H333" s="53"/>
      <c r="I333" s="53"/>
      <c r="J333" s="53"/>
      <c r="K333" t="s">
        <v>432</v>
      </c>
    </row>
    <row r="334" spans="1:11" x14ac:dyDescent="0.45">
      <c r="A334" t="s">
        <v>77</v>
      </c>
      <c r="B334" s="2">
        <v>57.232309999999998</v>
      </c>
      <c r="C334" s="2">
        <v>60.199269999999999</v>
      </c>
      <c r="D334" s="2">
        <v>67.758650000000003</v>
      </c>
      <c r="E334" s="2">
        <v>76.608000000000004</v>
      </c>
      <c r="F334" s="2">
        <v>79.503999999999991</v>
      </c>
      <c r="G334" s="2">
        <v>76.992000000000004</v>
      </c>
      <c r="H334" s="53">
        <v>0.74708006996658305</v>
      </c>
      <c r="I334" s="53">
        <v>0.75718542463272298</v>
      </c>
      <c r="J334" s="53">
        <v>0.88007390378221118</v>
      </c>
      <c r="K334" t="s">
        <v>432</v>
      </c>
    </row>
    <row r="335" spans="1:11" x14ac:dyDescent="0.45">
      <c r="A335" t="s">
        <v>63</v>
      </c>
      <c r="B335" s="2">
        <v>26.827000000000002</v>
      </c>
      <c r="C335" s="2">
        <v>29.623999999999999</v>
      </c>
      <c r="D335" s="2">
        <v>31.77215</v>
      </c>
      <c r="E335" s="2">
        <v>26.866</v>
      </c>
      <c r="F335" s="2">
        <v>27.123000000000001</v>
      </c>
      <c r="G335" s="2">
        <v>25.039000000000001</v>
      </c>
      <c r="H335" s="53">
        <v>0</v>
      </c>
      <c r="I335" s="53">
        <v>0</v>
      </c>
      <c r="J335" s="53">
        <v>0</v>
      </c>
      <c r="K335" t="s">
        <v>432</v>
      </c>
    </row>
    <row r="336" spans="1:11" x14ac:dyDescent="0.45">
      <c r="A336" t="s">
        <v>355</v>
      </c>
      <c r="B336" s="2">
        <v>13315</v>
      </c>
      <c r="C336" s="2">
        <v>16181.459500000001</v>
      </c>
      <c r="D336" s="2">
        <v>15440.6435</v>
      </c>
      <c r="E336" s="2">
        <v>3159.9090000000001</v>
      </c>
      <c r="F336" s="2">
        <v>3620.9879999999998</v>
      </c>
      <c r="G336" s="2">
        <v>3728.7289999999998</v>
      </c>
      <c r="H336" s="53">
        <v>4.2137289396625031</v>
      </c>
      <c r="I336" s="53">
        <v>4.4687967759075704</v>
      </c>
      <c r="J336" s="53">
        <v>4.1409937541719986</v>
      </c>
      <c r="K336" t="s">
        <v>432</v>
      </c>
    </row>
    <row r="337" spans="1:11" x14ac:dyDescent="0.45">
      <c r="A337" t="s">
        <v>428</v>
      </c>
      <c r="B337" s="2">
        <v>0</v>
      </c>
      <c r="C337" s="2">
        <v>0</v>
      </c>
      <c r="D337" s="2">
        <v>0</v>
      </c>
      <c r="E337" s="2">
        <v>0</v>
      </c>
      <c r="F337" s="2">
        <v>0</v>
      </c>
      <c r="G337" s="2">
        <v>0</v>
      </c>
      <c r="H337" s="53"/>
      <c r="I337" s="53"/>
      <c r="J337" s="53"/>
      <c r="K337" t="s">
        <v>432</v>
      </c>
    </row>
    <row r="338" spans="1:11" x14ac:dyDescent="0.45">
      <c r="A338" t="s">
        <v>90</v>
      </c>
      <c r="B338" s="2">
        <v>0</v>
      </c>
      <c r="C338" s="2">
        <v>0</v>
      </c>
      <c r="D338" s="2">
        <v>0</v>
      </c>
      <c r="E338" s="2">
        <v>0</v>
      </c>
      <c r="F338" s="2">
        <v>0</v>
      </c>
      <c r="G338" s="2">
        <v>0</v>
      </c>
      <c r="H338" s="53"/>
      <c r="I338" s="53"/>
      <c r="J338" s="53"/>
      <c r="K338" t="s">
        <v>432</v>
      </c>
    </row>
    <row r="339" spans="1:11" x14ac:dyDescent="0.45">
      <c r="A339" t="s">
        <v>340</v>
      </c>
      <c r="B339" s="2">
        <v>0</v>
      </c>
      <c r="C339" s="2">
        <v>0</v>
      </c>
      <c r="D339" s="2">
        <v>0</v>
      </c>
      <c r="E339" s="2">
        <v>0</v>
      </c>
      <c r="F339" s="2">
        <v>0</v>
      </c>
      <c r="G339" s="2">
        <v>0</v>
      </c>
      <c r="H339" s="53"/>
      <c r="I339" s="53"/>
      <c r="J339" s="53"/>
      <c r="K339" t="s">
        <v>432</v>
      </c>
    </row>
    <row r="340" spans="1:11" x14ac:dyDescent="0.45">
      <c r="A340" t="s">
        <v>51</v>
      </c>
      <c r="B340" s="2">
        <v>1765.712</v>
      </c>
      <c r="C340" s="2">
        <v>2101.4540000000002</v>
      </c>
      <c r="D340" s="2">
        <v>2556.2379999999998</v>
      </c>
      <c r="E340" s="2">
        <v>210.208</v>
      </c>
      <c r="F340" s="2">
        <v>217.62200000000001</v>
      </c>
      <c r="G340" s="2">
        <v>227.87100000000001</v>
      </c>
      <c r="H340" s="53">
        <v>8.399832546810778</v>
      </c>
      <c r="I340" s="53">
        <v>9.6564409848269026</v>
      </c>
      <c r="J340" s="53">
        <v>11.217917154881489</v>
      </c>
      <c r="K340" t="s">
        <v>432</v>
      </c>
    </row>
    <row r="341" spans="1:11" x14ac:dyDescent="0.45">
      <c r="A341" t="s">
        <v>83</v>
      </c>
      <c r="B341" s="2">
        <v>63.524000000000001</v>
      </c>
      <c r="C341" s="2">
        <v>124.67100000000001</v>
      </c>
      <c r="D341" s="2">
        <v>100.05460000000001</v>
      </c>
      <c r="E341" s="2">
        <v>5.1719999999999997</v>
      </c>
      <c r="F341" s="2">
        <v>8.1289999999999996</v>
      </c>
      <c r="G341" s="2">
        <v>6.2220000000000004</v>
      </c>
      <c r="H341" s="53">
        <v>12.282289249806652</v>
      </c>
      <c r="I341" s="53">
        <v>15.336572764177637</v>
      </c>
      <c r="J341" s="53">
        <v>16.080777884924462</v>
      </c>
      <c r="K341" t="s">
        <v>432</v>
      </c>
    </row>
    <row r="342" spans="1:11" x14ac:dyDescent="0.45">
      <c r="A342" t="s">
        <v>341</v>
      </c>
      <c r="B342" s="2">
        <v>554.00300000000004</v>
      </c>
      <c r="C342" s="2">
        <v>541.26499999999999</v>
      </c>
      <c r="D342" s="2">
        <v>523.29290000000003</v>
      </c>
      <c r="E342" s="2">
        <v>127.682</v>
      </c>
      <c r="F342" s="2">
        <v>109.438</v>
      </c>
      <c r="G342" s="2">
        <v>90.731999999999999</v>
      </c>
      <c r="H342" s="53">
        <v>4.3389279616547363</v>
      </c>
      <c r="I342" s="53">
        <v>4.9458597562089945</v>
      </c>
      <c r="J342" s="53">
        <v>5.7674569060529919</v>
      </c>
      <c r="K342" t="s">
        <v>432</v>
      </c>
    </row>
    <row r="343" spans="1:11" x14ac:dyDescent="0.45">
      <c r="A343" t="s">
        <v>88</v>
      </c>
      <c r="B343" s="2">
        <v>137.68299999999999</v>
      </c>
      <c r="C343" s="2">
        <v>148.13299999999998</v>
      </c>
      <c r="D343" s="2">
        <v>129.11492000000001</v>
      </c>
      <c r="E343" s="2">
        <v>26.553000000000001</v>
      </c>
      <c r="F343" s="2">
        <v>29.033999999999999</v>
      </c>
      <c r="G343" s="2">
        <v>24.111000000000001</v>
      </c>
      <c r="H343" s="53">
        <v>5.185214476706963</v>
      </c>
      <c r="I343" s="53">
        <v>5.1020527657229451</v>
      </c>
      <c r="J343" s="53">
        <v>5.3550213595454359</v>
      </c>
      <c r="K343" t="s">
        <v>432</v>
      </c>
    </row>
    <row r="344" spans="1:11" x14ac:dyDescent="0.45">
      <c r="A344" t="s">
        <v>74</v>
      </c>
      <c r="B344" s="2">
        <v>4938.9618799999998</v>
      </c>
      <c r="C344" s="2">
        <v>5964.1121199999998</v>
      </c>
      <c r="D344" s="2">
        <v>6874.8893200000002</v>
      </c>
      <c r="E344" s="2">
        <v>587.53600000000006</v>
      </c>
      <c r="F344" s="2">
        <v>684.44399999999996</v>
      </c>
      <c r="G344" s="2">
        <v>787.21699999999998</v>
      </c>
      <c r="H344" s="53">
        <v>8.4062285204651275</v>
      </c>
      <c r="I344" s="53">
        <v>8.7138058336401514</v>
      </c>
      <c r="J344" s="53">
        <v>8.7331565756328953</v>
      </c>
      <c r="K344" t="s">
        <v>432</v>
      </c>
    </row>
    <row r="345" spans="1:11" x14ac:dyDescent="0.45">
      <c r="A345" t="s">
        <v>46</v>
      </c>
      <c r="B345" s="2">
        <v>21200</v>
      </c>
      <c r="C345" s="2">
        <v>17900</v>
      </c>
      <c r="D345" s="2">
        <v>21700</v>
      </c>
      <c r="E345" s="2">
        <v>383.82400000000001</v>
      </c>
      <c r="F345" s="2">
        <v>354.87799999999999</v>
      </c>
      <c r="G345" s="2">
        <v>409.05099999999999</v>
      </c>
      <c r="H345" s="53">
        <v>55.233648755679688</v>
      </c>
      <c r="I345" s="53">
        <v>50.439869476270722</v>
      </c>
      <c r="J345" s="53">
        <v>53.049619729569173</v>
      </c>
      <c r="K345" t="s">
        <v>432</v>
      </c>
    </row>
    <row r="346" spans="1:11" x14ac:dyDescent="0.45">
      <c r="A346" t="s">
        <v>343</v>
      </c>
      <c r="B346" s="2">
        <v>49.529000000000003</v>
      </c>
      <c r="C346" s="2">
        <v>40.53</v>
      </c>
      <c r="D346" s="2">
        <v>53.890999999999998</v>
      </c>
      <c r="E346" s="2">
        <v>44.042000000000002</v>
      </c>
      <c r="F346" s="2">
        <v>29.706</v>
      </c>
      <c r="G346" s="2">
        <v>29.82</v>
      </c>
      <c r="H346" s="53">
        <v>1.1245856228145861</v>
      </c>
      <c r="I346" s="53">
        <v>1.3643708341749141</v>
      </c>
      <c r="J346" s="53">
        <v>1.8072099262240107</v>
      </c>
      <c r="K346" t="s">
        <v>432</v>
      </c>
    </row>
    <row r="347" spans="1:11" x14ac:dyDescent="0.45">
      <c r="A347" t="s">
        <v>344</v>
      </c>
      <c r="B347" s="2">
        <v>84.00985</v>
      </c>
      <c r="C347" s="2">
        <v>72.292969999999997</v>
      </c>
      <c r="D347" s="2">
        <v>74.618629999999996</v>
      </c>
      <c r="E347" s="2">
        <v>114.25</v>
      </c>
      <c r="F347" s="2">
        <v>140.04500000000002</v>
      </c>
      <c r="G347" s="2">
        <v>153.22500000000002</v>
      </c>
      <c r="H347" s="53">
        <v>0.73531597374179436</v>
      </c>
      <c r="I347" s="53">
        <v>0.51621243171837616</v>
      </c>
      <c r="J347" s="53">
        <v>0.48698730624898018</v>
      </c>
      <c r="K347" t="s">
        <v>432</v>
      </c>
    </row>
    <row r="348" spans="1:11" x14ac:dyDescent="0.45">
      <c r="A348" t="s">
        <v>70</v>
      </c>
      <c r="B348" s="2">
        <v>114.9654</v>
      </c>
      <c r="C348" s="2">
        <v>141.31800000000001</v>
      </c>
      <c r="D348" s="2">
        <v>144.10464999999999</v>
      </c>
      <c r="E348" s="2">
        <v>29.613000000000003</v>
      </c>
      <c r="F348" s="2">
        <v>30.272000000000002</v>
      </c>
      <c r="G348" s="2">
        <v>27.701000000000001</v>
      </c>
      <c r="H348" s="53">
        <v>3.8822611690811466</v>
      </c>
      <c r="I348" s="53">
        <v>4.6682743128964059</v>
      </c>
      <c r="J348" s="53">
        <v>5.2021461319085951</v>
      </c>
      <c r="K348" t="s">
        <v>432</v>
      </c>
    </row>
    <row r="349" spans="1:11" x14ac:dyDescent="0.45">
      <c r="A349" t="s">
        <v>345</v>
      </c>
      <c r="B349" s="2">
        <v>4929.57</v>
      </c>
      <c r="C349" s="2">
        <v>9101.3410000000003</v>
      </c>
      <c r="D349" s="2">
        <v>5871.4089999999997</v>
      </c>
      <c r="E349" s="2">
        <v>382.49099999999999</v>
      </c>
      <c r="F349" s="2">
        <v>449.44299999999998</v>
      </c>
      <c r="G349" s="2">
        <v>185.023</v>
      </c>
      <c r="H349" s="53">
        <v>12.888067954540107</v>
      </c>
      <c r="I349" s="53">
        <v>20.250267553393869</v>
      </c>
      <c r="J349" s="53">
        <v>31.733400712343869</v>
      </c>
      <c r="K349" t="s">
        <v>432</v>
      </c>
    </row>
    <row r="350" spans="1:11" x14ac:dyDescent="0.45">
      <c r="A350" t="s">
        <v>346</v>
      </c>
      <c r="B350" s="2">
        <v>0</v>
      </c>
      <c r="C350" s="2">
        <v>0</v>
      </c>
      <c r="D350" s="2">
        <v>3148.0329999999999</v>
      </c>
      <c r="E350" s="2">
        <v>0</v>
      </c>
      <c r="F350" s="2">
        <v>0</v>
      </c>
      <c r="G350" s="2">
        <v>263.88</v>
      </c>
      <c r="H350" s="53"/>
      <c r="I350" s="53"/>
      <c r="J350" s="53">
        <v>11.9297900560861</v>
      </c>
      <c r="K350" t="s">
        <v>432</v>
      </c>
    </row>
    <row r="351" spans="1:11" x14ac:dyDescent="0.45">
      <c r="A351" t="s">
        <v>39</v>
      </c>
      <c r="B351" s="2">
        <v>5950.9529899999998</v>
      </c>
      <c r="C351" s="2">
        <v>7087.3020000000006</v>
      </c>
      <c r="D351" s="2">
        <v>7667.1581799999994</v>
      </c>
      <c r="E351" s="2">
        <v>576.6099999999999</v>
      </c>
      <c r="F351" s="2">
        <v>780.846</v>
      </c>
      <c r="G351" s="2">
        <v>891.58100000000002</v>
      </c>
      <c r="H351" s="53">
        <v>10.320585820571965</v>
      </c>
      <c r="I351" s="53">
        <v>9.07644016874006</v>
      </c>
      <c r="J351" s="53">
        <v>8.5995082667755369</v>
      </c>
      <c r="K351" t="s">
        <v>432</v>
      </c>
    </row>
    <row r="352" spans="1:11" x14ac:dyDescent="0.45">
      <c r="A352" t="s">
        <v>347</v>
      </c>
      <c r="B352" s="2">
        <v>0</v>
      </c>
      <c r="C352" s="2">
        <v>0</v>
      </c>
      <c r="D352" s="2">
        <v>0</v>
      </c>
      <c r="E352" s="2">
        <v>0</v>
      </c>
      <c r="F352" s="2">
        <v>0</v>
      </c>
      <c r="G352" s="2">
        <v>0</v>
      </c>
      <c r="H352" s="53"/>
      <c r="I352" s="53"/>
      <c r="J352" s="53"/>
      <c r="K352" t="s">
        <v>432</v>
      </c>
    </row>
    <row r="353" spans="1:11" x14ac:dyDescent="0.45">
      <c r="A353" t="s">
        <v>55</v>
      </c>
      <c r="B353" s="2">
        <v>107.557</v>
      </c>
      <c r="C353" s="2">
        <v>94.536000000000001</v>
      </c>
      <c r="D353" s="2">
        <v>30.023389999999999</v>
      </c>
      <c r="E353" s="2">
        <v>136.92099999999999</v>
      </c>
      <c r="F353" s="2">
        <v>121.399</v>
      </c>
      <c r="G353" s="2">
        <v>112.89</v>
      </c>
      <c r="H353" s="53">
        <v>0.78554056718837872</v>
      </c>
      <c r="I353" s="53">
        <v>0.77872140627188036</v>
      </c>
      <c r="J353" s="53">
        <v>0.26595260873416599</v>
      </c>
      <c r="K353" t="s">
        <v>432</v>
      </c>
    </row>
    <row r="354" spans="1:11" x14ac:dyDescent="0.45">
      <c r="A354" t="s">
        <v>57</v>
      </c>
      <c r="B354" s="2">
        <v>6.6280000000000001</v>
      </c>
      <c r="C354" s="2">
        <v>5.0190000000000001</v>
      </c>
      <c r="D354" s="2">
        <v>10.759120000000001</v>
      </c>
      <c r="E354" s="2">
        <v>12.077</v>
      </c>
      <c r="F354" s="2">
        <v>9.4629999999999992</v>
      </c>
      <c r="G354" s="2">
        <v>32.945</v>
      </c>
      <c r="H354" s="53">
        <v>0.54881179100770061</v>
      </c>
      <c r="I354" s="53">
        <v>0.53038148578674849</v>
      </c>
      <c r="J354" s="53">
        <v>0.32657823645469725</v>
      </c>
      <c r="K354" t="s">
        <v>432</v>
      </c>
    </row>
    <row r="355" spans="1:11" x14ac:dyDescent="0.45">
      <c r="A355" t="s">
        <v>348</v>
      </c>
      <c r="B355" s="2">
        <v>0</v>
      </c>
      <c r="C355" s="2">
        <v>0</v>
      </c>
      <c r="D355" s="2">
        <v>0</v>
      </c>
      <c r="E355" s="2">
        <v>0</v>
      </c>
      <c r="F355" s="2">
        <v>0</v>
      </c>
      <c r="G355" s="2">
        <v>0</v>
      </c>
      <c r="H355" s="53"/>
      <c r="I355" s="53"/>
      <c r="J355" s="53"/>
      <c r="K355" t="s">
        <v>432</v>
      </c>
    </row>
    <row r="356" spans="1:11" x14ac:dyDescent="0.45">
      <c r="A356" t="s">
        <v>349</v>
      </c>
      <c r="B356" s="2">
        <v>216.30889999999999</v>
      </c>
      <c r="C356" s="2">
        <v>395.23720000000003</v>
      </c>
      <c r="D356" s="2">
        <v>378.81809999999996</v>
      </c>
      <c r="E356" s="2">
        <v>81.036000000000001</v>
      </c>
      <c r="F356" s="2">
        <v>138.71</v>
      </c>
      <c r="G356" s="2">
        <v>240.108</v>
      </c>
      <c r="H356" s="53">
        <v>2.6692938940717705</v>
      </c>
      <c r="I356" s="53">
        <v>2.8493778386561894</v>
      </c>
      <c r="J356" s="53">
        <v>1.5776987855465039</v>
      </c>
      <c r="K356" t="s">
        <v>432</v>
      </c>
    </row>
    <row r="357" spans="1:11" x14ac:dyDescent="0.45">
      <c r="A357" t="s">
        <v>350</v>
      </c>
      <c r="B357" s="2">
        <v>27.22</v>
      </c>
      <c r="C357" s="2">
        <v>30.445</v>
      </c>
      <c r="D357" s="2">
        <v>30.043589999999998</v>
      </c>
      <c r="E357" s="2">
        <v>5.5229999999999997</v>
      </c>
      <c r="F357" s="2">
        <v>5.8490000000000002</v>
      </c>
      <c r="G357" s="2">
        <v>6.24</v>
      </c>
      <c r="H357" s="53">
        <v>4.9284808980626469</v>
      </c>
      <c r="I357" s="53">
        <v>5.2051632757736366</v>
      </c>
      <c r="J357" s="53">
        <v>4.8146778846153842</v>
      </c>
      <c r="K357" t="s">
        <v>432</v>
      </c>
    </row>
    <row r="358" spans="1:11" x14ac:dyDescent="0.45">
      <c r="A358" t="s">
        <v>45</v>
      </c>
      <c r="B358" s="2">
        <v>261.77199999999999</v>
      </c>
      <c r="C358" s="2">
        <v>300.005</v>
      </c>
      <c r="D358" s="2">
        <v>178.59210000000002</v>
      </c>
      <c r="E358" s="2">
        <v>0</v>
      </c>
      <c r="F358" s="2">
        <v>0</v>
      </c>
      <c r="G358" s="2">
        <v>0</v>
      </c>
      <c r="H358" s="53">
        <v>0</v>
      </c>
      <c r="I358" s="53">
        <v>0</v>
      </c>
      <c r="J358" s="53">
        <v>0</v>
      </c>
      <c r="K358" t="s">
        <v>432</v>
      </c>
    </row>
    <row r="359" spans="1:11" x14ac:dyDescent="0.45">
      <c r="A359" t="s">
        <v>68</v>
      </c>
      <c r="B359" s="2">
        <v>10.516</v>
      </c>
      <c r="C359" s="2">
        <v>16.341000000000001</v>
      </c>
      <c r="D359" s="2">
        <v>29.972999999999999</v>
      </c>
      <c r="E359" s="2">
        <v>0</v>
      </c>
      <c r="F359" s="2">
        <v>0</v>
      </c>
      <c r="G359" s="2">
        <v>0</v>
      </c>
      <c r="H359" s="53">
        <v>0</v>
      </c>
      <c r="I359" s="53">
        <v>0</v>
      </c>
      <c r="J359" s="53">
        <v>0</v>
      </c>
      <c r="K359" t="s">
        <v>432</v>
      </c>
    </row>
    <row r="360" spans="1:11" x14ac:dyDescent="0.45">
      <c r="A360" t="s">
        <v>85</v>
      </c>
      <c r="B360" s="2">
        <v>557.09800000000007</v>
      </c>
      <c r="C360" s="2">
        <v>898.80799999999988</v>
      </c>
      <c r="D360" s="2">
        <v>1534.56529</v>
      </c>
      <c r="E360" s="2">
        <v>0</v>
      </c>
      <c r="F360" s="2">
        <v>0</v>
      </c>
      <c r="G360" s="2">
        <v>0</v>
      </c>
      <c r="H360" s="53">
        <v>0</v>
      </c>
      <c r="I360" s="53">
        <v>0</v>
      </c>
      <c r="J360" s="53">
        <v>0</v>
      </c>
      <c r="K360" t="s">
        <v>432</v>
      </c>
    </row>
    <row r="361" spans="1:11" x14ac:dyDescent="0.45">
      <c r="A361" t="s">
        <v>59</v>
      </c>
      <c r="B361" s="2">
        <v>296.84500000000003</v>
      </c>
      <c r="C361" s="2">
        <v>424.01099999999997</v>
      </c>
      <c r="D361" s="2">
        <v>785.88076000000001</v>
      </c>
      <c r="E361" s="2">
        <v>0</v>
      </c>
      <c r="F361" s="2">
        <v>0</v>
      </c>
      <c r="G361" s="2">
        <v>0</v>
      </c>
      <c r="H361" s="53">
        <v>0</v>
      </c>
      <c r="I361" s="53">
        <v>0</v>
      </c>
      <c r="J361" s="53">
        <v>0</v>
      </c>
      <c r="K361" t="s">
        <v>432</v>
      </c>
    </row>
    <row r="362" spans="1:11" x14ac:dyDescent="0.45">
      <c r="A362" t="s">
        <v>65</v>
      </c>
      <c r="B362" s="2">
        <v>33.837999999999994</v>
      </c>
      <c r="C362" s="2">
        <v>55.544999999999995</v>
      </c>
      <c r="D362" s="2">
        <v>29.755219999999998</v>
      </c>
      <c r="E362" s="2"/>
      <c r="F362" s="2"/>
      <c r="G362" s="2"/>
      <c r="H362" s="53"/>
      <c r="I362" s="53"/>
      <c r="J362" s="53"/>
      <c r="K362" t="s">
        <v>432</v>
      </c>
    </row>
    <row r="363" spans="1:11" x14ac:dyDescent="0.45">
      <c r="A363" t="s">
        <v>81</v>
      </c>
      <c r="B363" s="2">
        <v>1226.1037800000001</v>
      </c>
      <c r="C363" s="2">
        <v>1651.8894100000002</v>
      </c>
      <c r="D363" s="2">
        <v>1295.1215299999999</v>
      </c>
      <c r="E363" s="2"/>
      <c r="F363" s="2"/>
      <c r="G363" s="2"/>
      <c r="H363" s="53"/>
      <c r="I363" s="53"/>
      <c r="J363" s="53"/>
      <c r="K363" t="s">
        <v>432</v>
      </c>
    </row>
    <row r="364" spans="1:11" x14ac:dyDescent="0.45">
      <c r="A364" t="s">
        <v>61</v>
      </c>
      <c r="B364" s="2">
        <v>1100.902</v>
      </c>
      <c r="C364" s="2">
        <v>2545.9670000000001</v>
      </c>
      <c r="D364" s="2">
        <v>2349.252</v>
      </c>
      <c r="E364" s="2"/>
      <c r="F364" s="2"/>
      <c r="G364" s="2"/>
      <c r="H364" s="53"/>
      <c r="I364" s="53"/>
      <c r="J364" s="53"/>
      <c r="K364" t="s">
        <v>432</v>
      </c>
    </row>
    <row r="365" spans="1:11" x14ac:dyDescent="0.45">
      <c r="A365" t="s">
        <v>352</v>
      </c>
      <c r="B365" s="2">
        <v>1920.0170000000001</v>
      </c>
      <c r="C365" s="2">
        <v>2502.8719999999998</v>
      </c>
      <c r="D365" s="2">
        <v>1771.2470000000001</v>
      </c>
      <c r="E365" s="2"/>
      <c r="F365" s="2"/>
      <c r="G365" s="2"/>
      <c r="H365" s="53"/>
      <c r="I365" s="53"/>
      <c r="J365" s="53"/>
      <c r="K365" t="s">
        <v>432</v>
      </c>
    </row>
    <row r="366" spans="1:11" x14ac:dyDescent="0.45">
      <c r="A366" t="s">
        <v>67</v>
      </c>
      <c r="B366" s="2">
        <v>62.500999999999998</v>
      </c>
      <c r="C366" s="2">
        <v>432.404</v>
      </c>
      <c r="D366" s="2">
        <v>458.52209999999997</v>
      </c>
      <c r="E366" s="2">
        <v>89.052999999999997</v>
      </c>
      <c r="F366" s="2">
        <v>184.65799999999999</v>
      </c>
      <c r="G366" s="2">
        <v>299.97199999999998</v>
      </c>
      <c r="H366" s="53">
        <v>0.70184047701930308</v>
      </c>
      <c r="I366" s="53">
        <v>2.3416478029654821</v>
      </c>
      <c r="J366" s="53">
        <v>1.528549664635366</v>
      </c>
      <c r="K366" t="s">
        <v>414</v>
      </c>
    </row>
    <row r="367" spans="1:11" x14ac:dyDescent="0.45">
      <c r="A367" t="s">
        <v>339</v>
      </c>
      <c r="B367" s="2">
        <v>159.10599999999999</v>
      </c>
      <c r="C367" s="2">
        <v>169.22900000000001</v>
      </c>
      <c r="D367" s="2">
        <v>199.74510000000001</v>
      </c>
      <c r="E367" s="2">
        <v>179.19499999999999</v>
      </c>
      <c r="F367" s="2">
        <v>138.375</v>
      </c>
      <c r="G367" s="2">
        <v>190.136</v>
      </c>
      <c r="H367" s="53">
        <v>0.88789307737381062</v>
      </c>
      <c r="I367" s="53">
        <v>1.2229738030713642</v>
      </c>
      <c r="J367" s="53">
        <v>1.050538035932175</v>
      </c>
      <c r="K367" t="s">
        <v>414</v>
      </c>
    </row>
    <row r="368" spans="1:11" x14ac:dyDescent="0.45">
      <c r="A368" t="s">
        <v>87</v>
      </c>
      <c r="B368" s="2">
        <v>11.654</v>
      </c>
      <c r="C368" s="2">
        <v>67.253</v>
      </c>
      <c r="D368" s="2">
        <v>135.07470000000001</v>
      </c>
      <c r="E368" s="2">
        <v>4.266</v>
      </c>
      <c r="F368" s="2">
        <v>12.975</v>
      </c>
      <c r="G368" s="2">
        <v>32.253</v>
      </c>
      <c r="H368" s="53">
        <v>2.7318330989217063</v>
      </c>
      <c r="I368" s="53">
        <v>5.1832755298651252</v>
      </c>
      <c r="J368" s="53">
        <v>4.1879732117942519</v>
      </c>
      <c r="K368" t="s">
        <v>414</v>
      </c>
    </row>
    <row r="369" spans="1:11" x14ac:dyDescent="0.45">
      <c r="A369" t="s">
        <v>43</v>
      </c>
      <c r="B369" s="2">
        <v>6.444</v>
      </c>
      <c r="C369" s="2">
        <v>7.6618999999999993</v>
      </c>
      <c r="D369" s="2">
        <v>13.87729</v>
      </c>
      <c r="E369" s="2">
        <v>10.042999999999999</v>
      </c>
      <c r="F369" s="2">
        <v>8.1579999999999995</v>
      </c>
      <c r="G369" s="2">
        <v>11.977</v>
      </c>
      <c r="H369" s="53">
        <v>0.64164094394105353</v>
      </c>
      <c r="I369" s="53">
        <v>0.93918852659965679</v>
      </c>
      <c r="J369" s="53">
        <v>1.1586616014026885</v>
      </c>
      <c r="K369" t="s">
        <v>414</v>
      </c>
    </row>
    <row r="370" spans="1:11" x14ac:dyDescent="0.45">
      <c r="A370" t="s">
        <v>72</v>
      </c>
      <c r="B370" s="2">
        <v>0</v>
      </c>
      <c r="C370" s="2">
        <v>0</v>
      </c>
      <c r="D370" s="2">
        <v>0</v>
      </c>
      <c r="E370" s="2">
        <v>0</v>
      </c>
      <c r="F370" s="2">
        <v>0</v>
      </c>
      <c r="G370" s="2">
        <v>0</v>
      </c>
      <c r="H370" s="53"/>
      <c r="I370" s="53"/>
      <c r="J370" s="53"/>
      <c r="K370" t="s">
        <v>414</v>
      </c>
    </row>
    <row r="371" spans="1:11" x14ac:dyDescent="0.45">
      <c r="A371" t="s">
        <v>77</v>
      </c>
      <c r="B371" s="2">
        <v>230.68900000000002</v>
      </c>
      <c r="C371" s="2">
        <v>365.49600000000004</v>
      </c>
      <c r="D371" s="2">
        <v>463.51324</v>
      </c>
      <c r="E371" s="2">
        <v>363.19799999999998</v>
      </c>
      <c r="F371" s="2">
        <v>366.91</v>
      </c>
      <c r="G371" s="2">
        <v>652.67899999999997</v>
      </c>
      <c r="H371" s="53">
        <v>0.63516043590548421</v>
      </c>
      <c r="I371" s="53">
        <v>0.99614619388950976</v>
      </c>
      <c r="J371" s="53">
        <v>0.7101702981097906</v>
      </c>
      <c r="K371" t="s">
        <v>414</v>
      </c>
    </row>
    <row r="372" spans="1:11" x14ac:dyDescent="0.45">
      <c r="A372" t="s">
        <v>63</v>
      </c>
      <c r="B372" s="2">
        <v>7.032</v>
      </c>
      <c r="C372" s="2">
        <v>14.369</v>
      </c>
      <c r="D372" s="2">
        <v>15.616670000000001</v>
      </c>
      <c r="E372" s="2">
        <v>13.462999999999999</v>
      </c>
      <c r="F372" s="2">
        <v>20.558</v>
      </c>
      <c r="G372" s="2">
        <v>34.662999999999997</v>
      </c>
      <c r="H372" s="53">
        <v>0.52232043378147519</v>
      </c>
      <c r="I372" s="53">
        <v>0.69894931413561634</v>
      </c>
      <c r="J372" s="53">
        <v>0.45052851743934463</v>
      </c>
      <c r="K372" t="s">
        <v>414</v>
      </c>
    </row>
    <row r="373" spans="1:11" x14ac:dyDescent="0.45">
      <c r="A373" t="s">
        <v>340</v>
      </c>
      <c r="B373" s="2">
        <v>13.922000000000001</v>
      </c>
      <c r="C373" s="2">
        <v>57.088999999999999</v>
      </c>
      <c r="D373" s="2">
        <v>34.05565</v>
      </c>
      <c r="E373" s="2">
        <v>29.542999999999999</v>
      </c>
      <c r="F373" s="2">
        <v>72.352999999999994</v>
      </c>
      <c r="G373" s="2">
        <v>65.259</v>
      </c>
      <c r="H373" s="53">
        <v>0.47124530345597943</v>
      </c>
      <c r="I373" s="53">
        <v>0.78903431785827816</v>
      </c>
      <c r="J373" s="53">
        <v>0.52185369067868037</v>
      </c>
      <c r="K373" t="s">
        <v>414</v>
      </c>
    </row>
    <row r="374" spans="1:11" x14ac:dyDescent="0.45">
      <c r="A374" t="s">
        <v>51</v>
      </c>
      <c r="B374" s="2">
        <v>820.99199999999996</v>
      </c>
      <c r="C374" s="2">
        <v>977.2</v>
      </c>
      <c r="D374" s="2">
        <v>1375.14</v>
      </c>
      <c r="E374" s="2">
        <v>120.46299999999999</v>
      </c>
      <c r="F374" s="2">
        <v>70</v>
      </c>
      <c r="G374" s="2">
        <v>93.912999999999997</v>
      </c>
      <c r="H374" s="53">
        <v>6.815304284303064</v>
      </c>
      <c r="I374" s="53">
        <v>13.96</v>
      </c>
      <c r="J374" s="53">
        <v>14.642701223472789</v>
      </c>
      <c r="K374" t="s">
        <v>414</v>
      </c>
    </row>
    <row r="375" spans="1:11" x14ac:dyDescent="0.45">
      <c r="A375" t="s">
        <v>83</v>
      </c>
      <c r="B375" s="2">
        <v>957.202</v>
      </c>
      <c r="C375" s="2">
        <v>1789.404</v>
      </c>
      <c r="D375" s="2">
        <v>908.00709999999992</v>
      </c>
      <c r="E375" s="2">
        <v>108.983</v>
      </c>
      <c r="F375" s="2">
        <v>150.77699999999999</v>
      </c>
      <c r="G375" s="2">
        <v>119.744</v>
      </c>
      <c r="H375" s="53">
        <v>8.783039556628097</v>
      </c>
      <c r="I375" s="53">
        <v>11.867884359020277</v>
      </c>
      <c r="J375" s="53">
        <v>7.5829026924104754</v>
      </c>
      <c r="K375" t="s">
        <v>414</v>
      </c>
    </row>
    <row r="376" spans="1:11" x14ac:dyDescent="0.45">
      <c r="A376" t="s">
        <v>341</v>
      </c>
      <c r="B376" s="2">
        <v>1032.9159999999999</v>
      </c>
      <c r="C376" s="2">
        <v>840.072</v>
      </c>
      <c r="D376" s="2">
        <v>1372.7449999999999</v>
      </c>
      <c r="E376" s="2">
        <v>174.66300000000001</v>
      </c>
      <c r="F376" s="2">
        <v>112.194</v>
      </c>
      <c r="G376" s="2">
        <v>189.435</v>
      </c>
      <c r="H376" s="53">
        <v>5.913765365303469</v>
      </c>
      <c r="I376" s="53">
        <v>7.4876731376009413</v>
      </c>
      <c r="J376" s="53">
        <v>7.246522553910312</v>
      </c>
      <c r="K376" t="s">
        <v>414</v>
      </c>
    </row>
    <row r="377" spans="1:11" x14ac:dyDescent="0.45">
      <c r="A377" t="s">
        <v>88</v>
      </c>
      <c r="B377" s="2">
        <v>96.944999999999993</v>
      </c>
      <c r="C377" s="2">
        <v>206.62700000000001</v>
      </c>
      <c r="D377" s="2">
        <v>258.27904000000001</v>
      </c>
      <c r="E377" s="2">
        <v>23.12</v>
      </c>
      <c r="F377" s="2">
        <v>28.887999999999998</v>
      </c>
      <c r="G377" s="2">
        <v>35.658999999999999</v>
      </c>
      <c r="H377" s="53">
        <v>4.1931228373702414</v>
      </c>
      <c r="I377" s="53">
        <v>7.1526931597895329</v>
      </c>
      <c r="J377" s="53">
        <v>7.2430253232003148</v>
      </c>
      <c r="K377" t="s">
        <v>414</v>
      </c>
    </row>
    <row r="378" spans="1:11" x14ac:dyDescent="0.45">
      <c r="A378" t="s">
        <v>342</v>
      </c>
      <c r="B378" s="2">
        <v>223.67500000000001</v>
      </c>
      <c r="C378" s="2">
        <v>536.84529999999995</v>
      </c>
      <c r="D378" s="2">
        <v>501.08504000000005</v>
      </c>
      <c r="E378" s="2">
        <v>43.47</v>
      </c>
      <c r="F378" s="2">
        <v>65.653999999999996</v>
      </c>
      <c r="G378" s="2">
        <v>74.717000000000013</v>
      </c>
      <c r="H378" s="53">
        <v>5.1455026455026456</v>
      </c>
      <c r="I378" s="53">
        <v>8.1768864044841134</v>
      </c>
      <c r="J378" s="53">
        <v>6.7064394983738636</v>
      </c>
      <c r="K378" t="s">
        <v>414</v>
      </c>
    </row>
    <row r="379" spans="1:11" x14ac:dyDescent="0.45">
      <c r="A379" t="s">
        <v>74</v>
      </c>
      <c r="B379" s="2">
        <v>58</v>
      </c>
      <c r="C379" s="2">
        <v>114.37492999999999</v>
      </c>
      <c r="D379" s="2">
        <v>179.82816</v>
      </c>
      <c r="E379" s="2">
        <v>11.629000000000001</v>
      </c>
      <c r="F379" s="2">
        <v>26.048999999999999</v>
      </c>
      <c r="G379" s="2">
        <v>36.89</v>
      </c>
      <c r="H379" s="53">
        <v>4.9875311720698248</v>
      </c>
      <c r="I379" s="53">
        <v>4.3907608737379551</v>
      </c>
      <c r="J379" s="53">
        <v>4.8747129303334233</v>
      </c>
      <c r="K379" t="s">
        <v>414</v>
      </c>
    </row>
    <row r="380" spans="1:11" x14ac:dyDescent="0.45">
      <c r="A380" t="s">
        <v>46</v>
      </c>
      <c r="B380" s="2">
        <v>40</v>
      </c>
      <c r="C380" s="2">
        <v>115.304</v>
      </c>
      <c r="D380" s="2">
        <v>103.6712</v>
      </c>
      <c r="E380" s="2">
        <v>2</v>
      </c>
      <c r="F380" s="2">
        <v>6.0720000000000001</v>
      </c>
      <c r="G380" s="2">
        <v>7.8460000000000001</v>
      </c>
      <c r="H380" s="53">
        <v>20</v>
      </c>
      <c r="I380" s="53">
        <v>18.989459815546773</v>
      </c>
      <c r="J380" s="53">
        <v>13.213255161865918</v>
      </c>
      <c r="K380" t="s">
        <v>414</v>
      </c>
    </row>
    <row r="381" spans="1:11" x14ac:dyDescent="0.45">
      <c r="A381" t="s">
        <v>343</v>
      </c>
      <c r="B381" s="2">
        <v>3.8</v>
      </c>
      <c r="C381" s="2">
        <v>5.3751099999999994</v>
      </c>
      <c r="D381" s="2">
        <v>4.6545100000000001</v>
      </c>
      <c r="E381" s="2">
        <v>2.8540000000000001</v>
      </c>
      <c r="F381" s="2">
        <v>4.3</v>
      </c>
      <c r="G381" s="2">
        <v>4.1760000000000002</v>
      </c>
      <c r="H381" s="53">
        <v>1.3314646110721793</v>
      </c>
      <c r="I381" s="53">
        <v>1.2500255813953487</v>
      </c>
      <c r="J381" s="53">
        <v>1.1145857279693487</v>
      </c>
      <c r="K381" t="s">
        <v>414</v>
      </c>
    </row>
    <row r="382" spans="1:11" x14ac:dyDescent="0.45">
      <c r="A382" t="s">
        <v>344</v>
      </c>
      <c r="B382" s="2">
        <v>0</v>
      </c>
      <c r="C382" s="2">
        <v>0</v>
      </c>
      <c r="D382" s="2">
        <v>0</v>
      </c>
      <c r="E382" s="2">
        <v>0</v>
      </c>
      <c r="F382" s="2">
        <v>0</v>
      </c>
      <c r="G382" s="2">
        <v>0</v>
      </c>
      <c r="H382" s="53"/>
      <c r="I382" s="53"/>
      <c r="J382" s="53"/>
      <c r="K382" t="s">
        <v>414</v>
      </c>
    </row>
    <row r="383" spans="1:11" x14ac:dyDescent="0.45">
      <c r="A383" t="s">
        <v>70</v>
      </c>
      <c r="B383" s="2">
        <v>0</v>
      </c>
      <c r="C383" s="2">
        <v>0</v>
      </c>
      <c r="D383" s="2">
        <v>0</v>
      </c>
      <c r="E383" s="2">
        <v>0</v>
      </c>
      <c r="F383" s="2">
        <v>0</v>
      </c>
      <c r="G383" s="2">
        <v>0</v>
      </c>
      <c r="H383" s="53"/>
      <c r="I383" s="53"/>
      <c r="J383" s="53"/>
      <c r="K383" t="s">
        <v>414</v>
      </c>
    </row>
    <row r="384" spans="1:11" x14ac:dyDescent="0.45">
      <c r="A384" t="s">
        <v>345</v>
      </c>
      <c r="B384" s="2">
        <v>2212.25</v>
      </c>
      <c r="C384" s="2">
        <v>2000</v>
      </c>
      <c r="D384" s="2">
        <v>2208.4679999999998</v>
      </c>
      <c r="E384" s="2">
        <v>360.47</v>
      </c>
      <c r="F384" s="2">
        <v>333.77300000000002</v>
      </c>
      <c r="G384" s="2">
        <v>191.78899999999999</v>
      </c>
      <c r="H384" s="53">
        <v>6.1371265292534742</v>
      </c>
      <c r="I384" s="53">
        <v>5.9920964248156681</v>
      </c>
      <c r="J384" s="53">
        <v>11.515092106429462</v>
      </c>
      <c r="K384" t="s">
        <v>414</v>
      </c>
    </row>
    <row r="385" spans="1:11" x14ac:dyDescent="0.45">
      <c r="A385" t="s">
        <v>346</v>
      </c>
      <c r="B385" s="2">
        <v>0</v>
      </c>
      <c r="C385" s="2">
        <v>0</v>
      </c>
      <c r="D385" s="2">
        <v>996.01599999999996</v>
      </c>
      <c r="E385" s="2">
        <v>0</v>
      </c>
      <c r="F385" s="2">
        <v>0</v>
      </c>
      <c r="G385" s="2">
        <v>64.295000000000002</v>
      </c>
      <c r="H385" s="53"/>
      <c r="I385" s="53"/>
      <c r="J385" s="53">
        <v>15.491344583560151</v>
      </c>
      <c r="K385" t="s">
        <v>414</v>
      </c>
    </row>
    <row r="386" spans="1:11" x14ac:dyDescent="0.45">
      <c r="A386" t="s">
        <v>39</v>
      </c>
      <c r="B386" s="2">
        <v>87</v>
      </c>
      <c r="C386" s="2">
        <v>150.38472000000002</v>
      </c>
      <c r="D386" s="2">
        <v>147.48257000000001</v>
      </c>
      <c r="E386" s="2">
        <v>15.494</v>
      </c>
      <c r="F386" s="2">
        <v>27.197000000000003</v>
      </c>
      <c r="G386" s="2">
        <v>20.490000000000002</v>
      </c>
      <c r="H386" s="53">
        <v>5.6150768039240999</v>
      </c>
      <c r="I386" s="53">
        <v>5.529459866897084</v>
      </c>
      <c r="J386" s="53">
        <v>7.1977828208882375</v>
      </c>
      <c r="K386" t="s">
        <v>414</v>
      </c>
    </row>
    <row r="387" spans="1:11" x14ac:dyDescent="0.45">
      <c r="A387" t="s">
        <v>347</v>
      </c>
      <c r="B387" s="2">
        <v>63</v>
      </c>
      <c r="C387" s="2">
        <v>97</v>
      </c>
      <c r="D387" s="2">
        <v>160.41979999999998</v>
      </c>
      <c r="E387" s="2">
        <v>12.3</v>
      </c>
      <c r="F387" s="2">
        <v>13.548999999999999</v>
      </c>
      <c r="G387" s="2">
        <v>32.799999999999997</v>
      </c>
      <c r="H387" s="53">
        <v>5.1219512195121952</v>
      </c>
      <c r="I387" s="53">
        <v>7.1591999409550526</v>
      </c>
      <c r="J387" s="53">
        <v>4.8908475609756099</v>
      </c>
      <c r="K387" t="s">
        <v>414</v>
      </c>
    </row>
    <row r="388" spans="1:11" x14ac:dyDescent="0.45">
      <c r="A388" t="s">
        <v>55</v>
      </c>
      <c r="B388" s="2">
        <v>16.097999999999999</v>
      </c>
      <c r="C388" s="2">
        <v>19.318999999999999</v>
      </c>
      <c r="D388" s="2">
        <v>18.94539</v>
      </c>
      <c r="E388" s="2">
        <v>23</v>
      </c>
      <c r="F388" s="2">
        <v>33.976999999999997</v>
      </c>
      <c r="G388" s="2">
        <v>39.5</v>
      </c>
      <c r="H388" s="53">
        <v>0.69991304347826078</v>
      </c>
      <c r="I388" s="53">
        <v>0.56859051711451869</v>
      </c>
      <c r="J388" s="53">
        <v>0.47963012658227849</v>
      </c>
      <c r="K388" t="s">
        <v>414</v>
      </c>
    </row>
    <row r="389" spans="1:11" x14ac:dyDescent="0.45">
      <c r="A389" t="s">
        <v>57</v>
      </c>
      <c r="B389" s="2">
        <v>0</v>
      </c>
      <c r="C389" s="2">
        <v>0</v>
      </c>
      <c r="D389" s="2">
        <v>0</v>
      </c>
      <c r="E389" s="2">
        <v>0</v>
      </c>
      <c r="F389" s="2">
        <v>0</v>
      </c>
      <c r="G389" s="2">
        <v>0</v>
      </c>
      <c r="H389" s="53"/>
      <c r="I389" s="53"/>
      <c r="J389" s="53"/>
      <c r="K389" t="s">
        <v>414</v>
      </c>
    </row>
    <row r="390" spans="1:11" x14ac:dyDescent="0.45">
      <c r="A390" t="s">
        <v>348</v>
      </c>
      <c r="B390" s="2">
        <v>0</v>
      </c>
      <c r="C390" s="2">
        <v>0</v>
      </c>
      <c r="D390" s="2">
        <v>0</v>
      </c>
      <c r="E390" s="2">
        <v>0</v>
      </c>
      <c r="F390" s="2">
        <v>0</v>
      </c>
      <c r="G390" s="2">
        <v>0</v>
      </c>
      <c r="H390" s="53"/>
      <c r="I390" s="53"/>
      <c r="J390" s="53"/>
      <c r="K390" t="s">
        <v>414</v>
      </c>
    </row>
    <row r="391" spans="1:11" x14ac:dyDescent="0.45">
      <c r="A391" t="s">
        <v>349</v>
      </c>
      <c r="B391" s="2">
        <v>0</v>
      </c>
      <c r="C391" s="2">
        <v>0</v>
      </c>
      <c r="D391" s="2">
        <v>0</v>
      </c>
      <c r="E391" s="2">
        <v>0</v>
      </c>
      <c r="F391" s="2">
        <v>0</v>
      </c>
      <c r="G391" s="2">
        <v>0</v>
      </c>
      <c r="H391" s="53"/>
      <c r="I391" s="53"/>
      <c r="J391" s="53"/>
      <c r="K391" t="s">
        <v>414</v>
      </c>
    </row>
    <row r="392" spans="1:11" x14ac:dyDescent="0.45">
      <c r="A392" t="s">
        <v>350</v>
      </c>
      <c r="B392" s="2">
        <v>0.69611000000000001</v>
      </c>
      <c r="C392" s="2">
        <v>0.13223000000000001</v>
      </c>
      <c r="D392" s="2">
        <v>0.53469</v>
      </c>
      <c r="E392" s="2">
        <v>1.387</v>
      </c>
      <c r="F392" s="2">
        <v>8.1000000000000003E-2</v>
      </c>
      <c r="G392" s="2">
        <v>2.1110000000000002</v>
      </c>
      <c r="H392" s="53">
        <v>0.50188175919250178</v>
      </c>
      <c r="I392" s="53">
        <v>1.6324691358024692</v>
      </c>
      <c r="J392" s="53">
        <v>0.25328754144954996</v>
      </c>
      <c r="K392" t="s">
        <v>414</v>
      </c>
    </row>
    <row r="393" spans="1:11" x14ac:dyDescent="0.45">
      <c r="A393" t="s">
        <v>45</v>
      </c>
      <c r="B393" s="2">
        <v>17.16</v>
      </c>
      <c r="C393" s="2">
        <v>27.538</v>
      </c>
      <c r="D393" s="2">
        <v>37.282719999999998</v>
      </c>
      <c r="E393" s="2">
        <v>0</v>
      </c>
      <c r="F393" s="2">
        <v>0</v>
      </c>
      <c r="G393" s="2">
        <v>0</v>
      </c>
      <c r="H393" s="53">
        <v>0</v>
      </c>
      <c r="I393" s="53">
        <v>0</v>
      </c>
      <c r="J393" s="53">
        <v>0</v>
      </c>
      <c r="K393" t="s">
        <v>414</v>
      </c>
    </row>
    <row r="394" spans="1:11" x14ac:dyDescent="0.45">
      <c r="A394" t="s">
        <v>68</v>
      </c>
      <c r="B394" s="2">
        <v>146.4254</v>
      </c>
      <c r="C394" s="2">
        <v>252.90634</v>
      </c>
      <c r="D394" s="2">
        <v>233.48649</v>
      </c>
      <c r="E394" s="2">
        <v>0</v>
      </c>
      <c r="F394" s="2">
        <v>0</v>
      </c>
      <c r="G394" s="2">
        <v>0</v>
      </c>
      <c r="H394" s="53">
        <v>0</v>
      </c>
      <c r="I394" s="53">
        <v>0</v>
      </c>
      <c r="J394" s="53">
        <v>0</v>
      </c>
      <c r="K394" t="s">
        <v>414</v>
      </c>
    </row>
    <row r="395" spans="1:11" x14ac:dyDescent="0.45">
      <c r="A395" t="s">
        <v>85</v>
      </c>
      <c r="B395" s="2">
        <v>1.413</v>
      </c>
      <c r="C395" s="2">
        <v>13.718</v>
      </c>
      <c r="D395" s="2">
        <v>10.87223</v>
      </c>
      <c r="E395" s="2">
        <v>0</v>
      </c>
      <c r="F395" s="2">
        <v>0</v>
      </c>
      <c r="G395" s="2">
        <v>0</v>
      </c>
      <c r="H395" s="53">
        <v>0</v>
      </c>
      <c r="I395" s="53">
        <v>0</v>
      </c>
      <c r="J395" s="53">
        <v>0</v>
      </c>
      <c r="K395" t="s">
        <v>414</v>
      </c>
    </row>
    <row r="396" spans="1:11" x14ac:dyDescent="0.45">
      <c r="A396" t="s">
        <v>59</v>
      </c>
      <c r="B396" s="2">
        <v>2.2000000000000002</v>
      </c>
      <c r="C396" s="2">
        <v>5.2030000000000003</v>
      </c>
      <c r="D396" s="2">
        <v>7.75556</v>
      </c>
      <c r="E396" s="2">
        <v>0</v>
      </c>
      <c r="F396" s="2">
        <v>0</v>
      </c>
      <c r="G396" s="2">
        <v>0</v>
      </c>
      <c r="H396" s="53">
        <v>0</v>
      </c>
      <c r="I396" s="53">
        <v>0</v>
      </c>
      <c r="J396" s="53">
        <v>0</v>
      </c>
      <c r="K396" t="s">
        <v>414</v>
      </c>
    </row>
    <row r="397" spans="1:11" x14ac:dyDescent="0.45">
      <c r="A397" t="s">
        <v>65</v>
      </c>
      <c r="B397" s="2">
        <v>3.4059999999999997</v>
      </c>
      <c r="C397" s="2">
        <v>20.069000000000003</v>
      </c>
      <c r="D397" s="2">
        <v>14.186409999999999</v>
      </c>
      <c r="E397" s="2">
        <v>0</v>
      </c>
      <c r="F397" s="2">
        <v>0</v>
      </c>
      <c r="G397" s="2">
        <v>0</v>
      </c>
      <c r="H397" s="53">
        <v>0</v>
      </c>
      <c r="I397" s="53">
        <v>0</v>
      </c>
      <c r="J397" s="53">
        <v>0</v>
      </c>
      <c r="K397" t="s">
        <v>414</v>
      </c>
    </row>
    <row r="398" spans="1:11" x14ac:dyDescent="0.45">
      <c r="A398" t="s">
        <v>81</v>
      </c>
      <c r="B398" s="2">
        <v>15.228</v>
      </c>
      <c r="C398" s="2">
        <v>26.522479999999998</v>
      </c>
      <c r="D398" s="2">
        <v>29.745160000000002</v>
      </c>
      <c r="E398" s="2">
        <v>0</v>
      </c>
      <c r="F398" s="2">
        <v>0</v>
      </c>
      <c r="G398" s="2">
        <v>0</v>
      </c>
      <c r="H398" s="53">
        <v>0</v>
      </c>
      <c r="I398" s="53">
        <v>0</v>
      </c>
      <c r="J398" s="53">
        <v>0</v>
      </c>
      <c r="K398" t="s">
        <v>414</v>
      </c>
    </row>
    <row r="399" spans="1:11" x14ac:dyDescent="0.45">
      <c r="A399" t="s">
        <v>67</v>
      </c>
      <c r="B399" s="2">
        <v>1965.4</v>
      </c>
      <c r="C399" s="2">
        <v>4733.07</v>
      </c>
      <c r="D399" s="2">
        <v>6537</v>
      </c>
      <c r="E399" s="2">
        <v>1017.6</v>
      </c>
      <c r="F399" s="2">
        <v>3050.71</v>
      </c>
      <c r="G399" s="2">
        <v>4000</v>
      </c>
      <c r="H399" s="53">
        <v>1.9314072327044025</v>
      </c>
      <c r="I399" s="53">
        <v>1.5514650687872658</v>
      </c>
      <c r="J399" s="53">
        <v>1.63425</v>
      </c>
      <c r="K399" t="s">
        <v>415</v>
      </c>
    </row>
    <row r="400" spans="1:11" x14ac:dyDescent="0.45">
      <c r="A400" t="s">
        <v>339</v>
      </c>
      <c r="B400" s="2">
        <v>817.2</v>
      </c>
      <c r="C400" s="2">
        <v>1149.4099999999999</v>
      </c>
      <c r="D400" s="2">
        <v>1103</v>
      </c>
      <c r="E400" s="2">
        <v>988.1</v>
      </c>
      <c r="F400" s="2">
        <v>964.22500000000002</v>
      </c>
      <c r="G400" s="2">
        <v>1011.77</v>
      </c>
      <c r="H400" s="53">
        <v>0.82704179738892825</v>
      </c>
      <c r="I400" s="53">
        <v>1.1920557961056806</v>
      </c>
      <c r="J400" s="53">
        <v>1.0901687142334719</v>
      </c>
      <c r="K400" t="s">
        <v>415</v>
      </c>
    </row>
    <row r="401" spans="1:11" x14ac:dyDescent="0.45">
      <c r="A401" t="s">
        <v>87</v>
      </c>
      <c r="B401" s="2">
        <v>781.53800000000001</v>
      </c>
      <c r="C401" s="2">
        <v>2650.12</v>
      </c>
      <c r="D401" s="2">
        <v>4135.3999999999996</v>
      </c>
      <c r="E401" s="2">
        <v>415.6</v>
      </c>
      <c r="F401" s="2">
        <v>1136.29</v>
      </c>
      <c r="G401" s="2">
        <v>1420</v>
      </c>
      <c r="H401" s="53">
        <v>1.8805052935514917</v>
      </c>
      <c r="I401" s="53">
        <v>2.3322567302361192</v>
      </c>
      <c r="J401" s="53">
        <v>2.9122535211267602</v>
      </c>
      <c r="K401" t="s">
        <v>415</v>
      </c>
    </row>
    <row r="402" spans="1:11" x14ac:dyDescent="0.45">
      <c r="A402" t="s">
        <v>43</v>
      </c>
      <c r="B402" s="2">
        <v>41.7</v>
      </c>
      <c r="C402" s="2">
        <v>77.597999999999999</v>
      </c>
      <c r="D402" s="2">
        <v>77.975020000000001</v>
      </c>
      <c r="E402" s="2">
        <v>75.2</v>
      </c>
      <c r="F402" s="2">
        <v>62.137999999999998</v>
      </c>
      <c r="G402" s="2">
        <v>66.302999999999997</v>
      </c>
      <c r="H402" s="53">
        <v>0.55452127659574468</v>
      </c>
      <c r="I402" s="53">
        <v>1.2488010557146996</v>
      </c>
      <c r="J402" s="53">
        <v>1.1760406014810794</v>
      </c>
      <c r="K402" t="s">
        <v>415</v>
      </c>
    </row>
    <row r="403" spans="1:11" x14ac:dyDescent="0.45">
      <c r="A403" t="s">
        <v>72</v>
      </c>
      <c r="B403" s="2">
        <v>17.107069999999997</v>
      </c>
      <c r="C403" s="2">
        <v>33</v>
      </c>
      <c r="D403" s="2">
        <v>80.221669999999989</v>
      </c>
      <c r="E403" s="2">
        <v>18.274999999999999</v>
      </c>
      <c r="F403" s="2">
        <v>31.5</v>
      </c>
      <c r="G403" s="2">
        <v>75.477000000000004</v>
      </c>
      <c r="H403" s="53">
        <v>0.93609138166894656</v>
      </c>
      <c r="I403" s="53">
        <v>1.0476190476190477</v>
      </c>
      <c r="J403" s="53">
        <v>1.0628624614120856</v>
      </c>
      <c r="K403" t="s">
        <v>415</v>
      </c>
    </row>
    <row r="404" spans="1:11" x14ac:dyDescent="0.45">
      <c r="A404" t="s">
        <v>77</v>
      </c>
      <c r="B404" s="2">
        <v>848.74270999999999</v>
      </c>
      <c r="C404" s="2">
        <v>1403.6799999999998</v>
      </c>
      <c r="D404" s="2">
        <v>1664.9986199999998</v>
      </c>
      <c r="E404" s="2">
        <v>1172.4829999999999</v>
      </c>
      <c r="F404" s="2">
        <v>1994.88</v>
      </c>
      <c r="G404" s="2">
        <v>1343.0550000000001</v>
      </c>
      <c r="H404" s="53">
        <v>0.72388487508987343</v>
      </c>
      <c r="I404" s="53">
        <v>0.70364132178376637</v>
      </c>
      <c r="J404" s="53">
        <v>1.2397099299730836</v>
      </c>
      <c r="K404" t="s">
        <v>415</v>
      </c>
    </row>
    <row r="405" spans="1:11" x14ac:dyDescent="0.45">
      <c r="A405" t="s">
        <v>63</v>
      </c>
      <c r="B405" s="2">
        <v>52</v>
      </c>
      <c r="C405" s="2">
        <v>465.29</v>
      </c>
      <c r="D405" s="2">
        <v>936.79899999999998</v>
      </c>
      <c r="E405" s="2">
        <v>117</v>
      </c>
      <c r="F405" s="2">
        <v>482.31</v>
      </c>
      <c r="G405" s="2">
        <v>1020</v>
      </c>
      <c r="H405" s="53">
        <v>0.44444444444444442</v>
      </c>
      <c r="I405" s="53">
        <v>0.96471149260848832</v>
      </c>
      <c r="J405" s="53">
        <v>0.91843039215686273</v>
      </c>
      <c r="K405" t="s">
        <v>415</v>
      </c>
    </row>
    <row r="406" spans="1:11" x14ac:dyDescent="0.45">
      <c r="A406" t="s">
        <v>340</v>
      </c>
      <c r="B406" s="2">
        <v>734.2949799999999</v>
      </c>
      <c r="C406" s="2">
        <v>1341.6416200000001</v>
      </c>
      <c r="D406" s="2">
        <v>2006.1192000000001</v>
      </c>
      <c r="E406" s="2">
        <v>719.35500000000002</v>
      </c>
      <c r="F406" s="2">
        <v>1374.796</v>
      </c>
      <c r="G406" s="2">
        <v>1389.3629999999998</v>
      </c>
      <c r="H406" s="53">
        <v>1.0207685774061483</v>
      </c>
      <c r="I406" s="53">
        <v>0.97588414572052873</v>
      </c>
      <c r="J406" s="53">
        <v>1.4439129298822557</v>
      </c>
      <c r="K406" t="s">
        <v>415</v>
      </c>
    </row>
    <row r="407" spans="1:11" x14ac:dyDescent="0.45">
      <c r="A407" t="s">
        <v>51</v>
      </c>
      <c r="B407" s="2">
        <v>5342.11</v>
      </c>
      <c r="C407" s="2">
        <v>4547.9399999999996</v>
      </c>
      <c r="D407" s="2">
        <v>6305.4870000000001</v>
      </c>
      <c r="E407" s="2">
        <v>809.7</v>
      </c>
      <c r="F407" s="2">
        <v>873</v>
      </c>
      <c r="G407" s="2">
        <v>978.80799999999999</v>
      </c>
      <c r="H407" s="53">
        <v>6.5976411016425827</v>
      </c>
      <c r="I407" s="53">
        <v>5.2095532646048106</v>
      </c>
      <c r="J407" s="53">
        <v>6.4420059909604337</v>
      </c>
      <c r="K407" t="s">
        <v>415</v>
      </c>
    </row>
    <row r="408" spans="1:11" x14ac:dyDescent="0.45">
      <c r="A408" t="s">
        <v>83</v>
      </c>
      <c r="B408" s="2">
        <v>600.71199999999999</v>
      </c>
      <c r="C408" s="2">
        <v>1472.56</v>
      </c>
      <c r="D408" s="2">
        <v>979.13119999999992</v>
      </c>
      <c r="E408" s="2">
        <v>76.218999999999994</v>
      </c>
      <c r="F408" s="2">
        <v>172.97</v>
      </c>
      <c r="G408" s="2">
        <v>115.218</v>
      </c>
      <c r="H408" s="53">
        <v>7.8813944029703888</v>
      </c>
      <c r="I408" s="53">
        <v>8.513383823784471</v>
      </c>
      <c r="J408" s="53">
        <v>8.4980749535662827</v>
      </c>
      <c r="K408" t="s">
        <v>415</v>
      </c>
    </row>
    <row r="409" spans="1:11" x14ac:dyDescent="0.45">
      <c r="A409" t="s">
        <v>341</v>
      </c>
      <c r="B409" s="2">
        <v>777.3</v>
      </c>
      <c r="C409" s="2">
        <v>2424.1999999999998</v>
      </c>
      <c r="D409" s="2">
        <v>4264.2950000000001</v>
      </c>
      <c r="E409" s="2">
        <v>407.2</v>
      </c>
      <c r="F409" s="2">
        <v>576.22</v>
      </c>
      <c r="G409" s="2">
        <v>578.11599999999999</v>
      </c>
      <c r="H409" s="53">
        <v>1.9088899803536346</v>
      </c>
      <c r="I409" s="53">
        <v>4.207073687133386</v>
      </c>
      <c r="J409" s="53">
        <v>7.3761926672155766</v>
      </c>
      <c r="K409" t="s">
        <v>415</v>
      </c>
    </row>
    <row r="410" spans="1:11" x14ac:dyDescent="0.45">
      <c r="A410" t="s">
        <v>88</v>
      </c>
      <c r="B410" s="2">
        <v>9.2200000000000006</v>
      </c>
      <c r="C410" s="2">
        <v>11.4</v>
      </c>
      <c r="D410" s="2">
        <v>11.533330000000001</v>
      </c>
      <c r="E410" s="2">
        <v>1.7100000000000002</v>
      </c>
      <c r="F410" s="2">
        <v>2.6</v>
      </c>
      <c r="G410" s="2">
        <v>2.4550000000000001</v>
      </c>
      <c r="H410" s="53">
        <v>5.3918128654970756</v>
      </c>
      <c r="I410" s="53">
        <v>4.384615384615385</v>
      </c>
      <c r="J410" s="53">
        <v>4.6978940936863545</v>
      </c>
      <c r="K410" t="s">
        <v>415</v>
      </c>
    </row>
    <row r="411" spans="1:11" x14ac:dyDescent="0.45">
      <c r="A411" t="s">
        <v>342</v>
      </c>
      <c r="B411" s="2">
        <v>176.50777999999997</v>
      </c>
      <c r="C411" s="2">
        <v>345</v>
      </c>
      <c r="D411" s="2">
        <v>645.45224000000007</v>
      </c>
      <c r="E411" s="2">
        <v>20.89</v>
      </c>
      <c r="F411" s="2">
        <v>32.200000000000003</v>
      </c>
      <c r="G411" s="2">
        <v>48.183</v>
      </c>
      <c r="H411" s="53">
        <v>8.4493910962182852</v>
      </c>
      <c r="I411" s="53">
        <v>10.714285714285714</v>
      </c>
      <c r="J411" s="53">
        <v>13.395849988585187</v>
      </c>
      <c r="K411" t="s">
        <v>415</v>
      </c>
    </row>
    <row r="412" spans="1:11" x14ac:dyDescent="0.45">
      <c r="A412" t="s">
        <v>74</v>
      </c>
      <c r="B412" s="2">
        <v>1025.0360599999999</v>
      </c>
      <c r="C412" s="2">
        <v>1687.3991999999998</v>
      </c>
      <c r="D412" s="2">
        <v>2544.7176800000002</v>
      </c>
      <c r="E412" s="2">
        <v>170.03899999999999</v>
      </c>
      <c r="F412" s="2">
        <v>338.154</v>
      </c>
      <c r="G412" s="2">
        <v>415.90800000000002</v>
      </c>
      <c r="H412" s="53">
        <v>6.0282409329624382</v>
      </c>
      <c r="I412" s="53">
        <v>4.9900317606770876</v>
      </c>
      <c r="J412" s="53">
        <v>6.118462929301673</v>
      </c>
      <c r="K412" t="s">
        <v>415</v>
      </c>
    </row>
    <row r="413" spans="1:11" x14ac:dyDescent="0.45">
      <c r="A413" t="s">
        <v>46</v>
      </c>
      <c r="B413" s="2">
        <v>1355</v>
      </c>
      <c r="C413" s="2">
        <v>2800.8249999999998</v>
      </c>
      <c r="D413" s="2">
        <v>3536.366</v>
      </c>
      <c r="E413" s="2">
        <v>15</v>
      </c>
      <c r="F413" s="2">
        <v>48.597000000000001</v>
      </c>
      <c r="G413" s="2">
        <v>48.622</v>
      </c>
      <c r="H413" s="53">
        <v>90.333333333333329</v>
      </c>
      <c r="I413" s="53">
        <v>57.633701668827285</v>
      </c>
      <c r="J413" s="53">
        <v>72.731808646291796</v>
      </c>
      <c r="K413" t="s">
        <v>415</v>
      </c>
    </row>
    <row r="414" spans="1:11" x14ac:dyDescent="0.45">
      <c r="A414" t="s">
        <v>343</v>
      </c>
      <c r="B414" s="2">
        <v>26.384</v>
      </c>
      <c r="C414" s="2">
        <v>60.9</v>
      </c>
      <c r="D414" s="2">
        <v>70.698999999999998</v>
      </c>
      <c r="E414" s="2">
        <v>44</v>
      </c>
      <c r="F414" s="2">
        <v>78.930000000000007</v>
      </c>
      <c r="G414" s="2">
        <v>93.257999999999996</v>
      </c>
      <c r="H414" s="53">
        <v>0.59963636363636363</v>
      </c>
      <c r="I414" s="53">
        <v>0.7715697453439756</v>
      </c>
      <c r="J414" s="53">
        <v>0.75810118166806062</v>
      </c>
      <c r="K414" t="s">
        <v>415</v>
      </c>
    </row>
    <row r="415" spans="1:11" x14ac:dyDescent="0.45">
      <c r="A415" t="s">
        <v>344</v>
      </c>
      <c r="B415" s="2">
        <v>153.91855000000001</v>
      </c>
      <c r="C415" s="2">
        <v>302.54714000000001</v>
      </c>
      <c r="D415" s="2">
        <v>196.95694</v>
      </c>
      <c r="E415" s="2">
        <v>257.88</v>
      </c>
      <c r="F415" s="2">
        <v>482.96500000000003</v>
      </c>
      <c r="G415" s="2">
        <v>248.559</v>
      </c>
      <c r="H415" s="53">
        <v>0.59686113696292853</v>
      </c>
      <c r="I415" s="53">
        <v>0.62643698818754978</v>
      </c>
      <c r="J415" s="53">
        <v>0.79239512550340163</v>
      </c>
      <c r="K415" t="s">
        <v>415</v>
      </c>
    </row>
    <row r="416" spans="1:11" x14ac:dyDescent="0.45">
      <c r="A416" t="s">
        <v>70</v>
      </c>
      <c r="B416" s="2">
        <v>130.57316</v>
      </c>
      <c r="C416" s="2">
        <v>96.767989999999998</v>
      </c>
      <c r="D416" s="2">
        <v>269.64211999999998</v>
      </c>
      <c r="E416" s="2">
        <v>141</v>
      </c>
      <c r="F416" s="2">
        <v>255.09</v>
      </c>
      <c r="G416" s="2">
        <v>796.93600000000004</v>
      </c>
      <c r="H416" s="53">
        <v>0.92605078014184394</v>
      </c>
      <c r="I416" s="53">
        <v>0.37934842604570934</v>
      </c>
      <c r="J416" s="53">
        <v>0.33834852485017614</v>
      </c>
      <c r="K416" t="s">
        <v>415</v>
      </c>
    </row>
    <row r="417" spans="1:11" x14ac:dyDescent="0.45">
      <c r="A417" t="s">
        <v>345</v>
      </c>
      <c r="B417" s="2">
        <v>700.9</v>
      </c>
      <c r="C417" s="2">
        <v>3155.71</v>
      </c>
      <c r="D417" s="2">
        <v>3614.194</v>
      </c>
      <c r="E417" s="2">
        <v>303.5</v>
      </c>
      <c r="F417" s="2">
        <v>417.91</v>
      </c>
      <c r="G417" s="2">
        <v>352.96300000000002</v>
      </c>
      <c r="H417" s="53">
        <v>2.3093904448105436</v>
      </c>
      <c r="I417" s="53">
        <v>7.551171304826398</v>
      </c>
      <c r="J417" s="53">
        <v>10.239583185773013</v>
      </c>
      <c r="K417" t="s">
        <v>415</v>
      </c>
    </row>
    <row r="418" spans="1:11" x14ac:dyDescent="0.45">
      <c r="A418" t="s">
        <v>346</v>
      </c>
      <c r="B418" s="2">
        <v>562.16</v>
      </c>
      <c r="C418" s="2">
        <v>579.07230000000004</v>
      </c>
      <c r="D418" s="2">
        <v>580.74259999999992</v>
      </c>
      <c r="E418" s="2">
        <v>242.8</v>
      </c>
      <c r="F418" s="2">
        <v>280.00099999999998</v>
      </c>
      <c r="G418" s="2">
        <v>315.55799999999999</v>
      </c>
      <c r="H418" s="53">
        <v>2.3153212520593081</v>
      </c>
      <c r="I418" s="53">
        <v>2.0681079710429611</v>
      </c>
      <c r="J418" s="53">
        <v>1.840367222507431</v>
      </c>
      <c r="K418" t="s">
        <v>415</v>
      </c>
    </row>
    <row r="419" spans="1:11" x14ac:dyDescent="0.45">
      <c r="A419" t="s">
        <v>39</v>
      </c>
      <c r="B419" s="2">
        <v>619.24243000000001</v>
      </c>
      <c r="C419" s="2">
        <v>1238.2</v>
      </c>
      <c r="D419" s="2">
        <v>1689.2385599999998</v>
      </c>
      <c r="E419" s="2">
        <v>97.022000000000006</v>
      </c>
      <c r="F419" s="2">
        <v>137.75</v>
      </c>
      <c r="G419" s="2">
        <v>161.76400000000001</v>
      </c>
      <c r="H419" s="53">
        <v>6.3824950011337629</v>
      </c>
      <c r="I419" s="53">
        <v>8.98874773139746</v>
      </c>
      <c r="J419" s="53">
        <v>10.442611211394375</v>
      </c>
      <c r="K419" t="s">
        <v>415</v>
      </c>
    </row>
    <row r="420" spans="1:11" x14ac:dyDescent="0.45">
      <c r="A420" t="s">
        <v>347</v>
      </c>
      <c r="B420" s="2">
        <v>103</v>
      </c>
      <c r="C420" s="2">
        <v>144</v>
      </c>
      <c r="D420" s="2">
        <v>145</v>
      </c>
      <c r="E420" s="2">
        <v>16.600000000000001</v>
      </c>
      <c r="F420" s="2">
        <v>11.41</v>
      </c>
      <c r="G420" s="2">
        <v>20.413</v>
      </c>
      <c r="H420" s="53">
        <v>6.2048192771084336</v>
      </c>
      <c r="I420" s="53">
        <v>12.620508326029798</v>
      </c>
      <c r="J420" s="53">
        <v>7.1033165139861856</v>
      </c>
      <c r="K420" t="s">
        <v>415</v>
      </c>
    </row>
    <row r="421" spans="1:11" x14ac:dyDescent="0.45">
      <c r="A421" t="s">
        <v>55</v>
      </c>
      <c r="B421" s="2">
        <v>47.8</v>
      </c>
      <c r="C421" s="2">
        <v>40</v>
      </c>
      <c r="D421" s="2">
        <v>66.837000000000003</v>
      </c>
      <c r="E421" s="2">
        <v>115</v>
      </c>
      <c r="F421" s="2">
        <v>223.51</v>
      </c>
      <c r="G421" s="2">
        <v>256.70699999999999</v>
      </c>
      <c r="H421" s="53">
        <v>0.41565217391304343</v>
      </c>
      <c r="I421" s="53">
        <v>0.17896290993691558</v>
      </c>
      <c r="J421" s="53">
        <v>0.26036298192102281</v>
      </c>
      <c r="K421" t="s">
        <v>415</v>
      </c>
    </row>
    <row r="422" spans="1:11" x14ac:dyDescent="0.45">
      <c r="A422" t="s">
        <v>57</v>
      </c>
      <c r="B422" s="2">
        <v>2.1</v>
      </c>
      <c r="C422" s="2">
        <v>8</v>
      </c>
      <c r="D422" s="2">
        <v>12</v>
      </c>
      <c r="E422" s="2">
        <v>3</v>
      </c>
      <c r="F422" s="2">
        <v>11.282</v>
      </c>
      <c r="G422" s="2">
        <v>16.739999999999998</v>
      </c>
      <c r="H422" s="53">
        <v>0.70000000000000007</v>
      </c>
      <c r="I422" s="53">
        <v>0.70909413224605566</v>
      </c>
      <c r="J422" s="53">
        <v>0.71684587813620082</v>
      </c>
      <c r="K422" t="s">
        <v>415</v>
      </c>
    </row>
    <row r="423" spans="1:11" x14ac:dyDescent="0.45">
      <c r="A423" t="s">
        <v>348</v>
      </c>
      <c r="B423" s="2">
        <v>0</v>
      </c>
      <c r="C423" s="2">
        <v>0</v>
      </c>
      <c r="D423" s="2">
        <v>0</v>
      </c>
      <c r="E423" s="2">
        <v>0</v>
      </c>
      <c r="F423" s="2">
        <v>0</v>
      </c>
      <c r="G423" s="2">
        <v>0</v>
      </c>
      <c r="H423" s="53"/>
      <c r="I423" s="53"/>
      <c r="J423" s="53"/>
      <c r="K423" t="s">
        <v>415</v>
      </c>
    </row>
    <row r="424" spans="1:11" x14ac:dyDescent="0.45">
      <c r="A424" t="s">
        <v>349</v>
      </c>
      <c r="B424" s="2">
        <v>0</v>
      </c>
      <c r="C424" s="2">
        <v>0</v>
      </c>
      <c r="D424" s="2">
        <v>0</v>
      </c>
      <c r="E424" s="2">
        <v>0</v>
      </c>
      <c r="F424" s="2">
        <v>0</v>
      </c>
      <c r="G424" s="2">
        <v>0</v>
      </c>
      <c r="H424" s="53"/>
      <c r="I424" s="53"/>
      <c r="J424" s="53"/>
      <c r="K424" t="s">
        <v>415</v>
      </c>
    </row>
    <row r="425" spans="1:11" x14ac:dyDescent="0.45">
      <c r="A425" t="s">
        <v>350</v>
      </c>
      <c r="B425" s="2">
        <v>11.923080000000001</v>
      </c>
      <c r="C425" s="2">
        <v>14.064349999999999</v>
      </c>
      <c r="D425" s="2">
        <v>14.55893</v>
      </c>
      <c r="E425" s="2">
        <v>26.349</v>
      </c>
      <c r="F425" s="2">
        <v>20.543999999999997</v>
      </c>
      <c r="G425" s="2">
        <v>16.826000000000001</v>
      </c>
      <c r="H425" s="53">
        <v>0.45250597745644999</v>
      </c>
      <c r="I425" s="53">
        <v>0.68459647585669792</v>
      </c>
      <c r="J425" s="53">
        <v>0.86526387733269938</v>
      </c>
      <c r="K425" t="s">
        <v>415</v>
      </c>
    </row>
    <row r="426" spans="1:11" x14ac:dyDescent="0.45">
      <c r="A426" t="s">
        <v>45</v>
      </c>
      <c r="B426" s="2">
        <v>175</v>
      </c>
      <c r="C426" s="2">
        <v>243.94300000000001</v>
      </c>
      <c r="D426" s="2">
        <v>526.351</v>
      </c>
      <c r="E426" s="2">
        <v>0</v>
      </c>
      <c r="F426" s="2">
        <v>0</v>
      </c>
      <c r="G426" s="2">
        <v>0</v>
      </c>
      <c r="H426" s="53">
        <v>0</v>
      </c>
      <c r="I426" s="53">
        <v>0</v>
      </c>
      <c r="J426" s="53">
        <v>0</v>
      </c>
      <c r="K426" t="s">
        <v>415</v>
      </c>
    </row>
    <row r="427" spans="1:11" x14ac:dyDescent="0.45">
      <c r="A427" t="s">
        <v>68</v>
      </c>
      <c r="B427" s="2">
        <v>860.20280000000002</v>
      </c>
      <c r="C427" s="2">
        <v>1865.0291</v>
      </c>
      <c r="D427" s="2">
        <v>3685.0820999999996</v>
      </c>
      <c r="E427" s="2">
        <v>0</v>
      </c>
      <c r="F427" s="2">
        <v>0</v>
      </c>
      <c r="G427" s="2">
        <v>0</v>
      </c>
      <c r="H427" s="53">
        <v>0</v>
      </c>
      <c r="I427" s="53">
        <v>0</v>
      </c>
      <c r="J427" s="53">
        <v>0</v>
      </c>
      <c r="K427" t="s">
        <v>415</v>
      </c>
    </row>
    <row r="428" spans="1:11" x14ac:dyDescent="0.45">
      <c r="A428" t="s">
        <v>85</v>
      </c>
      <c r="B428" s="2">
        <v>43.07</v>
      </c>
      <c r="C428" s="2">
        <v>82.23599999999999</v>
      </c>
      <c r="D428" s="2">
        <v>92.728619999999992</v>
      </c>
      <c r="E428" s="2">
        <v>0</v>
      </c>
      <c r="F428" s="2">
        <v>0</v>
      </c>
      <c r="G428" s="2">
        <v>0</v>
      </c>
      <c r="H428" s="53">
        <v>0</v>
      </c>
      <c r="I428" s="53">
        <v>0</v>
      </c>
      <c r="J428" s="53">
        <v>0</v>
      </c>
      <c r="K428" t="s">
        <v>415</v>
      </c>
    </row>
    <row r="429" spans="1:11" x14ac:dyDescent="0.45">
      <c r="A429" t="s">
        <v>59</v>
      </c>
      <c r="B429" s="2">
        <v>87.554670000000002</v>
      </c>
      <c r="C429" s="2">
        <v>85.134009999999989</v>
      </c>
      <c r="D429" s="2">
        <v>225.93970000000002</v>
      </c>
      <c r="E429" s="2">
        <v>0</v>
      </c>
      <c r="F429" s="2">
        <v>0</v>
      </c>
      <c r="G429" s="2">
        <v>0</v>
      </c>
      <c r="H429" s="53">
        <v>0</v>
      </c>
      <c r="I429" s="53">
        <v>0</v>
      </c>
      <c r="J429" s="53">
        <v>0</v>
      </c>
      <c r="K429" t="s">
        <v>415</v>
      </c>
    </row>
    <row r="430" spans="1:11" x14ac:dyDescent="0.45">
      <c r="A430" t="s">
        <v>65</v>
      </c>
      <c r="B430" s="2">
        <v>45.72775</v>
      </c>
      <c r="C430" s="2">
        <v>92.951809999999995</v>
      </c>
      <c r="D430" s="2">
        <v>115.30468999999999</v>
      </c>
      <c r="E430" s="2">
        <v>0</v>
      </c>
      <c r="F430" s="2">
        <v>0</v>
      </c>
      <c r="G430" s="2">
        <v>0</v>
      </c>
      <c r="H430" s="53">
        <v>0</v>
      </c>
      <c r="I430" s="53">
        <v>0</v>
      </c>
      <c r="J430" s="53">
        <v>0</v>
      </c>
      <c r="K430" t="s">
        <v>415</v>
      </c>
    </row>
    <row r="431" spans="1:11" x14ac:dyDescent="0.45">
      <c r="A431" t="s">
        <v>81</v>
      </c>
      <c r="B431" s="2">
        <v>53.65</v>
      </c>
      <c r="C431" s="2">
        <v>64.452060000000003</v>
      </c>
      <c r="D431" s="2">
        <v>103.54438</v>
      </c>
      <c r="E431" s="2">
        <v>0</v>
      </c>
      <c r="F431" s="2">
        <v>0</v>
      </c>
      <c r="G431" s="2">
        <v>0</v>
      </c>
      <c r="H431" s="53">
        <v>0</v>
      </c>
      <c r="I431" s="53">
        <v>0</v>
      </c>
      <c r="J431" s="53">
        <v>0</v>
      </c>
      <c r="K431" t="s">
        <v>415</v>
      </c>
    </row>
    <row r="432" spans="1:11" x14ac:dyDescent="0.45">
      <c r="A432" t="s">
        <v>67</v>
      </c>
      <c r="B432" s="2">
        <v>1096</v>
      </c>
      <c r="C432" s="2">
        <v>2373.5010000000002</v>
      </c>
      <c r="D432" s="2">
        <v>4738</v>
      </c>
      <c r="E432" s="2">
        <v>629</v>
      </c>
      <c r="F432" s="2">
        <v>1032</v>
      </c>
      <c r="G432" s="2">
        <v>2154</v>
      </c>
      <c r="H432" s="53">
        <v>1.7424483306836247</v>
      </c>
      <c r="I432" s="53">
        <v>2.2999040697674422</v>
      </c>
      <c r="J432" s="53">
        <v>2.1996285979572887</v>
      </c>
      <c r="K432" t="s">
        <v>416</v>
      </c>
    </row>
    <row r="433" spans="1:11" x14ac:dyDescent="0.45">
      <c r="A433" t="s">
        <v>339</v>
      </c>
      <c r="B433" s="2">
        <v>895</v>
      </c>
      <c r="C433" s="2">
        <v>658.779</v>
      </c>
      <c r="D433" s="2">
        <v>415</v>
      </c>
      <c r="E433" s="2">
        <v>664</v>
      </c>
      <c r="F433" s="2">
        <v>522</v>
      </c>
      <c r="G433" s="2">
        <v>413.238</v>
      </c>
      <c r="H433" s="53">
        <v>1.3478915662650603</v>
      </c>
      <c r="I433" s="53">
        <v>1.262028735632184</v>
      </c>
      <c r="J433" s="53">
        <v>1.0042638866706353</v>
      </c>
      <c r="K433" t="s">
        <v>416</v>
      </c>
    </row>
    <row r="434" spans="1:11" x14ac:dyDescent="0.45">
      <c r="A434" t="s">
        <v>87</v>
      </c>
      <c r="B434" s="2">
        <v>109</v>
      </c>
      <c r="C434" s="2">
        <v>218.11099999999999</v>
      </c>
      <c r="D434" s="2">
        <v>347</v>
      </c>
      <c r="E434" s="2">
        <v>72</v>
      </c>
      <c r="F434" s="2">
        <v>87</v>
      </c>
      <c r="G434" s="2">
        <v>231</v>
      </c>
      <c r="H434" s="53">
        <v>1.5138888888888888</v>
      </c>
      <c r="I434" s="53">
        <v>2.5070229885057471</v>
      </c>
      <c r="J434" s="53">
        <v>1.5021645021645023</v>
      </c>
      <c r="K434" t="s">
        <v>416</v>
      </c>
    </row>
    <row r="435" spans="1:11" x14ac:dyDescent="0.45">
      <c r="A435" t="s">
        <v>43</v>
      </c>
      <c r="B435" s="2">
        <v>12</v>
      </c>
      <c r="C435" s="2">
        <v>20</v>
      </c>
      <c r="D435" s="2">
        <v>25</v>
      </c>
      <c r="E435" s="2">
        <v>7</v>
      </c>
      <c r="F435" s="2">
        <v>12</v>
      </c>
      <c r="G435" s="2">
        <v>15</v>
      </c>
      <c r="H435" s="53">
        <v>1.7142857142857142</v>
      </c>
      <c r="I435" s="53">
        <v>1.6666666666666667</v>
      </c>
      <c r="J435" s="53">
        <v>1.6666666666666667</v>
      </c>
      <c r="K435" t="s">
        <v>416</v>
      </c>
    </row>
    <row r="436" spans="1:11" x14ac:dyDescent="0.45">
      <c r="A436" t="s">
        <v>72</v>
      </c>
      <c r="B436" s="2">
        <v>0</v>
      </c>
      <c r="C436" s="2">
        <v>0</v>
      </c>
      <c r="D436" s="2">
        <v>0</v>
      </c>
      <c r="E436" s="2">
        <v>0</v>
      </c>
      <c r="F436" s="2">
        <v>0</v>
      </c>
      <c r="G436" s="2">
        <v>0</v>
      </c>
      <c r="H436" s="53"/>
      <c r="I436" s="53"/>
      <c r="J436" s="53"/>
      <c r="K436" t="s">
        <v>416</v>
      </c>
    </row>
    <row r="437" spans="1:11" x14ac:dyDescent="0.45">
      <c r="A437" t="s">
        <v>77</v>
      </c>
      <c r="B437" s="2">
        <v>581.29999999999995</v>
      </c>
      <c r="C437" s="2">
        <v>995.49</v>
      </c>
      <c r="D437" s="2">
        <v>871.20126000000005</v>
      </c>
      <c r="E437" s="2">
        <v>876.3</v>
      </c>
      <c r="F437" s="2">
        <v>725.2</v>
      </c>
      <c r="G437" s="2">
        <v>1134.3389999999999</v>
      </c>
      <c r="H437" s="53">
        <v>0.66335729772908825</v>
      </c>
      <c r="I437" s="53">
        <v>1.3727109762824048</v>
      </c>
      <c r="J437" s="53">
        <v>0.76802548444512631</v>
      </c>
      <c r="K437" t="s">
        <v>416</v>
      </c>
    </row>
    <row r="438" spans="1:11" x14ac:dyDescent="0.45">
      <c r="A438" t="s">
        <v>63</v>
      </c>
      <c r="B438" s="2">
        <v>139</v>
      </c>
      <c r="C438" s="2">
        <v>275.767</v>
      </c>
      <c r="D438" s="2">
        <v>272</v>
      </c>
      <c r="E438" s="2">
        <v>199</v>
      </c>
      <c r="F438" s="2">
        <v>394</v>
      </c>
      <c r="G438" s="2">
        <v>464</v>
      </c>
      <c r="H438" s="53">
        <v>0.69849246231155782</v>
      </c>
      <c r="I438" s="53">
        <v>0.6999162436548223</v>
      </c>
      <c r="J438" s="53">
        <v>0.58620689655172409</v>
      </c>
      <c r="K438" t="s">
        <v>416</v>
      </c>
    </row>
    <row r="439" spans="1:11" x14ac:dyDescent="0.45">
      <c r="A439" t="s">
        <v>340</v>
      </c>
      <c r="B439" s="2">
        <v>382.94735000000003</v>
      </c>
      <c r="C439" s="2">
        <v>512.86183000000005</v>
      </c>
      <c r="D439" s="2">
        <v>734.19466</v>
      </c>
      <c r="E439" s="2">
        <v>422.85399999999998</v>
      </c>
      <c r="F439" s="2">
        <v>500.62599999999998</v>
      </c>
      <c r="G439" s="2">
        <v>770.54099999999994</v>
      </c>
      <c r="H439" s="53">
        <v>0.90562546410817923</v>
      </c>
      <c r="I439" s="53">
        <v>1.024441059793139</v>
      </c>
      <c r="J439" s="53">
        <v>0.95283010248643496</v>
      </c>
      <c r="K439" t="s">
        <v>416</v>
      </c>
    </row>
    <row r="440" spans="1:11" x14ac:dyDescent="0.45">
      <c r="A440" t="s">
        <v>51</v>
      </c>
      <c r="B440" s="2">
        <v>4966</v>
      </c>
      <c r="C440" s="2">
        <v>3017.1179999999999</v>
      </c>
      <c r="D440" s="2">
        <v>2142.5639999999999</v>
      </c>
      <c r="E440" s="2">
        <v>401</v>
      </c>
      <c r="F440" s="2">
        <v>490.81900000000002</v>
      </c>
      <c r="G440" s="2">
        <v>1254.2929999999999</v>
      </c>
      <c r="H440" s="53">
        <v>12.384039900249377</v>
      </c>
      <c r="I440" s="53">
        <v>6.1471092194882431</v>
      </c>
      <c r="J440" s="53">
        <v>1.7081846107727621</v>
      </c>
      <c r="K440" t="s">
        <v>416</v>
      </c>
    </row>
    <row r="441" spans="1:11" x14ac:dyDescent="0.45">
      <c r="A441" t="s">
        <v>83</v>
      </c>
      <c r="B441" s="2">
        <v>478</v>
      </c>
      <c r="C441" s="2">
        <v>167</v>
      </c>
      <c r="D441" s="2">
        <v>434</v>
      </c>
      <c r="E441" s="2">
        <v>68</v>
      </c>
      <c r="F441" s="2">
        <v>35</v>
      </c>
      <c r="G441" s="2">
        <v>56.537999999999997</v>
      </c>
      <c r="H441" s="53">
        <v>7.0294117647058822</v>
      </c>
      <c r="I441" s="53">
        <v>4.7714285714285714</v>
      </c>
      <c r="J441" s="53">
        <v>7.6762531394814113</v>
      </c>
      <c r="K441" t="s">
        <v>416</v>
      </c>
    </row>
    <row r="442" spans="1:11" x14ac:dyDescent="0.45">
      <c r="A442" t="s">
        <v>341</v>
      </c>
      <c r="B442" s="2">
        <v>2398</v>
      </c>
      <c r="C442" s="2">
        <v>1987</v>
      </c>
      <c r="D442" s="2">
        <v>1543</v>
      </c>
      <c r="E442" s="2">
        <v>555</v>
      </c>
      <c r="F442" s="2">
        <v>442</v>
      </c>
      <c r="G442" s="2">
        <v>309</v>
      </c>
      <c r="H442" s="53">
        <v>4.320720720720721</v>
      </c>
      <c r="I442" s="53">
        <v>4.495475113122172</v>
      </c>
      <c r="J442" s="53">
        <v>4.9935275080906152</v>
      </c>
      <c r="K442" t="s">
        <v>416</v>
      </c>
    </row>
    <row r="443" spans="1:11" x14ac:dyDescent="0.45">
      <c r="A443" t="s">
        <v>88</v>
      </c>
      <c r="B443" s="2">
        <v>0</v>
      </c>
      <c r="C443" s="2">
        <v>0</v>
      </c>
      <c r="D443" s="2">
        <v>0</v>
      </c>
      <c r="E443" s="2">
        <v>0</v>
      </c>
      <c r="F443" s="2">
        <v>0</v>
      </c>
      <c r="G443" s="2">
        <v>0</v>
      </c>
      <c r="H443" s="53"/>
      <c r="I443" s="53"/>
      <c r="J443" s="53"/>
      <c r="K443" t="s">
        <v>416</v>
      </c>
    </row>
    <row r="444" spans="1:11" x14ac:dyDescent="0.45">
      <c r="A444" t="s">
        <v>342</v>
      </c>
      <c r="B444" s="2">
        <v>0</v>
      </c>
      <c r="C444" s="2">
        <v>0</v>
      </c>
      <c r="D444" s="2">
        <v>0</v>
      </c>
      <c r="E444" s="2">
        <v>0</v>
      </c>
      <c r="F444" s="2">
        <v>0</v>
      </c>
      <c r="G444" s="2">
        <v>0</v>
      </c>
      <c r="H444" s="53"/>
      <c r="I444" s="53"/>
      <c r="J444" s="53"/>
      <c r="K444" t="s">
        <v>416</v>
      </c>
    </row>
    <row r="445" spans="1:11" x14ac:dyDescent="0.45">
      <c r="A445" t="s">
        <v>74</v>
      </c>
      <c r="B445" s="2">
        <v>552.32062000000008</v>
      </c>
      <c r="C445" s="2">
        <v>1092.7716599999999</v>
      </c>
      <c r="D445" s="2">
        <v>1375.8040300000002</v>
      </c>
      <c r="E445" s="2">
        <v>97.59</v>
      </c>
      <c r="F445" s="2">
        <v>221.137</v>
      </c>
      <c r="G445" s="2">
        <v>246.34099999999998</v>
      </c>
      <c r="H445" s="53">
        <v>5.6596026232195928</v>
      </c>
      <c r="I445" s="53">
        <v>4.9416047970262769</v>
      </c>
      <c r="J445" s="53">
        <v>5.5849575588310527</v>
      </c>
      <c r="K445" t="s">
        <v>416</v>
      </c>
    </row>
    <row r="446" spans="1:11" x14ac:dyDescent="0.45">
      <c r="A446" t="s">
        <v>46</v>
      </c>
      <c r="B446" s="2">
        <v>1476.2149999999999</v>
      </c>
      <c r="C446" s="2">
        <v>3320</v>
      </c>
      <c r="D446" s="2">
        <v>6218.982</v>
      </c>
      <c r="E446" s="2">
        <v>20</v>
      </c>
      <c r="F446" s="2">
        <v>47.588999999999999</v>
      </c>
      <c r="G446" s="2">
        <v>90.56</v>
      </c>
      <c r="H446" s="53">
        <v>73.810749999999999</v>
      </c>
      <c r="I446" s="53">
        <v>69.764021097312408</v>
      </c>
      <c r="J446" s="53">
        <v>68.672504416961132</v>
      </c>
      <c r="K446" t="s">
        <v>416</v>
      </c>
    </row>
    <row r="447" spans="1:11" x14ac:dyDescent="0.45">
      <c r="A447" t="s">
        <v>343</v>
      </c>
      <c r="B447" s="2">
        <v>22.837</v>
      </c>
      <c r="C447" s="2">
        <v>27.138000000000002</v>
      </c>
      <c r="D447" s="2">
        <v>32.488660000000003</v>
      </c>
      <c r="E447" s="2">
        <v>14.092000000000001</v>
      </c>
      <c r="F447" s="2">
        <v>20.359000000000002</v>
      </c>
      <c r="G447" s="2">
        <v>23.074999999999999</v>
      </c>
      <c r="H447" s="53">
        <v>1.6205648594947488</v>
      </c>
      <c r="I447" s="53">
        <v>1.332973132275652</v>
      </c>
      <c r="J447" s="53">
        <v>1.4079592632719395</v>
      </c>
      <c r="K447" t="s">
        <v>416</v>
      </c>
    </row>
    <row r="448" spans="1:11" x14ac:dyDescent="0.45">
      <c r="A448" t="s">
        <v>344</v>
      </c>
      <c r="B448" s="2">
        <v>76</v>
      </c>
      <c r="C448" s="2">
        <v>83.503290000000007</v>
      </c>
      <c r="D448" s="2">
        <v>135.00441000000001</v>
      </c>
      <c r="E448" s="2">
        <v>250</v>
      </c>
      <c r="F448" s="2">
        <v>80.001999999999995</v>
      </c>
      <c r="G448" s="2">
        <v>99.001999999999995</v>
      </c>
      <c r="H448" s="53">
        <v>0.30399999999999999</v>
      </c>
      <c r="I448" s="53">
        <v>1.0437650308742283</v>
      </c>
      <c r="J448" s="53">
        <v>1.3636533605381711</v>
      </c>
      <c r="K448" t="s">
        <v>416</v>
      </c>
    </row>
    <row r="449" spans="1:11" x14ac:dyDescent="0.45">
      <c r="A449" t="s">
        <v>70</v>
      </c>
      <c r="B449" s="2">
        <v>0</v>
      </c>
      <c r="C449" s="2">
        <v>0</v>
      </c>
      <c r="D449" s="2">
        <v>0</v>
      </c>
      <c r="E449" s="2">
        <v>0</v>
      </c>
      <c r="F449" s="2">
        <v>0</v>
      </c>
      <c r="G449" s="2">
        <v>0</v>
      </c>
      <c r="H449" s="53"/>
      <c r="I449" s="53"/>
      <c r="J449" s="53"/>
      <c r="K449" t="s">
        <v>416</v>
      </c>
    </row>
    <row r="450" spans="1:11" x14ac:dyDescent="0.45">
      <c r="A450" t="s">
        <v>345</v>
      </c>
      <c r="B450" s="2">
        <v>0</v>
      </c>
      <c r="C450" s="2">
        <v>0</v>
      </c>
      <c r="D450" s="2">
        <v>0</v>
      </c>
      <c r="E450" s="2">
        <v>0</v>
      </c>
      <c r="F450" s="2">
        <v>0</v>
      </c>
      <c r="G450" s="2">
        <v>0</v>
      </c>
      <c r="H450" s="53"/>
      <c r="I450" s="53"/>
      <c r="J450" s="53"/>
      <c r="K450" t="s">
        <v>416</v>
      </c>
    </row>
    <row r="451" spans="1:11" x14ac:dyDescent="0.45">
      <c r="A451" t="s">
        <v>346</v>
      </c>
      <c r="B451" s="2">
        <v>9428</v>
      </c>
      <c r="C451" s="2">
        <v>4694.3999999999996</v>
      </c>
      <c r="D451" s="2">
        <v>11200</v>
      </c>
      <c r="E451" s="2">
        <v>1598</v>
      </c>
      <c r="F451" s="2">
        <v>978</v>
      </c>
      <c r="G451" s="2">
        <v>2504.616</v>
      </c>
      <c r="H451" s="53">
        <v>5.8998748435544428</v>
      </c>
      <c r="I451" s="53">
        <v>4.8</v>
      </c>
      <c r="J451" s="53">
        <v>4.4717433730360261</v>
      </c>
      <c r="K451" t="s">
        <v>416</v>
      </c>
    </row>
    <row r="452" spans="1:11" x14ac:dyDescent="0.45">
      <c r="A452" t="s">
        <v>39</v>
      </c>
      <c r="B452" s="2">
        <v>52.65</v>
      </c>
      <c r="C452" s="2">
        <v>54.8</v>
      </c>
      <c r="D452" s="2">
        <v>61.683729999999997</v>
      </c>
      <c r="E452" s="2">
        <v>7.5940000000000003</v>
      </c>
      <c r="F452" s="2">
        <v>8.15</v>
      </c>
      <c r="G452" s="2">
        <v>9.0090000000000003</v>
      </c>
      <c r="H452" s="53">
        <v>6.933105082960231</v>
      </c>
      <c r="I452" s="53">
        <v>6.7239263803680975</v>
      </c>
      <c r="J452" s="53">
        <v>6.8469008769008761</v>
      </c>
      <c r="K452" t="s">
        <v>416</v>
      </c>
    </row>
    <row r="453" spans="1:11" x14ac:dyDescent="0.45">
      <c r="A453" t="s">
        <v>347</v>
      </c>
      <c r="B453" s="2">
        <v>127</v>
      </c>
      <c r="C453" s="2">
        <v>214</v>
      </c>
      <c r="D453" s="2">
        <v>406</v>
      </c>
      <c r="E453" s="2">
        <v>15.701000000000001</v>
      </c>
      <c r="F453" s="2">
        <v>25</v>
      </c>
      <c r="G453" s="2">
        <v>45</v>
      </c>
      <c r="H453" s="53">
        <v>8.0886567734539199</v>
      </c>
      <c r="I453" s="53">
        <v>8.56</v>
      </c>
      <c r="J453" s="53">
        <v>9.0222222222222221</v>
      </c>
      <c r="K453" t="s">
        <v>416</v>
      </c>
    </row>
    <row r="454" spans="1:11" x14ac:dyDescent="0.45">
      <c r="A454" t="s">
        <v>55</v>
      </c>
      <c r="B454" s="2">
        <v>143.47499999999999</v>
      </c>
      <c r="C454" s="2">
        <v>166.96799999999999</v>
      </c>
      <c r="D454" s="2">
        <v>338</v>
      </c>
      <c r="E454" s="2">
        <v>300.99099999999999</v>
      </c>
      <c r="F454" s="2">
        <v>272.59300000000002</v>
      </c>
      <c r="G454" s="2">
        <v>611.88</v>
      </c>
      <c r="H454" s="53">
        <v>0.47667538232040163</v>
      </c>
      <c r="I454" s="53">
        <v>0.61251756281342506</v>
      </c>
      <c r="J454" s="53">
        <v>0.55239589461986016</v>
      </c>
      <c r="K454" t="s">
        <v>416</v>
      </c>
    </row>
    <row r="455" spans="1:11" x14ac:dyDescent="0.45">
      <c r="A455" t="s">
        <v>57</v>
      </c>
      <c r="B455" s="2">
        <v>3.95</v>
      </c>
      <c r="C455" s="2">
        <v>15</v>
      </c>
      <c r="D455" s="2">
        <v>35</v>
      </c>
      <c r="E455" s="2">
        <v>13.717000000000001</v>
      </c>
      <c r="F455" s="2">
        <v>41.841000000000001</v>
      </c>
      <c r="G455" s="2">
        <v>68.106999999999999</v>
      </c>
      <c r="H455" s="53">
        <v>0.28796384048990303</v>
      </c>
      <c r="I455" s="53">
        <v>0.35850003585000356</v>
      </c>
      <c r="J455" s="53">
        <v>0.51389724991557406</v>
      </c>
      <c r="K455" t="s">
        <v>416</v>
      </c>
    </row>
    <row r="456" spans="1:11" x14ac:dyDescent="0.45">
      <c r="A456" t="s">
        <v>348</v>
      </c>
      <c r="B456" s="2">
        <v>0</v>
      </c>
      <c r="C456" s="2">
        <v>0</v>
      </c>
      <c r="D456" s="2">
        <v>0</v>
      </c>
      <c r="E456" s="2">
        <v>0</v>
      </c>
      <c r="F456" s="2">
        <v>0</v>
      </c>
      <c r="G456" s="2">
        <v>0</v>
      </c>
      <c r="H456" s="53"/>
      <c r="I456" s="53"/>
      <c r="J456" s="53"/>
      <c r="K456" t="s">
        <v>416</v>
      </c>
    </row>
    <row r="457" spans="1:11" x14ac:dyDescent="0.45">
      <c r="A457" t="s">
        <v>349</v>
      </c>
      <c r="B457" s="2">
        <v>0</v>
      </c>
      <c r="C457" s="2">
        <v>0</v>
      </c>
      <c r="D457" s="2">
        <v>0</v>
      </c>
      <c r="E457" s="2">
        <v>0</v>
      </c>
      <c r="F457" s="2">
        <v>0</v>
      </c>
      <c r="G457" s="2">
        <v>0</v>
      </c>
      <c r="H457" s="53"/>
      <c r="I457" s="53"/>
      <c r="J457" s="53"/>
      <c r="K457" t="s">
        <v>416</v>
      </c>
    </row>
    <row r="458" spans="1:11" x14ac:dyDescent="0.45">
      <c r="A458" t="s">
        <v>350</v>
      </c>
      <c r="B458" s="2">
        <v>4.4539999999999996E-2</v>
      </c>
      <c r="C458" s="2">
        <v>0.25</v>
      </c>
      <c r="D458" s="2">
        <v>0.18478</v>
      </c>
      <c r="E458" s="2">
        <v>9.2999999999999999E-2</v>
      </c>
      <c r="F458" s="2">
        <v>0.5</v>
      </c>
      <c r="G458" s="2">
        <v>0.36499999999999999</v>
      </c>
      <c r="H458" s="53">
        <v>0.47892473118279566</v>
      </c>
      <c r="I458" s="53">
        <v>0.5</v>
      </c>
      <c r="J458" s="53">
        <v>0.50624657534246575</v>
      </c>
      <c r="K458" t="s">
        <v>416</v>
      </c>
    </row>
    <row r="459" spans="1:11" x14ac:dyDescent="0.45">
      <c r="A459" t="s">
        <v>45</v>
      </c>
      <c r="B459" s="2">
        <v>96.75</v>
      </c>
      <c r="C459" s="2">
        <v>180.3</v>
      </c>
      <c r="D459" s="2">
        <v>231</v>
      </c>
      <c r="E459" s="2">
        <v>0</v>
      </c>
      <c r="F459" s="2">
        <v>0</v>
      </c>
      <c r="G459" s="2">
        <v>0</v>
      </c>
      <c r="H459" s="53">
        <v>0</v>
      </c>
      <c r="I459" s="53">
        <v>0</v>
      </c>
      <c r="J459" s="53">
        <v>0</v>
      </c>
      <c r="K459" t="s">
        <v>416</v>
      </c>
    </row>
    <row r="460" spans="1:11" x14ac:dyDescent="0.45">
      <c r="A460" t="s">
        <v>68</v>
      </c>
      <c r="B460" s="2">
        <v>685.95600000000002</v>
      </c>
      <c r="C460" s="2">
        <v>1418</v>
      </c>
      <c r="D460" s="2">
        <v>3296</v>
      </c>
      <c r="E460" s="2">
        <v>0</v>
      </c>
      <c r="F460" s="2">
        <v>0</v>
      </c>
      <c r="G460" s="2">
        <v>0</v>
      </c>
      <c r="H460" s="53">
        <v>0</v>
      </c>
      <c r="I460" s="53">
        <v>0</v>
      </c>
      <c r="J460" s="53">
        <v>0</v>
      </c>
      <c r="K460" t="s">
        <v>416</v>
      </c>
    </row>
    <row r="461" spans="1:11" x14ac:dyDescent="0.45">
      <c r="A461" t="s">
        <v>85</v>
      </c>
      <c r="B461" s="2">
        <v>44.09</v>
      </c>
      <c r="C461" s="2">
        <v>62.3</v>
      </c>
      <c r="D461" s="2">
        <v>90.421759999999992</v>
      </c>
      <c r="E461" s="2">
        <v>0</v>
      </c>
      <c r="F461" s="2">
        <v>0</v>
      </c>
      <c r="G461" s="2">
        <v>0</v>
      </c>
      <c r="H461" s="53">
        <v>0</v>
      </c>
      <c r="I461" s="53">
        <v>0</v>
      </c>
      <c r="J461" s="53">
        <v>0</v>
      </c>
      <c r="K461" t="s">
        <v>416</v>
      </c>
    </row>
    <row r="462" spans="1:11" x14ac:dyDescent="0.45">
      <c r="A462" t="s">
        <v>59</v>
      </c>
      <c r="B462" s="2">
        <v>20.399999999999999</v>
      </c>
      <c r="C462" s="2">
        <v>43.393000000000001</v>
      </c>
      <c r="D462" s="2">
        <v>44.851849999999999</v>
      </c>
      <c r="E462" s="2">
        <v>0</v>
      </c>
      <c r="F462" s="2">
        <v>0</v>
      </c>
      <c r="G462" s="2">
        <v>0</v>
      </c>
      <c r="H462" s="53">
        <v>0</v>
      </c>
      <c r="I462" s="53">
        <v>0</v>
      </c>
      <c r="J462" s="53">
        <v>0</v>
      </c>
      <c r="K462" t="s">
        <v>416</v>
      </c>
    </row>
    <row r="463" spans="1:11" x14ac:dyDescent="0.45">
      <c r="A463" t="s">
        <v>65</v>
      </c>
      <c r="B463" s="2">
        <v>29.123840000000001</v>
      </c>
      <c r="C463" s="2">
        <v>39.091229999999996</v>
      </c>
      <c r="D463" s="2">
        <v>44.753760000000007</v>
      </c>
      <c r="E463" s="2">
        <v>0</v>
      </c>
      <c r="F463" s="2">
        <v>0</v>
      </c>
      <c r="G463" s="2">
        <v>0</v>
      </c>
      <c r="H463" s="53">
        <v>0</v>
      </c>
      <c r="I463" s="53">
        <v>0</v>
      </c>
      <c r="J463" s="53">
        <v>0</v>
      </c>
      <c r="K463" t="s">
        <v>416</v>
      </c>
    </row>
    <row r="464" spans="1:11" x14ac:dyDescent="0.45">
      <c r="A464" t="s">
        <v>81</v>
      </c>
      <c r="B464" s="2">
        <v>96.9</v>
      </c>
      <c r="C464" s="2">
        <v>140.93713</v>
      </c>
      <c r="D464" s="2">
        <v>169.14088000000001</v>
      </c>
      <c r="E464" s="2">
        <v>0</v>
      </c>
      <c r="F464" s="2">
        <v>0</v>
      </c>
      <c r="G464" s="2">
        <v>0</v>
      </c>
      <c r="H464" s="53">
        <v>0</v>
      </c>
      <c r="I464" s="53">
        <v>0</v>
      </c>
      <c r="J464" s="53">
        <v>0</v>
      </c>
      <c r="K464" t="s">
        <v>416</v>
      </c>
    </row>
    <row r="465" spans="1:11" x14ac:dyDescent="0.45">
      <c r="A465" t="s">
        <v>67</v>
      </c>
      <c r="B465" s="2">
        <v>2005.9</v>
      </c>
      <c r="C465" s="2">
        <v>4606.8</v>
      </c>
      <c r="D465" s="2">
        <v>4437.2190000000001</v>
      </c>
      <c r="E465" s="2">
        <v>730.2</v>
      </c>
      <c r="F465" s="2">
        <v>1126.3910000000001</v>
      </c>
      <c r="G465" s="2">
        <v>880.20899999999995</v>
      </c>
      <c r="H465" s="53">
        <v>2.7470556012051492</v>
      </c>
      <c r="I465" s="53">
        <v>4.0898764283450415</v>
      </c>
      <c r="J465" s="53">
        <v>5.0410970576306315</v>
      </c>
      <c r="K465" t="s">
        <v>417</v>
      </c>
    </row>
    <row r="466" spans="1:11" x14ac:dyDescent="0.45">
      <c r="A466" t="s">
        <v>339</v>
      </c>
      <c r="B466" s="2">
        <v>0</v>
      </c>
      <c r="C466" s="2">
        <v>0</v>
      </c>
      <c r="D466" s="2">
        <v>0</v>
      </c>
      <c r="E466" s="2">
        <v>0</v>
      </c>
      <c r="F466" s="2">
        <v>0</v>
      </c>
      <c r="G466" s="2">
        <v>0</v>
      </c>
      <c r="H466" s="53"/>
      <c r="I466" s="53"/>
      <c r="J466" s="53"/>
      <c r="K466" t="s">
        <v>417</v>
      </c>
    </row>
    <row r="467" spans="1:11" x14ac:dyDescent="0.45">
      <c r="A467" t="s">
        <v>87</v>
      </c>
      <c r="B467" s="2">
        <v>32500</v>
      </c>
      <c r="C467" s="2">
        <v>40000</v>
      </c>
      <c r="D467" s="2">
        <v>43500</v>
      </c>
      <c r="E467" s="2">
        <v>7666.3</v>
      </c>
      <c r="F467" s="2">
        <v>7489.4</v>
      </c>
      <c r="G467" s="2">
        <v>7115.058</v>
      </c>
      <c r="H467" s="53">
        <v>4.2393331855001763</v>
      </c>
      <c r="I467" s="53">
        <v>5.3408817795818093</v>
      </c>
      <c r="J467" s="53">
        <v>6.1137941531889126</v>
      </c>
      <c r="K467" t="s">
        <v>417</v>
      </c>
    </row>
    <row r="468" spans="1:11" x14ac:dyDescent="0.45">
      <c r="A468" t="s">
        <v>43</v>
      </c>
      <c r="B468" s="2">
        <v>0</v>
      </c>
      <c r="C468" s="2">
        <v>0</v>
      </c>
      <c r="D468" s="2">
        <v>0</v>
      </c>
      <c r="E468" s="2">
        <v>0</v>
      </c>
      <c r="F468" s="2">
        <v>0</v>
      </c>
      <c r="G468" s="2">
        <v>0</v>
      </c>
      <c r="H468" s="53"/>
      <c r="I468" s="53"/>
      <c r="J468" s="53"/>
      <c r="K468" t="s">
        <v>417</v>
      </c>
    </row>
    <row r="469" spans="1:11" x14ac:dyDescent="0.45">
      <c r="A469" t="s">
        <v>72</v>
      </c>
      <c r="B469" s="2">
        <v>0</v>
      </c>
      <c r="C469" s="2">
        <v>0</v>
      </c>
      <c r="D469" s="2">
        <v>0</v>
      </c>
      <c r="E469" s="2">
        <v>0</v>
      </c>
      <c r="F469" s="2">
        <v>0</v>
      </c>
      <c r="G469" s="2">
        <v>0</v>
      </c>
      <c r="H469" s="53"/>
      <c r="I469" s="53"/>
      <c r="J469" s="53"/>
      <c r="K469" t="s">
        <v>417</v>
      </c>
    </row>
    <row r="470" spans="1:11" x14ac:dyDescent="0.45">
      <c r="A470" t="s">
        <v>77</v>
      </c>
      <c r="B470" s="2">
        <v>244.6</v>
      </c>
      <c r="C470" s="2">
        <v>306.28739999999999</v>
      </c>
      <c r="D470" s="2">
        <v>285.59109999999998</v>
      </c>
      <c r="E470" s="2">
        <v>344.4</v>
      </c>
      <c r="F470" s="2">
        <v>341.87400000000002</v>
      </c>
      <c r="G470" s="2">
        <v>281.68</v>
      </c>
      <c r="H470" s="53">
        <v>0.71022067363530783</v>
      </c>
      <c r="I470" s="53">
        <v>0.89590726407974863</v>
      </c>
      <c r="J470" s="53">
        <v>1.0138849048565748</v>
      </c>
      <c r="K470" t="s">
        <v>417</v>
      </c>
    </row>
    <row r="471" spans="1:11" x14ac:dyDescent="0.45">
      <c r="A471" t="s">
        <v>63</v>
      </c>
      <c r="B471" s="2">
        <v>355.3</v>
      </c>
      <c r="C471" s="2">
        <v>487.2</v>
      </c>
      <c r="D471" s="2">
        <v>400.17230000000001</v>
      </c>
      <c r="E471" s="2">
        <v>244.9</v>
      </c>
      <c r="F471" s="2">
        <v>231.4</v>
      </c>
      <c r="G471" s="2">
        <v>152.38800000000001</v>
      </c>
      <c r="H471" s="53">
        <v>0</v>
      </c>
      <c r="I471" s="53">
        <v>0</v>
      </c>
      <c r="J471" s="53">
        <v>0</v>
      </c>
      <c r="K471" t="s">
        <v>417</v>
      </c>
    </row>
    <row r="472" spans="1:11" x14ac:dyDescent="0.45">
      <c r="A472" t="s">
        <v>340</v>
      </c>
      <c r="B472" s="2">
        <v>1068.5207999999998</v>
      </c>
      <c r="C472" s="2">
        <v>1492.1250000000002</v>
      </c>
      <c r="D472" s="2">
        <v>2209.1881400000002</v>
      </c>
      <c r="E472" s="2">
        <v>307.20000000000005</v>
      </c>
      <c r="F472" s="2">
        <v>393.1</v>
      </c>
      <c r="G472" s="2">
        <v>241.28899999999999</v>
      </c>
      <c r="H472" s="53">
        <v>3.478257812499999</v>
      </c>
      <c r="I472" s="53">
        <v>3.7957898753497843</v>
      </c>
      <c r="J472" s="53">
        <v>9.1557764340686916</v>
      </c>
      <c r="K472" t="s">
        <v>417</v>
      </c>
    </row>
    <row r="473" spans="1:11" x14ac:dyDescent="0.45">
      <c r="A473" t="s">
        <v>51</v>
      </c>
      <c r="B473" s="2">
        <v>1986.3</v>
      </c>
      <c r="C473" s="2">
        <v>8595.6</v>
      </c>
      <c r="D473" s="2">
        <v>10400</v>
      </c>
      <c r="E473" s="2">
        <v>237.6</v>
      </c>
      <c r="F473" s="2">
        <v>498</v>
      </c>
      <c r="G473" s="2">
        <v>512.303</v>
      </c>
      <c r="H473" s="53">
        <v>8.3598484848484844</v>
      </c>
      <c r="I473" s="53">
        <v>17.260240963855424</v>
      </c>
      <c r="J473" s="53">
        <v>20.30048623568474</v>
      </c>
      <c r="K473" t="s">
        <v>417</v>
      </c>
    </row>
    <row r="474" spans="1:11" x14ac:dyDescent="0.45">
      <c r="A474" t="s">
        <v>83</v>
      </c>
      <c r="B474" s="2">
        <v>315.95</v>
      </c>
      <c r="C474" s="2">
        <v>352.94940000000003</v>
      </c>
      <c r="D474" s="2">
        <v>340.86420000000004</v>
      </c>
      <c r="E474" s="2">
        <v>28.021999999999998</v>
      </c>
      <c r="F474" s="2">
        <v>29.663</v>
      </c>
      <c r="G474" s="2">
        <v>20.231999999999999</v>
      </c>
      <c r="H474" s="53">
        <v>11.275069588180715</v>
      </c>
      <c r="I474" s="53">
        <v>11.898641405117488</v>
      </c>
      <c r="J474" s="53">
        <v>16.847775800711748</v>
      </c>
      <c r="K474" t="s">
        <v>417</v>
      </c>
    </row>
    <row r="475" spans="1:11" x14ac:dyDescent="0.45">
      <c r="A475" t="s">
        <v>341</v>
      </c>
      <c r="B475" s="2">
        <v>1611.3</v>
      </c>
      <c r="C475" s="2">
        <v>1318.5</v>
      </c>
      <c r="D475" s="2">
        <v>914.71259999999995</v>
      </c>
      <c r="E475" s="2">
        <v>254.3</v>
      </c>
      <c r="F475" s="2">
        <v>150.80000000000001</v>
      </c>
      <c r="G475" s="2">
        <v>79.7</v>
      </c>
      <c r="H475" s="53">
        <v>6.3362170664569399</v>
      </c>
      <c r="I475" s="53">
        <v>8.7433687002652505</v>
      </c>
      <c r="J475" s="53">
        <v>11.476946047678794</v>
      </c>
      <c r="K475" t="s">
        <v>417</v>
      </c>
    </row>
    <row r="476" spans="1:11" x14ac:dyDescent="0.45">
      <c r="A476" t="s">
        <v>88</v>
      </c>
      <c r="B476" s="2">
        <v>0</v>
      </c>
      <c r="C476" s="2">
        <v>0</v>
      </c>
      <c r="D476" s="2">
        <v>0</v>
      </c>
      <c r="E476" s="2">
        <v>0</v>
      </c>
      <c r="F476" s="2">
        <v>0</v>
      </c>
      <c r="G476" s="2">
        <v>0</v>
      </c>
      <c r="H476" s="53"/>
      <c r="I476" s="53"/>
      <c r="J476" s="53"/>
      <c r="K476" t="s">
        <v>417</v>
      </c>
    </row>
    <row r="477" spans="1:11" x14ac:dyDescent="0.45">
      <c r="A477" t="s">
        <v>342</v>
      </c>
      <c r="B477" s="2">
        <v>428.26537000000002</v>
      </c>
      <c r="C477" s="2">
        <v>878.39109999999994</v>
      </c>
      <c r="D477" s="2">
        <v>1352.0671</v>
      </c>
      <c r="E477" s="2">
        <v>24.105</v>
      </c>
      <c r="F477" s="2">
        <v>39.436999999999998</v>
      </c>
      <c r="G477" s="2">
        <v>47.680999999999997</v>
      </c>
      <c r="H477" s="53">
        <v>17.766661273594689</v>
      </c>
      <c r="I477" s="53">
        <v>22.273273829145218</v>
      </c>
      <c r="J477" s="53">
        <v>28.356517271030391</v>
      </c>
      <c r="K477" t="s">
        <v>417</v>
      </c>
    </row>
    <row r="478" spans="1:11" x14ac:dyDescent="0.45">
      <c r="A478" t="s">
        <v>74</v>
      </c>
      <c r="B478" s="2">
        <v>5862.6</v>
      </c>
      <c r="C478" s="2">
        <v>7241.6548299999995</v>
      </c>
      <c r="D478" s="2">
        <v>16885.69471</v>
      </c>
      <c r="E478" s="2">
        <v>522.9</v>
      </c>
      <c r="F478" s="2">
        <v>513.79500000000007</v>
      </c>
      <c r="G478" s="2">
        <v>1004.779</v>
      </c>
      <c r="H478" s="53">
        <v>11.211703958691912</v>
      </c>
      <c r="I478" s="53">
        <v>14.094443951381384</v>
      </c>
      <c r="J478" s="53">
        <v>16.805381790423567</v>
      </c>
      <c r="K478" t="s">
        <v>417</v>
      </c>
    </row>
    <row r="479" spans="1:11" x14ac:dyDescent="0.45">
      <c r="A479" t="s">
        <v>46</v>
      </c>
      <c r="B479" s="2">
        <v>15000</v>
      </c>
      <c r="C479" s="2">
        <v>16200</v>
      </c>
      <c r="D479" s="2">
        <v>11800</v>
      </c>
      <c r="E479" s="2">
        <v>302.3</v>
      </c>
      <c r="F479" s="2">
        <v>269.10000000000002</v>
      </c>
      <c r="G479" s="2">
        <v>174.816</v>
      </c>
      <c r="H479" s="53">
        <v>49.619583195501157</v>
      </c>
      <c r="I479" s="53">
        <v>60.200668896321062</v>
      </c>
      <c r="J479" s="53">
        <v>67.499542375983893</v>
      </c>
      <c r="K479" t="s">
        <v>417</v>
      </c>
    </row>
    <row r="480" spans="1:11" x14ac:dyDescent="0.45">
      <c r="A480" t="s">
        <v>343</v>
      </c>
      <c r="B480" s="2">
        <v>27.1</v>
      </c>
      <c r="C480" s="2">
        <v>56.530180000000001</v>
      </c>
      <c r="D480" s="2">
        <v>38.693899999999999</v>
      </c>
      <c r="E480" s="2">
        <v>24.4</v>
      </c>
      <c r="F480" s="2">
        <v>31.484000000000002</v>
      </c>
      <c r="G480" s="2">
        <v>14.829000000000001</v>
      </c>
      <c r="H480" s="53">
        <v>1.1106557377049182</v>
      </c>
      <c r="I480" s="53">
        <v>1.7955208995045102</v>
      </c>
      <c r="J480" s="53">
        <v>2.6093398071346683</v>
      </c>
      <c r="K480" t="s">
        <v>417</v>
      </c>
    </row>
    <row r="481" spans="1:11" x14ac:dyDescent="0.45">
      <c r="A481" t="s">
        <v>344</v>
      </c>
      <c r="B481" s="2">
        <v>91.5</v>
      </c>
      <c r="C481" s="2">
        <v>109.9599</v>
      </c>
      <c r="D481" s="2">
        <v>98.64130999999999</v>
      </c>
      <c r="E481" s="2">
        <v>33.400000000000006</v>
      </c>
      <c r="F481" s="2">
        <v>24.69</v>
      </c>
      <c r="G481" s="2">
        <v>13.391999999999999</v>
      </c>
      <c r="H481" s="53">
        <v>2.739520958083832</v>
      </c>
      <c r="I481" s="53">
        <v>4.4536208991494535</v>
      </c>
      <c r="J481" s="53">
        <v>7.3656892174432489</v>
      </c>
      <c r="K481" t="s">
        <v>417</v>
      </c>
    </row>
    <row r="482" spans="1:11" x14ac:dyDescent="0.45">
      <c r="A482" t="s">
        <v>70</v>
      </c>
      <c r="B482" s="2">
        <v>71.930700000000002</v>
      </c>
      <c r="C482" s="2">
        <v>316.94400000000002</v>
      </c>
      <c r="D482" s="2">
        <v>353.64368000000002</v>
      </c>
      <c r="E482" s="2">
        <v>148.423</v>
      </c>
      <c r="F482" s="2">
        <v>342.59999999999997</v>
      </c>
      <c r="G482" s="2">
        <v>288.71199999999999</v>
      </c>
      <c r="H482" s="53">
        <v>0.4846331094237416</v>
      </c>
      <c r="I482" s="53">
        <v>0.92511383537653258</v>
      </c>
      <c r="J482" s="53">
        <v>1.2249012164371416</v>
      </c>
      <c r="K482" t="s">
        <v>417</v>
      </c>
    </row>
    <row r="483" spans="1:11" x14ac:dyDescent="0.45">
      <c r="A483" t="s">
        <v>345</v>
      </c>
      <c r="B483" s="2">
        <v>1124.8</v>
      </c>
      <c r="C483" s="2">
        <v>1618.232</v>
      </c>
      <c r="D483" s="2">
        <v>2639.3879999999999</v>
      </c>
      <c r="E483" s="2">
        <v>98.5</v>
      </c>
      <c r="F483" s="2">
        <v>103.488</v>
      </c>
      <c r="G483" s="2">
        <v>147.13399999999999</v>
      </c>
      <c r="H483" s="53">
        <v>11.419289340101523</v>
      </c>
      <c r="I483" s="53">
        <v>15.636904761904761</v>
      </c>
      <c r="J483" s="53">
        <v>17.938668152840268</v>
      </c>
      <c r="K483" t="s">
        <v>417</v>
      </c>
    </row>
    <row r="484" spans="1:11" x14ac:dyDescent="0.45">
      <c r="A484" t="s">
        <v>346</v>
      </c>
      <c r="B484" s="2">
        <v>0</v>
      </c>
      <c r="C484" s="2">
        <v>0</v>
      </c>
      <c r="D484" s="2">
        <v>0</v>
      </c>
      <c r="E484" s="2">
        <v>0</v>
      </c>
      <c r="F484" s="2">
        <v>0</v>
      </c>
      <c r="G484" s="2">
        <v>0</v>
      </c>
      <c r="H484" s="53"/>
      <c r="I484" s="53"/>
      <c r="J484" s="53"/>
      <c r="K484" t="s">
        <v>417</v>
      </c>
    </row>
    <row r="485" spans="1:11" x14ac:dyDescent="0.45">
      <c r="A485" t="s">
        <v>39</v>
      </c>
      <c r="B485" s="2">
        <v>3650.5782799999997</v>
      </c>
      <c r="C485" s="2">
        <v>5746.8565500000004</v>
      </c>
      <c r="D485" s="2">
        <v>9949.6378599999989</v>
      </c>
      <c r="E485" s="2">
        <v>386.935</v>
      </c>
      <c r="F485" s="2">
        <v>492.26</v>
      </c>
      <c r="G485" s="2">
        <v>669.529</v>
      </c>
      <c r="H485" s="53">
        <v>9.4346034346854122</v>
      </c>
      <c r="I485" s="53">
        <v>11.674433327916143</v>
      </c>
      <c r="J485" s="53">
        <v>14.860652578155687</v>
      </c>
      <c r="K485" t="s">
        <v>417</v>
      </c>
    </row>
    <row r="486" spans="1:11" x14ac:dyDescent="0.45">
      <c r="A486" t="s">
        <v>347</v>
      </c>
      <c r="B486" s="2">
        <v>300.60000000000002</v>
      </c>
      <c r="C486" s="2">
        <v>834.6</v>
      </c>
      <c r="D486" s="2">
        <v>1125.0650000000001</v>
      </c>
      <c r="E486" s="2">
        <v>70.3</v>
      </c>
      <c r="F486" s="2">
        <v>113.2</v>
      </c>
      <c r="G486" s="2">
        <v>112.164</v>
      </c>
      <c r="H486" s="53">
        <v>4.2759601706970134</v>
      </c>
      <c r="I486" s="53">
        <v>7.372791519434629</v>
      </c>
      <c r="J486" s="53">
        <v>10.030535644235227</v>
      </c>
      <c r="K486" t="s">
        <v>417</v>
      </c>
    </row>
    <row r="487" spans="1:11" x14ac:dyDescent="0.45">
      <c r="A487" t="s">
        <v>55</v>
      </c>
      <c r="B487" s="2">
        <v>802.5</v>
      </c>
      <c r="C487" s="2">
        <v>1105.7</v>
      </c>
      <c r="D487" s="2">
        <v>1956.7829999999999</v>
      </c>
      <c r="E487" s="2">
        <v>476.9</v>
      </c>
      <c r="F487" s="2">
        <v>511.9</v>
      </c>
      <c r="G487" s="2">
        <v>666.95399999999995</v>
      </c>
      <c r="H487" s="53">
        <v>1.682742713357098</v>
      </c>
      <c r="I487" s="53">
        <v>2.1599921859738234</v>
      </c>
      <c r="J487" s="53">
        <v>2.9339099847965526</v>
      </c>
      <c r="K487" t="s">
        <v>417</v>
      </c>
    </row>
    <row r="488" spans="1:11" x14ac:dyDescent="0.45">
      <c r="A488" t="s">
        <v>57</v>
      </c>
      <c r="B488" s="2">
        <v>0</v>
      </c>
      <c r="C488" s="2">
        <v>0</v>
      </c>
      <c r="D488" s="2">
        <v>0</v>
      </c>
      <c r="E488" s="2">
        <v>0</v>
      </c>
      <c r="F488" s="2">
        <v>0</v>
      </c>
      <c r="G488" s="2">
        <v>0</v>
      </c>
      <c r="H488" s="53"/>
      <c r="I488" s="53"/>
      <c r="J488" s="53"/>
      <c r="K488" t="s">
        <v>417</v>
      </c>
    </row>
    <row r="489" spans="1:11" x14ac:dyDescent="0.45">
      <c r="A489" t="s">
        <v>348</v>
      </c>
      <c r="B489" s="2">
        <v>0</v>
      </c>
      <c r="C489" s="2">
        <v>0</v>
      </c>
      <c r="D489" s="2">
        <v>0</v>
      </c>
      <c r="E489" s="2">
        <v>0</v>
      </c>
      <c r="F489" s="2">
        <v>0</v>
      </c>
      <c r="G489" s="2">
        <v>0</v>
      </c>
      <c r="H489" s="53"/>
      <c r="I489" s="53"/>
      <c r="J489" s="53"/>
      <c r="K489" t="s">
        <v>417</v>
      </c>
    </row>
    <row r="490" spans="1:11" x14ac:dyDescent="0.45">
      <c r="A490" t="s">
        <v>349</v>
      </c>
      <c r="B490" s="2">
        <v>290.8</v>
      </c>
      <c r="C490" s="2">
        <v>751.7</v>
      </c>
      <c r="D490" s="2">
        <v>1270.3</v>
      </c>
      <c r="E490" s="2">
        <v>231.5</v>
      </c>
      <c r="F490" s="2">
        <v>438.56299999999999</v>
      </c>
      <c r="G490" s="2">
        <v>723.19200000000001</v>
      </c>
      <c r="H490" s="53">
        <v>0</v>
      </c>
      <c r="I490" s="53">
        <v>0</v>
      </c>
      <c r="J490" s="53">
        <v>0</v>
      </c>
      <c r="K490" t="s">
        <v>417</v>
      </c>
    </row>
    <row r="491" spans="1:11" x14ac:dyDescent="0.45">
      <c r="A491" t="s">
        <v>350</v>
      </c>
      <c r="B491" s="2">
        <v>135.55199999999999</v>
      </c>
      <c r="C491" s="2">
        <v>217.87434999999999</v>
      </c>
      <c r="D491" s="2">
        <v>441.68562000000003</v>
      </c>
      <c r="E491" s="2">
        <v>83.063000000000002</v>
      </c>
      <c r="F491" s="2">
        <v>168.23099999999999</v>
      </c>
      <c r="G491" s="2">
        <v>379.92500000000001</v>
      </c>
      <c r="H491" s="53">
        <v>1.6319179418032095</v>
      </c>
      <c r="I491" s="53">
        <v>1.2950903816775743</v>
      </c>
      <c r="J491" s="53">
        <v>1.1625600315851814</v>
      </c>
      <c r="K491" t="s">
        <v>417</v>
      </c>
    </row>
    <row r="492" spans="1:11" x14ac:dyDescent="0.45">
      <c r="A492" t="s">
        <v>45</v>
      </c>
      <c r="B492" s="2">
        <v>78.2</v>
      </c>
      <c r="C492" s="2">
        <v>199.4</v>
      </c>
      <c r="D492" s="2">
        <v>336.79999999999995</v>
      </c>
      <c r="E492" s="2">
        <v>0</v>
      </c>
      <c r="F492" s="2">
        <v>0</v>
      </c>
      <c r="G492" s="2">
        <v>0</v>
      </c>
      <c r="H492" s="53">
        <v>0</v>
      </c>
      <c r="I492" s="53">
        <v>0</v>
      </c>
      <c r="J492" s="53">
        <v>0</v>
      </c>
      <c r="K492" t="s">
        <v>417</v>
      </c>
    </row>
    <row r="493" spans="1:11" x14ac:dyDescent="0.45">
      <c r="A493" t="s">
        <v>68</v>
      </c>
      <c r="B493" s="2">
        <v>83.418520000000001</v>
      </c>
      <c r="C493" s="2">
        <v>347.52762000000007</v>
      </c>
      <c r="D493" s="2">
        <v>1246.5120599999998</v>
      </c>
      <c r="E493" s="2">
        <v>0</v>
      </c>
      <c r="F493" s="2">
        <v>0</v>
      </c>
      <c r="G493" s="2">
        <v>0</v>
      </c>
      <c r="H493" s="53">
        <v>0</v>
      </c>
      <c r="I493" s="53">
        <v>0</v>
      </c>
      <c r="J493" s="53">
        <v>0</v>
      </c>
      <c r="K493" t="s">
        <v>417</v>
      </c>
    </row>
    <row r="494" spans="1:11" x14ac:dyDescent="0.45">
      <c r="A494" t="s">
        <v>85</v>
      </c>
      <c r="B494" s="2">
        <v>365.29200000000003</v>
      </c>
      <c r="C494" s="2">
        <v>531.39700000000005</v>
      </c>
      <c r="D494" s="2">
        <v>1739.9366</v>
      </c>
      <c r="E494" s="2">
        <v>0</v>
      </c>
      <c r="F494" s="2">
        <v>0</v>
      </c>
      <c r="G494" s="2">
        <v>0</v>
      </c>
      <c r="H494" s="53">
        <v>0</v>
      </c>
      <c r="I494" s="53">
        <v>0</v>
      </c>
      <c r="J494" s="53">
        <v>0</v>
      </c>
      <c r="K494" t="s">
        <v>417</v>
      </c>
    </row>
    <row r="495" spans="1:11" x14ac:dyDescent="0.45">
      <c r="A495" t="s">
        <v>59</v>
      </c>
      <c r="B495" s="2">
        <v>185.43</v>
      </c>
      <c r="C495" s="2">
        <v>321.10000000000002</v>
      </c>
      <c r="D495" s="2">
        <v>471.62209999999999</v>
      </c>
      <c r="E495" s="2">
        <v>0</v>
      </c>
      <c r="F495" s="2">
        <v>0</v>
      </c>
      <c r="G495" s="2">
        <v>0</v>
      </c>
      <c r="H495" s="53">
        <v>0</v>
      </c>
      <c r="I495" s="53">
        <v>0</v>
      </c>
      <c r="J495" s="53">
        <v>0</v>
      </c>
      <c r="K495" t="s">
        <v>417</v>
      </c>
    </row>
    <row r="496" spans="1:11" x14ac:dyDescent="0.45">
      <c r="A496" t="s">
        <v>65</v>
      </c>
      <c r="B496" s="2">
        <v>4.8</v>
      </c>
      <c r="C496" s="2">
        <v>8.19</v>
      </c>
      <c r="D496" s="2">
        <v>23.944490000000002</v>
      </c>
      <c r="E496" s="2">
        <v>0</v>
      </c>
      <c r="F496" s="2">
        <v>0</v>
      </c>
      <c r="G496" s="2">
        <v>0</v>
      </c>
      <c r="H496" s="53">
        <v>0</v>
      </c>
      <c r="I496" s="53">
        <v>0</v>
      </c>
      <c r="J496" s="53">
        <v>0</v>
      </c>
      <c r="K496" t="s">
        <v>417</v>
      </c>
    </row>
    <row r="497" spans="1:11" x14ac:dyDescent="0.45">
      <c r="A497" t="s">
        <v>81</v>
      </c>
      <c r="B497" s="2">
        <v>1059.8011300000001</v>
      </c>
      <c r="C497" s="2">
        <v>2262.2613999999999</v>
      </c>
      <c r="D497" s="2">
        <v>3618.0119500000005</v>
      </c>
      <c r="E497" s="2">
        <v>0</v>
      </c>
      <c r="F497" s="2">
        <v>0</v>
      </c>
      <c r="G497" s="2">
        <v>0</v>
      </c>
      <c r="H497" s="53">
        <v>0</v>
      </c>
      <c r="I497" s="53">
        <v>0</v>
      </c>
      <c r="J497" s="53">
        <v>0</v>
      </c>
      <c r="K497" t="s">
        <v>417</v>
      </c>
    </row>
    <row r="498" spans="1:11" x14ac:dyDescent="0.45">
      <c r="A498" t="s">
        <v>61</v>
      </c>
      <c r="B498" s="2">
        <v>513.51700000000005</v>
      </c>
      <c r="C498" s="2">
        <v>2701.317</v>
      </c>
      <c r="D498" s="2">
        <v>5170.375</v>
      </c>
      <c r="E498" s="2"/>
      <c r="F498" s="2"/>
      <c r="G498" s="2"/>
      <c r="H498" s="53"/>
      <c r="I498" s="53"/>
      <c r="J498" s="53"/>
      <c r="K498" t="s">
        <v>417</v>
      </c>
    </row>
    <row r="499" spans="1:11" x14ac:dyDescent="0.45">
      <c r="A499" t="s">
        <v>352</v>
      </c>
      <c r="B499" s="2">
        <v>1629.6120000000001</v>
      </c>
      <c r="C499" s="2">
        <v>2249.7109999999998</v>
      </c>
      <c r="D499" s="2">
        <v>3590.0030000000002</v>
      </c>
      <c r="E499" s="2"/>
      <c r="F499" s="2"/>
      <c r="G499" s="2"/>
      <c r="H499" s="53"/>
      <c r="I499" s="53"/>
      <c r="J499" s="53"/>
      <c r="K499" t="s">
        <v>417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EI_final</vt:lpstr>
      <vt:lpstr>EI_working</vt:lpstr>
      <vt:lpstr>EI_source_FAO</vt:lpstr>
      <vt:lpstr>EI_source_P&amp;N</vt:lpstr>
      <vt:lpstr>EI_source_adhoc</vt:lpstr>
      <vt:lpstr>Prod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 Peixun (IFPRI)</dc:creator>
  <cp:lastModifiedBy>Fang, Peixun (IFPRI)</cp:lastModifiedBy>
  <dcterms:created xsi:type="dcterms:W3CDTF">2025-06-05T14:27:52Z</dcterms:created>
  <dcterms:modified xsi:type="dcterms:W3CDTF">2025-06-16T18:01:46Z</dcterms:modified>
</cp:coreProperties>
</file>