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giar-my.sharepoint.com/personal/d_enahoro_cgiar_org/Documents/RESEARCH/02_Projects/01_CarryOver/PIM_CC_Southern_Africa/02_Feed modeling/open access data/"/>
    </mc:Choice>
  </mc:AlternateContent>
  <xr:revisionPtr revIDLastSave="137" documentId="8_{5D56D8C5-1A63-47EE-9E4E-260BFB2D127B}" xr6:coauthVersionLast="45" xr6:coauthVersionMax="45" xr10:uidLastSave="{A14D7C3F-ACEE-4C11-BA32-C5BBA13A96FF}"/>
  <bookViews>
    <workbookView xWindow="-110" yWindow="-110" windowWidth="19420" windowHeight="10420" xr2:uid="{63E168E9-1A24-45BD-9ED5-CC1517D1116A}"/>
  </bookViews>
  <sheets>
    <sheet name="Note" sheetId="5" r:id="rId1"/>
    <sheet name="CalcFd" sheetId="3" state="hidden" r:id="rId2"/>
    <sheet name="Table 3 Feed Biomass" sheetId="37" r:id="rId3"/>
    <sheet name="Data_transform" sheetId="19" r:id="rId4"/>
    <sheet name="Data_original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37" l="1"/>
  <c r="D5" i="37"/>
  <c r="C6" i="37"/>
  <c r="G6" i="37"/>
  <c r="F8" i="37"/>
  <c r="E9" i="37"/>
  <c r="D10" i="37"/>
  <c r="C11" i="37"/>
  <c r="G11" i="37"/>
  <c r="F12" i="37"/>
  <c r="E13" i="37"/>
  <c r="D14" i="37"/>
  <c r="C15" i="37"/>
  <c r="G15" i="37"/>
  <c r="F16" i="37"/>
  <c r="E17" i="37"/>
  <c r="C18" i="37"/>
  <c r="D18" i="37"/>
  <c r="G18" i="37"/>
  <c r="C19" i="37"/>
  <c r="F19" i="37"/>
  <c r="G19" i="37"/>
  <c r="E20" i="37"/>
  <c r="F20" i="37"/>
  <c r="D21" i="37"/>
  <c r="E21" i="37"/>
  <c r="C22" i="37"/>
  <c r="G22" i="37"/>
  <c r="D3" i="37"/>
  <c r="S22" i="37"/>
  <c r="R22" i="37"/>
  <c r="Q22" i="37"/>
  <c r="P22" i="37"/>
  <c r="O22" i="37"/>
  <c r="M22" i="37"/>
  <c r="Y22" i="37" s="1"/>
  <c r="L22" i="37"/>
  <c r="X22" i="37" s="1"/>
  <c r="F22" i="37" s="1"/>
  <c r="K22" i="37"/>
  <c r="W22" i="37" s="1"/>
  <c r="E22" i="37" s="1"/>
  <c r="J22" i="37"/>
  <c r="I22" i="37"/>
  <c r="U22" i="37" s="1"/>
  <c r="Y21" i="37"/>
  <c r="G21" i="37" s="1"/>
  <c r="X21" i="37"/>
  <c r="F21" i="37" s="1"/>
  <c r="W21" i="37"/>
  <c r="V21" i="37"/>
  <c r="U21" i="37"/>
  <c r="C21" i="37" s="1"/>
  <c r="Y20" i="37"/>
  <c r="G20" i="37" s="1"/>
  <c r="X20" i="37"/>
  <c r="W20" i="37"/>
  <c r="V20" i="37"/>
  <c r="D20" i="37" s="1"/>
  <c r="U20" i="37"/>
  <c r="C20" i="37" s="1"/>
  <c r="Y19" i="37"/>
  <c r="X19" i="37"/>
  <c r="W19" i="37"/>
  <c r="E19" i="37" s="1"/>
  <c r="V19" i="37"/>
  <c r="D19" i="37" s="1"/>
  <c r="U19" i="37"/>
  <c r="Y18" i="37"/>
  <c r="X18" i="37"/>
  <c r="F18" i="37" s="1"/>
  <c r="W18" i="37"/>
  <c r="E18" i="37" s="1"/>
  <c r="V18" i="37"/>
  <c r="U18" i="37"/>
  <c r="S17" i="37"/>
  <c r="R17" i="37"/>
  <c r="Q17" i="37"/>
  <c r="P17" i="37"/>
  <c r="O17" i="37"/>
  <c r="M17" i="37"/>
  <c r="Y17" i="37" s="1"/>
  <c r="G17" i="37" s="1"/>
  <c r="L17" i="37"/>
  <c r="K17" i="37"/>
  <c r="W17" i="37" s="1"/>
  <c r="J17" i="37"/>
  <c r="V17" i="37" s="1"/>
  <c r="D17" i="37" s="1"/>
  <c r="I17" i="37"/>
  <c r="U17" i="37" s="1"/>
  <c r="C17" i="37" s="1"/>
  <c r="Y16" i="37"/>
  <c r="G16" i="37" s="1"/>
  <c r="X16" i="37"/>
  <c r="W16" i="37"/>
  <c r="E16" i="37" s="1"/>
  <c r="V16" i="37"/>
  <c r="D16" i="37" s="1"/>
  <c r="U16" i="37"/>
  <c r="C16" i="37" s="1"/>
  <c r="Y15" i="37"/>
  <c r="X15" i="37"/>
  <c r="F15" i="37" s="1"/>
  <c r="W15" i="37"/>
  <c r="E15" i="37" s="1"/>
  <c r="V15" i="37"/>
  <c r="D15" i="37" s="1"/>
  <c r="U15" i="37"/>
  <c r="Y14" i="37"/>
  <c r="G14" i="37" s="1"/>
  <c r="X14" i="37"/>
  <c r="F14" i="37" s="1"/>
  <c r="W14" i="37"/>
  <c r="E14" i="37" s="1"/>
  <c r="V14" i="37"/>
  <c r="U14" i="37"/>
  <c r="C14" i="37" s="1"/>
  <c r="Y13" i="37"/>
  <c r="G13" i="37" s="1"/>
  <c r="X13" i="37"/>
  <c r="F13" i="37" s="1"/>
  <c r="W13" i="37"/>
  <c r="V13" i="37"/>
  <c r="D13" i="37" s="1"/>
  <c r="U13" i="37"/>
  <c r="C13" i="37" s="1"/>
  <c r="S12" i="37"/>
  <c r="R12" i="37"/>
  <c r="Q12" i="37"/>
  <c r="P12" i="37"/>
  <c r="O12" i="37"/>
  <c r="M12" i="37"/>
  <c r="Y12" i="37" s="1"/>
  <c r="G12" i="37" s="1"/>
  <c r="L12" i="37"/>
  <c r="X12" i="37" s="1"/>
  <c r="K12" i="37"/>
  <c r="W12" i="37" s="1"/>
  <c r="E12" i="37" s="1"/>
  <c r="J12" i="37"/>
  <c r="I12" i="37"/>
  <c r="U12" i="37" s="1"/>
  <c r="C12" i="37" s="1"/>
  <c r="Y11" i="37"/>
  <c r="X11" i="37"/>
  <c r="F11" i="37" s="1"/>
  <c r="W11" i="37"/>
  <c r="E11" i="37" s="1"/>
  <c r="V11" i="37"/>
  <c r="D11" i="37" s="1"/>
  <c r="U11" i="37"/>
  <c r="Y10" i="37"/>
  <c r="G10" i="37" s="1"/>
  <c r="X10" i="37"/>
  <c r="F10" i="37" s="1"/>
  <c r="W10" i="37"/>
  <c r="E10" i="37" s="1"/>
  <c r="V10" i="37"/>
  <c r="U10" i="37"/>
  <c r="C10" i="37" s="1"/>
  <c r="Y9" i="37"/>
  <c r="G9" i="37" s="1"/>
  <c r="X9" i="37"/>
  <c r="F9" i="37" s="1"/>
  <c r="W9" i="37"/>
  <c r="V9" i="37"/>
  <c r="D9" i="37" s="1"/>
  <c r="U9" i="37"/>
  <c r="C9" i="37" s="1"/>
  <c r="Y8" i="37"/>
  <c r="G8" i="37" s="1"/>
  <c r="X8" i="37"/>
  <c r="W8" i="37"/>
  <c r="E8" i="37" s="1"/>
  <c r="V8" i="37"/>
  <c r="D8" i="37" s="1"/>
  <c r="U8" i="37"/>
  <c r="C8" i="37" s="1"/>
  <c r="S7" i="37"/>
  <c r="R7" i="37"/>
  <c r="Q7" i="37"/>
  <c r="P7" i="37"/>
  <c r="O7" i="37"/>
  <c r="M7" i="37"/>
  <c r="Y7" i="37" s="1"/>
  <c r="G7" i="37" s="1"/>
  <c r="L7" i="37"/>
  <c r="K7" i="37"/>
  <c r="W7" i="37" s="1"/>
  <c r="E7" i="37" s="1"/>
  <c r="J7" i="37"/>
  <c r="V7" i="37" s="1"/>
  <c r="D7" i="37" s="1"/>
  <c r="I7" i="37"/>
  <c r="U7" i="37" s="1"/>
  <c r="C7" i="37" s="1"/>
  <c r="Y6" i="37"/>
  <c r="X6" i="37"/>
  <c r="F6" i="37" s="1"/>
  <c r="W6" i="37"/>
  <c r="E6" i="37" s="1"/>
  <c r="V6" i="37"/>
  <c r="D6" i="37" s="1"/>
  <c r="U6" i="37"/>
  <c r="Y5" i="37"/>
  <c r="G5" i="37" s="1"/>
  <c r="X5" i="37"/>
  <c r="F5" i="37" s="1"/>
  <c r="W5" i="37"/>
  <c r="E5" i="37" s="1"/>
  <c r="V5" i="37"/>
  <c r="U5" i="37"/>
  <c r="C5" i="37" s="1"/>
  <c r="Y4" i="37"/>
  <c r="G4" i="37" s="1"/>
  <c r="X4" i="37"/>
  <c r="F4" i="37" s="1"/>
  <c r="W4" i="37"/>
  <c r="V4" i="37"/>
  <c r="D4" i="37" s="1"/>
  <c r="U4" i="37"/>
  <c r="C4" i="37" s="1"/>
  <c r="Y3" i="37"/>
  <c r="G3" i="37" s="1"/>
  <c r="X3" i="37"/>
  <c r="F3" i="37" s="1"/>
  <c r="W3" i="37"/>
  <c r="E3" i="37" s="1"/>
  <c r="V3" i="37"/>
  <c r="U3" i="37"/>
  <c r="C3" i="37" s="1"/>
  <c r="X7" i="37" l="1"/>
  <c r="F7" i="37" s="1"/>
  <c r="V12" i="37"/>
  <c r="D12" i="37" s="1"/>
  <c r="X17" i="37"/>
  <c r="F17" i="37" s="1"/>
  <c r="V22" i="37"/>
  <c r="D22" i="37" s="1"/>
  <c r="AN47" i="19"/>
  <c r="AN12" i="19"/>
  <c r="AJ12" i="19" s="1"/>
  <c r="AN13" i="19"/>
  <c r="AO13" i="19"/>
  <c r="AP13" i="19"/>
  <c r="AD13" i="19" s="1"/>
  <c r="AQ13" i="19"/>
  <c r="AA13" i="19" s="1"/>
  <c r="AN14" i="19"/>
  <c r="AO14" i="19"/>
  <c r="AP14" i="19"/>
  <c r="Z14" i="19" s="1"/>
  <c r="AQ14" i="19"/>
  <c r="AM14" i="19" s="1"/>
  <c r="AN15" i="19"/>
  <c r="AO15" i="19"/>
  <c r="AP15" i="19"/>
  <c r="AD15" i="19" s="1"/>
  <c r="AQ15" i="19"/>
  <c r="AA15" i="19" s="1"/>
  <c r="AN16" i="19"/>
  <c r="AF16" i="19" s="1"/>
  <c r="AO16" i="19"/>
  <c r="AP16" i="19"/>
  <c r="AD16" i="19" s="1"/>
  <c r="AQ16" i="19"/>
  <c r="AM16" i="19" s="1"/>
  <c r="AN17" i="19"/>
  <c r="AO17" i="19"/>
  <c r="AP17" i="19"/>
  <c r="AD17" i="19" s="1"/>
  <c r="AQ17" i="19"/>
  <c r="AA17" i="19" s="1"/>
  <c r="AN18" i="19"/>
  <c r="AO18" i="19"/>
  <c r="AP18" i="19"/>
  <c r="Z18" i="19" s="1"/>
  <c r="AQ18" i="19"/>
  <c r="AM18" i="19" s="1"/>
  <c r="AN19" i="19"/>
  <c r="AO19" i="19"/>
  <c r="AP19" i="19"/>
  <c r="AD19" i="19" s="1"/>
  <c r="AQ19" i="19"/>
  <c r="AA19" i="19" s="1"/>
  <c r="AN20" i="19"/>
  <c r="AO20" i="19"/>
  <c r="AP20" i="19"/>
  <c r="AQ20" i="19"/>
  <c r="AN21" i="19"/>
  <c r="X21" i="19" s="1"/>
  <c r="AO21" i="19"/>
  <c r="AP21" i="19"/>
  <c r="AD21" i="19" s="1"/>
  <c r="AQ21" i="19"/>
  <c r="AE21" i="19" s="1"/>
  <c r="AN22" i="19"/>
  <c r="AO22" i="19"/>
  <c r="AP22" i="19"/>
  <c r="Z22" i="19" s="1"/>
  <c r="AQ22" i="19"/>
  <c r="AA22" i="19" s="1"/>
  <c r="AN23" i="19"/>
  <c r="AO23" i="19"/>
  <c r="AP23" i="19"/>
  <c r="Z23" i="19" s="1"/>
  <c r="AQ23" i="19"/>
  <c r="AA23" i="19" s="1"/>
  <c r="AN24" i="19"/>
  <c r="X24" i="19" s="1"/>
  <c r="AO24" i="19"/>
  <c r="AP24" i="19"/>
  <c r="Z24" i="19" s="1"/>
  <c r="AQ24" i="19"/>
  <c r="AA24" i="19" s="1"/>
  <c r="AN25" i="19"/>
  <c r="X25" i="19" s="1"/>
  <c r="AO25" i="19"/>
  <c r="AP25" i="19"/>
  <c r="AD25" i="19" s="1"/>
  <c r="AQ25" i="19"/>
  <c r="AE25" i="19" s="1"/>
  <c r="AN26" i="19"/>
  <c r="AO26" i="19"/>
  <c r="AP26" i="19"/>
  <c r="Z26" i="19" s="1"/>
  <c r="AQ26" i="19"/>
  <c r="AA26" i="19" s="1"/>
  <c r="AN27" i="19"/>
  <c r="AO27" i="19"/>
  <c r="AP27" i="19"/>
  <c r="Z27" i="19" s="1"/>
  <c r="AQ27" i="19"/>
  <c r="AA27" i="19" s="1"/>
  <c r="AN28" i="19"/>
  <c r="X28" i="19" s="1"/>
  <c r="AO28" i="19"/>
  <c r="AP28" i="19"/>
  <c r="Z28" i="19" s="1"/>
  <c r="AQ28" i="19"/>
  <c r="AE28" i="19" s="1"/>
  <c r="AN29" i="19"/>
  <c r="AO29" i="19"/>
  <c r="AP29" i="19"/>
  <c r="AQ29" i="19"/>
  <c r="AN30" i="19"/>
  <c r="X30" i="19" s="1"/>
  <c r="AO30" i="19"/>
  <c r="AP30" i="19"/>
  <c r="AD30" i="19" s="1"/>
  <c r="AQ30" i="19"/>
  <c r="AI30" i="19" s="1"/>
  <c r="AN31" i="19"/>
  <c r="AB31" i="19" s="1"/>
  <c r="AO31" i="19"/>
  <c r="AP31" i="19"/>
  <c r="Z31" i="19" s="1"/>
  <c r="AQ31" i="19"/>
  <c r="AN32" i="19"/>
  <c r="AO32" i="19"/>
  <c r="AG32" i="19" s="1"/>
  <c r="AP32" i="19"/>
  <c r="Z32" i="19" s="1"/>
  <c r="AQ32" i="19"/>
  <c r="AA32" i="19" s="1"/>
  <c r="AN33" i="19"/>
  <c r="AJ33" i="19" s="1"/>
  <c r="AO33" i="19"/>
  <c r="AP33" i="19"/>
  <c r="Z33" i="19" s="1"/>
  <c r="AQ33" i="19"/>
  <c r="AN34" i="19"/>
  <c r="X34" i="19" s="1"/>
  <c r="AO34" i="19"/>
  <c r="AP34" i="19"/>
  <c r="Z34" i="19" s="1"/>
  <c r="AQ34" i="19"/>
  <c r="AI34" i="19" s="1"/>
  <c r="AN35" i="19"/>
  <c r="AO35" i="19"/>
  <c r="AP35" i="19"/>
  <c r="Z35" i="19" s="1"/>
  <c r="AQ35" i="19"/>
  <c r="AN36" i="19"/>
  <c r="AO36" i="19"/>
  <c r="AG36" i="19" s="1"/>
  <c r="AP36" i="19"/>
  <c r="Z36" i="19" s="1"/>
  <c r="AQ36" i="19"/>
  <c r="AA36" i="19" s="1"/>
  <c r="AN37" i="19"/>
  <c r="X37" i="19" s="1"/>
  <c r="AO37" i="19"/>
  <c r="AP37" i="19"/>
  <c r="Z37" i="19" s="1"/>
  <c r="AQ37" i="19"/>
  <c r="AN38" i="19"/>
  <c r="AO38" i="19"/>
  <c r="AP38" i="19"/>
  <c r="AQ38" i="19"/>
  <c r="AN39" i="19"/>
  <c r="X39" i="19" s="1"/>
  <c r="AO39" i="19"/>
  <c r="AP39" i="19"/>
  <c r="Z39" i="19" s="1"/>
  <c r="AQ39" i="19"/>
  <c r="AI39" i="19" s="1"/>
  <c r="AN40" i="19"/>
  <c r="AO40" i="19"/>
  <c r="AP40" i="19"/>
  <c r="Z40" i="19" s="1"/>
  <c r="AQ40" i="19"/>
  <c r="AN41" i="19"/>
  <c r="AO41" i="19"/>
  <c r="AG41" i="19" s="1"/>
  <c r="AP41" i="19"/>
  <c r="Z41" i="19" s="1"/>
  <c r="AQ41" i="19"/>
  <c r="AA41" i="19" s="1"/>
  <c r="AN42" i="19"/>
  <c r="AJ42" i="19" s="1"/>
  <c r="AO42" i="19"/>
  <c r="AP42" i="19"/>
  <c r="Z42" i="19" s="1"/>
  <c r="AQ42" i="19"/>
  <c r="AN43" i="19"/>
  <c r="X43" i="19" s="1"/>
  <c r="AO43" i="19"/>
  <c r="AP43" i="19"/>
  <c r="Z43" i="19" s="1"/>
  <c r="AQ43" i="19"/>
  <c r="AI43" i="19" s="1"/>
  <c r="AN44" i="19"/>
  <c r="AO44" i="19"/>
  <c r="AP44" i="19"/>
  <c r="Z44" i="19" s="1"/>
  <c r="AQ44" i="19"/>
  <c r="AN45" i="19"/>
  <c r="AO45" i="19"/>
  <c r="AP45" i="19"/>
  <c r="Z45" i="19" s="1"/>
  <c r="AQ45" i="19"/>
  <c r="AA45" i="19" s="1"/>
  <c r="AN46" i="19"/>
  <c r="X46" i="19" s="1"/>
  <c r="AO46" i="19"/>
  <c r="AP46" i="19"/>
  <c r="Z46" i="19" s="1"/>
  <c r="AQ46" i="19"/>
  <c r="AO47" i="19"/>
  <c r="AP47" i="19"/>
  <c r="AQ47" i="19"/>
  <c r="AQ12" i="19"/>
  <c r="AE12" i="19" s="1"/>
  <c r="AP12" i="19"/>
  <c r="AO12" i="19"/>
  <c r="AE36" i="19" l="1"/>
  <c r="AM43" i="19"/>
  <c r="AB12" i="19"/>
  <c r="AE45" i="19"/>
  <c r="AA12" i="19"/>
  <c r="AE14" i="19"/>
  <c r="AI22" i="19"/>
  <c r="Z16" i="19"/>
  <c r="AD22" i="19"/>
  <c r="AI26" i="19"/>
  <c r="AE18" i="19"/>
  <c r="AD26" i="19"/>
  <c r="AI15" i="19"/>
  <c r="AI32" i="19"/>
  <c r="AE16" i="19"/>
  <c r="AJ16" i="19"/>
  <c r="AJ37" i="19"/>
  <c r="Z19" i="19"/>
  <c r="Z10" i="19" s="1"/>
  <c r="Z15" i="19"/>
  <c r="Z6" i="19" s="1"/>
  <c r="X33" i="19"/>
  <c r="X42" i="19"/>
  <c r="AD18" i="19"/>
  <c r="AD14" i="19"/>
  <c r="AD23" i="19"/>
  <c r="AD27" i="19"/>
  <c r="AD31" i="19"/>
  <c r="AE39" i="19"/>
  <c r="AI19" i="19"/>
  <c r="AI13" i="19"/>
  <c r="AM15" i="19"/>
  <c r="AI23" i="19"/>
  <c r="AI27" i="19"/>
  <c r="AM39" i="19"/>
  <c r="AI45" i="19"/>
  <c r="AE19" i="19"/>
  <c r="AE17" i="19"/>
  <c r="AE15" i="19"/>
  <c r="AE13" i="19"/>
  <c r="AE23" i="19"/>
  <c r="AE27" i="19"/>
  <c r="AE32" i="19"/>
  <c r="AE41" i="19"/>
  <c r="AI17" i="19"/>
  <c r="AM19" i="19"/>
  <c r="AM13" i="19"/>
  <c r="AI24" i="19"/>
  <c r="AJ28" i="19"/>
  <c r="AM34" i="19"/>
  <c r="AI41" i="19"/>
  <c r="AJ46" i="19"/>
  <c r="Z17" i="19"/>
  <c r="Z8" i="19" s="1"/>
  <c r="Z13" i="19"/>
  <c r="Z4" i="19" s="1"/>
  <c r="AE24" i="19"/>
  <c r="AE34" i="19"/>
  <c r="AE43" i="19"/>
  <c r="AM17" i="19"/>
  <c r="AI21" i="19"/>
  <c r="AI25" i="19"/>
  <c r="AM30" i="19"/>
  <c r="AI36" i="19"/>
  <c r="AC12" i="19"/>
  <c r="Y12" i="19"/>
  <c r="AG46" i="19"/>
  <c r="AC46" i="19"/>
  <c r="AK46" i="19"/>
  <c r="Y46" i="19"/>
  <c r="AK45" i="19"/>
  <c r="AC45" i="19"/>
  <c r="Y45" i="19"/>
  <c r="AK43" i="19"/>
  <c r="AC43" i="19"/>
  <c r="AG43" i="19"/>
  <c r="Y43" i="19"/>
  <c r="AG42" i="19"/>
  <c r="AC42" i="19"/>
  <c r="AK42" i="19"/>
  <c r="Y42" i="19"/>
  <c r="AG40" i="19"/>
  <c r="AC40" i="19"/>
  <c r="AK40" i="19"/>
  <c r="Y40" i="19"/>
  <c r="AK39" i="19"/>
  <c r="AC39" i="19"/>
  <c r="Y39" i="19"/>
  <c r="AG39" i="19"/>
  <c r="AG37" i="19"/>
  <c r="AC37" i="19"/>
  <c r="AK37" i="19"/>
  <c r="Y37" i="19"/>
  <c r="AG35" i="19"/>
  <c r="AC35" i="19"/>
  <c r="AK35" i="19"/>
  <c r="Y35" i="19"/>
  <c r="AG33" i="19"/>
  <c r="AC33" i="19"/>
  <c r="AK33" i="19"/>
  <c r="Y33" i="19"/>
  <c r="AG31" i="19"/>
  <c r="AC31" i="19"/>
  <c r="AK31" i="19"/>
  <c r="Y31" i="19"/>
  <c r="AK27" i="19"/>
  <c r="AG27" i="19"/>
  <c r="AC27" i="19"/>
  <c r="Y27" i="19"/>
  <c r="AK25" i="19"/>
  <c r="AG25" i="19"/>
  <c r="AC25" i="19"/>
  <c r="Y25" i="19"/>
  <c r="AK23" i="19"/>
  <c r="AG23" i="19"/>
  <c r="AC23" i="19"/>
  <c r="Y23" i="19"/>
  <c r="AK21" i="19"/>
  <c r="AG21" i="19"/>
  <c r="AC21" i="19"/>
  <c r="Y21" i="19"/>
  <c r="AK19" i="19"/>
  <c r="AG19" i="19"/>
  <c r="AC19" i="19"/>
  <c r="Y19" i="19"/>
  <c r="AK17" i="19"/>
  <c r="AG17" i="19"/>
  <c r="AC17" i="19"/>
  <c r="Y17" i="19"/>
  <c r="AK15" i="19"/>
  <c r="AG15" i="19"/>
  <c r="AC15" i="19"/>
  <c r="Y15" i="19"/>
  <c r="AK13" i="19"/>
  <c r="AG13" i="19"/>
  <c r="Y13" i="19"/>
  <c r="AC13" i="19"/>
  <c r="AG45" i="19"/>
  <c r="Z47" i="19"/>
  <c r="AG44" i="19"/>
  <c r="AC44" i="19"/>
  <c r="AK44" i="19"/>
  <c r="Y44" i="19"/>
  <c r="AK41" i="19"/>
  <c r="AC41" i="19"/>
  <c r="Y41" i="19"/>
  <c r="AK36" i="19"/>
  <c r="AC36" i="19"/>
  <c r="Y36" i="19"/>
  <c r="AK34" i="19"/>
  <c r="AC34" i="19"/>
  <c r="Y34" i="19"/>
  <c r="AG34" i="19"/>
  <c r="AK32" i="19"/>
  <c r="AC32" i="19"/>
  <c r="Y32" i="19"/>
  <c r="AK30" i="19"/>
  <c r="AC30" i="19"/>
  <c r="AG30" i="19"/>
  <c r="Y30" i="19"/>
  <c r="AG28" i="19"/>
  <c r="AC28" i="19"/>
  <c r="AK28" i="19"/>
  <c r="Y28" i="19"/>
  <c r="AK26" i="19"/>
  <c r="AG26" i="19"/>
  <c r="AC26" i="19"/>
  <c r="Y26" i="19"/>
  <c r="AK24" i="19"/>
  <c r="AG24" i="19"/>
  <c r="AC24" i="19"/>
  <c r="Y24" i="19"/>
  <c r="C24" i="19" s="1"/>
  <c r="AK22" i="19"/>
  <c r="AG22" i="19"/>
  <c r="AC22" i="19"/>
  <c r="Y22" i="19"/>
  <c r="AK18" i="19"/>
  <c r="AG18" i="19"/>
  <c r="Y18" i="19"/>
  <c r="AC18" i="19"/>
  <c r="AK16" i="19"/>
  <c r="AG16" i="19"/>
  <c r="Y16" i="19"/>
  <c r="AC16" i="19"/>
  <c r="AK14" i="19"/>
  <c r="AG14" i="19"/>
  <c r="AC14" i="19"/>
  <c r="Y14" i="19"/>
  <c r="AG12" i="19"/>
  <c r="AK12" i="19"/>
  <c r="AL12" i="19"/>
  <c r="AH12" i="19"/>
  <c r="AD12" i="19"/>
  <c r="D12" i="19" s="1"/>
  <c r="Z12" i="19"/>
  <c r="AF46" i="19"/>
  <c r="AB46" i="19"/>
  <c r="AF45" i="19"/>
  <c r="AJ45" i="19"/>
  <c r="AB45" i="19"/>
  <c r="AF44" i="19"/>
  <c r="AB44" i="19"/>
  <c r="AJ44" i="19"/>
  <c r="AF43" i="19"/>
  <c r="AJ43" i="19"/>
  <c r="AB43" i="19"/>
  <c r="AF42" i="19"/>
  <c r="AB42" i="19"/>
  <c r="AF41" i="19"/>
  <c r="AJ41" i="19"/>
  <c r="AB41" i="19"/>
  <c r="AJ40" i="19"/>
  <c r="AF40" i="19"/>
  <c r="AB40" i="19"/>
  <c r="AF39" i="19"/>
  <c r="AJ39" i="19"/>
  <c r="AB39" i="19"/>
  <c r="AF37" i="19"/>
  <c r="AB37" i="19"/>
  <c r="AF36" i="19"/>
  <c r="AJ36" i="19"/>
  <c r="AB36" i="19"/>
  <c r="AB35" i="19"/>
  <c r="AJ35" i="19"/>
  <c r="AF35" i="19"/>
  <c r="AF34" i="19"/>
  <c r="AJ34" i="19"/>
  <c r="AB34" i="19"/>
  <c r="AF33" i="19"/>
  <c r="AB33" i="19"/>
  <c r="AF32" i="19"/>
  <c r="AJ32" i="19"/>
  <c r="AB32" i="19"/>
  <c r="AJ31" i="19"/>
  <c r="AF31" i="19"/>
  <c r="AF30" i="19"/>
  <c r="AJ30" i="19"/>
  <c r="AB30" i="19"/>
  <c r="AF28" i="19"/>
  <c r="AB28" i="19"/>
  <c r="AF27" i="19"/>
  <c r="AB27" i="19"/>
  <c r="AJ27" i="19"/>
  <c r="AF26" i="19"/>
  <c r="AJ26" i="19"/>
  <c r="AF25" i="19"/>
  <c r="AJ25" i="19"/>
  <c r="AB25" i="19"/>
  <c r="AF24" i="19"/>
  <c r="AB24" i="19"/>
  <c r="AJ24" i="19"/>
  <c r="AF23" i="19"/>
  <c r="AB23" i="19"/>
  <c r="AJ23" i="19"/>
  <c r="AF22" i="19"/>
  <c r="AJ22" i="19"/>
  <c r="AF21" i="19"/>
  <c r="AJ21" i="19"/>
  <c r="AB21" i="19"/>
  <c r="AB19" i="19"/>
  <c r="AJ19" i="19"/>
  <c r="AF19" i="19"/>
  <c r="X19" i="19"/>
  <c r="AB18" i="19"/>
  <c r="X18" i="19"/>
  <c r="AB17" i="19"/>
  <c r="AJ17" i="19"/>
  <c r="AF17" i="19"/>
  <c r="X17" i="19"/>
  <c r="AB16" i="19"/>
  <c r="X16" i="19"/>
  <c r="AB15" i="19"/>
  <c r="AJ15" i="19"/>
  <c r="AF15" i="19"/>
  <c r="X15" i="19"/>
  <c r="AB14" i="19"/>
  <c r="X14" i="19"/>
  <c r="AB13" i="19"/>
  <c r="AJ13" i="19"/>
  <c r="AF13" i="19"/>
  <c r="X13" i="19"/>
  <c r="Z9" i="19"/>
  <c r="Z5" i="19"/>
  <c r="X22" i="19"/>
  <c r="X26" i="19"/>
  <c r="X31" i="19"/>
  <c r="X35" i="19"/>
  <c r="X40" i="19"/>
  <c r="X44" i="19"/>
  <c r="AD9" i="19"/>
  <c r="AB22" i="19"/>
  <c r="X23" i="19"/>
  <c r="X27" i="19"/>
  <c r="X32" i="19"/>
  <c r="X36" i="19"/>
  <c r="X41" i="19"/>
  <c r="X45" i="19"/>
  <c r="AB26" i="19"/>
  <c r="AF18" i="19"/>
  <c r="AF14" i="19"/>
  <c r="AJ18" i="19"/>
  <c r="AJ14" i="19"/>
  <c r="AM12" i="19"/>
  <c r="AI12" i="19"/>
  <c r="AI46" i="19"/>
  <c r="AM46" i="19"/>
  <c r="AI44" i="19"/>
  <c r="AM44" i="19"/>
  <c r="AI42" i="19"/>
  <c r="AM42" i="19"/>
  <c r="AI40" i="19"/>
  <c r="AM40" i="19"/>
  <c r="AI37" i="19"/>
  <c r="AM37" i="19"/>
  <c r="AI35" i="19"/>
  <c r="AM35" i="19"/>
  <c r="AI33" i="19"/>
  <c r="AM33" i="19"/>
  <c r="AI31" i="19"/>
  <c r="AM31" i="19"/>
  <c r="AI28" i="19"/>
  <c r="AM28" i="19"/>
  <c r="Z21" i="19"/>
  <c r="Z25" i="19"/>
  <c r="Z30" i="19"/>
  <c r="Z38" i="19" s="1"/>
  <c r="AE22" i="19"/>
  <c r="AE26" i="19"/>
  <c r="AE31" i="19"/>
  <c r="AE33" i="19"/>
  <c r="AE35" i="19"/>
  <c r="AE37" i="19"/>
  <c r="AE40" i="19"/>
  <c r="AE42" i="19"/>
  <c r="AE44" i="19"/>
  <c r="AE46" i="19"/>
  <c r="AM21" i="19"/>
  <c r="AM22" i="19"/>
  <c r="AM4" i="19" s="1"/>
  <c r="AM23" i="19"/>
  <c r="AM24" i="19"/>
  <c r="AM25" i="19"/>
  <c r="AM26" i="19"/>
  <c r="AM27" i="19"/>
  <c r="AM32" i="19"/>
  <c r="AM36" i="19"/>
  <c r="AM41" i="19"/>
  <c r="AM45" i="19"/>
  <c r="X12" i="19"/>
  <c r="AL46" i="19"/>
  <c r="AH46" i="19"/>
  <c r="AD46" i="19"/>
  <c r="AL45" i="19"/>
  <c r="AH45" i="19"/>
  <c r="AD45" i="19"/>
  <c r="AL44" i="19"/>
  <c r="AH44" i="19"/>
  <c r="AD44" i="19"/>
  <c r="AL43" i="19"/>
  <c r="AH43" i="19"/>
  <c r="AD43" i="19"/>
  <c r="AL42" i="19"/>
  <c r="AH42" i="19"/>
  <c r="AD42" i="19"/>
  <c r="AL41" i="19"/>
  <c r="AH41" i="19"/>
  <c r="AD41" i="19"/>
  <c r="AL40" i="19"/>
  <c r="AH40" i="19"/>
  <c r="AD40" i="19"/>
  <c r="AL39" i="19"/>
  <c r="AH39" i="19"/>
  <c r="AD39" i="19"/>
  <c r="AL37" i="19"/>
  <c r="AH37" i="19"/>
  <c r="AD37" i="19"/>
  <c r="AL36" i="19"/>
  <c r="AH36" i="19"/>
  <c r="AD36" i="19"/>
  <c r="AL35" i="19"/>
  <c r="AH35" i="19"/>
  <c r="AD35" i="19"/>
  <c r="AL34" i="19"/>
  <c r="AH34" i="19"/>
  <c r="AD34" i="19"/>
  <c r="AD7" i="19" s="1"/>
  <c r="AL33" i="19"/>
  <c r="AH33" i="19"/>
  <c r="AD33" i="19"/>
  <c r="AL32" i="19"/>
  <c r="AH32" i="19"/>
  <c r="AD32" i="19"/>
  <c r="AL31" i="19"/>
  <c r="AH31" i="19"/>
  <c r="AL30" i="19"/>
  <c r="AH30" i="19"/>
  <c r="AL28" i="19"/>
  <c r="AH28" i="19"/>
  <c r="AL27" i="19"/>
  <c r="AH27" i="19"/>
  <c r="AL26" i="19"/>
  <c r="AH26" i="19"/>
  <c r="AL25" i="19"/>
  <c r="AH25" i="19"/>
  <c r="AL24" i="19"/>
  <c r="AH24" i="19"/>
  <c r="AL23" i="19"/>
  <c r="AH23" i="19"/>
  <c r="AL22" i="19"/>
  <c r="AH22" i="19"/>
  <c r="AL21" i="19"/>
  <c r="AH21" i="19"/>
  <c r="AL19" i="19"/>
  <c r="AH19" i="19"/>
  <c r="AL18" i="19"/>
  <c r="AH18" i="19"/>
  <c r="AL17" i="19"/>
  <c r="AL8" i="19" s="1"/>
  <c r="AH17" i="19"/>
  <c r="AH8" i="19" s="1"/>
  <c r="AL16" i="19"/>
  <c r="AH16" i="19"/>
  <c r="AL15" i="19"/>
  <c r="AH15" i="19"/>
  <c r="AL14" i="19"/>
  <c r="AH14" i="19"/>
  <c r="AL13" i="19"/>
  <c r="AL4" i="19" s="1"/>
  <c r="AH13" i="19"/>
  <c r="AH4" i="19" s="1"/>
  <c r="AA18" i="19"/>
  <c r="AA9" i="19" s="1"/>
  <c r="AA16" i="19"/>
  <c r="AA14" i="19"/>
  <c r="AA5" i="19" s="1"/>
  <c r="AA21" i="19"/>
  <c r="AA25" i="19"/>
  <c r="AA28" i="19"/>
  <c r="AA30" i="19"/>
  <c r="AA31" i="19"/>
  <c r="AA4" i="19" s="1"/>
  <c r="AA33" i="19"/>
  <c r="AA34" i="19"/>
  <c r="AA35" i="19"/>
  <c r="AA37" i="19"/>
  <c r="AA39" i="19"/>
  <c r="AA40" i="19"/>
  <c r="AA42" i="19"/>
  <c r="AA43" i="19"/>
  <c r="AA44" i="19"/>
  <c r="AA46" i="19"/>
  <c r="AD24" i="19"/>
  <c r="AD6" i="19" s="1"/>
  <c r="AD28" i="19"/>
  <c r="AE30" i="19"/>
  <c r="AF12" i="19"/>
  <c r="AI18" i="19"/>
  <c r="AI16" i="19"/>
  <c r="AI7" i="19" s="1"/>
  <c r="AI14" i="19"/>
  <c r="AO3" i="19"/>
  <c r="AQ8" i="19"/>
  <c r="AQ4" i="19"/>
  <c r="AP10" i="19"/>
  <c r="AP7" i="19"/>
  <c r="AP6" i="19"/>
  <c r="AP3" i="19"/>
  <c r="AQ7" i="19"/>
  <c r="AQ3" i="19"/>
  <c r="AO10" i="19"/>
  <c r="AO9" i="19"/>
  <c r="AO8" i="19"/>
  <c r="AO7" i="19"/>
  <c r="AO6" i="19"/>
  <c r="AO5" i="19"/>
  <c r="AO4" i="19"/>
  <c r="AN10" i="19"/>
  <c r="AN7" i="19"/>
  <c r="AN6" i="19"/>
  <c r="AN3" i="19"/>
  <c r="AQ10" i="19"/>
  <c r="AQ9" i="19"/>
  <c r="AQ6" i="19"/>
  <c r="AQ5" i="19"/>
  <c r="AN9" i="19"/>
  <c r="AP9" i="19"/>
  <c r="AP8" i="19"/>
  <c r="AP5" i="19"/>
  <c r="AP4" i="19"/>
  <c r="AN5" i="19"/>
  <c r="AN4" i="19"/>
  <c r="AN8" i="19"/>
  <c r="AE9" i="19" l="1"/>
  <c r="AM10" i="19"/>
  <c r="AM8" i="19"/>
  <c r="C28" i="19"/>
  <c r="AI6" i="19"/>
  <c r="AI5" i="19"/>
  <c r="AA6" i="19"/>
  <c r="AL5" i="19"/>
  <c r="AD8" i="19"/>
  <c r="AD4" i="19"/>
  <c r="Z7" i="19"/>
  <c r="D14" i="19"/>
  <c r="AE5" i="19"/>
  <c r="AL9" i="19"/>
  <c r="AI4" i="19"/>
  <c r="C36" i="19"/>
  <c r="X47" i="19"/>
  <c r="AE20" i="19"/>
  <c r="AI29" i="19"/>
  <c r="AI10" i="19"/>
  <c r="AI3" i="19"/>
  <c r="C46" i="19"/>
  <c r="AE29" i="19"/>
  <c r="D41" i="19"/>
  <c r="F37" i="19"/>
  <c r="AC47" i="19"/>
  <c r="AE7" i="19"/>
  <c r="AE6" i="19"/>
  <c r="C32" i="19"/>
  <c r="E31" i="19"/>
  <c r="F34" i="19"/>
  <c r="E42" i="19"/>
  <c r="AE8" i="19"/>
  <c r="E32" i="19"/>
  <c r="D35" i="19"/>
  <c r="F45" i="19"/>
  <c r="AI9" i="19"/>
  <c r="AA8" i="19"/>
  <c r="AA38" i="19"/>
  <c r="AL6" i="19"/>
  <c r="AL10" i="19"/>
  <c r="F28" i="19"/>
  <c r="AD10" i="19"/>
  <c r="AH47" i="19"/>
  <c r="AM9" i="19"/>
  <c r="AM7" i="19"/>
  <c r="AE47" i="19"/>
  <c r="D31" i="19"/>
  <c r="AM38" i="19"/>
  <c r="AM47" i="19"/>
  <c r="E15" i="19"/>
  <c r="D16" i="19"/>
  <c r="D17" i="19"/>
  <c r="E19" i="19"/>
  <c r="F41" i="19"/>
  <c r="D43" i="19"/>
  <c r="D44" i="19"/>
  <c r="E45" i="19"/>
  <c r="AG5" i="19"/>
  <c r="AG7" i="19"/>
  <c r="AG9" i="19"/>
  <c r="AC38" i="19"/>
  <c r="F14" i="19"/>
  <c r="AB20" i="19"/>
  <c r="F33" i="19"/>
  <c r="F42" i="19"/>
  <c r="C34" i="19"/>
  <c r="AA10" i="19"/>
  <c r="AH5" i="19"/>
  <c r="AH9" i="19"/>
  <c r="AH29" i="19"/>
  <c r="AD5" i="19"/>
  <c r="AM5" i="19"/>
  <c r="AM6" i="19"/>
  <c r="AE10" i="19"/>
  <c r="AI8" i="19"/>
  <c r="AI47" i="19"/>
  <c r="AI38" i="19"/>
  <c r="C26" i="19"/>
  <c r="AK9" i="19"/>
  <c r="AC8" i="19"/>
  <c r="Y6" i="19"/>
  <c r="Y8" i="19"/>
  <c r="Y10" i="19"/>
  <c r="Y29" i="19"/>
  <c r="C33" i="19"/>
  <c r="C37" i="19"/>
  <c r="AG47" i="19"/>
  <c r="C42" i="19"/>
  <c r="C43" i="19"/>
  <c r="F46" i="19"/>
  <c r="E18" i="19"/>
  <c r="F13" i="19"/>
  <c r="C16" i="19"/>
  <c r="X7" i="19"/>
  <c r="AB3" i="19"/>
  <c r="D21" i="19"/>
  <c r="AJ6" i="19"/>
  <c r="F24" i="19"/>
  <c r="AF10" i="19"/>
  <c r="E28" i="19"/>
  <c r="F44" i="19"/>
  <c r="C25" i="19"/>
  <c r="H24" i="19" s="1"/>
  <c r="AH38" i="19"/>
  <c r="X3" i="19"/>
  <c r="C12" i="19"/>
  <c r="X20" i="19"/>
  <c r="Z29" i="19"/>
  <c r="C31" i="19"/>
  <c r="D13" i="19"/>
  <c r="I12" i="19" s="1"/>
  <c r="AJ5" i="19"/>
  <c r="F23" i="19"/>
  <c r="AF7" i="19"/>
  <c r="E25" i="19"/>
  <c r="F31" i="19"/>
  <c r="D36" i="19"/>
  <c r="D40" i="19"/>
  <c r="AK5" i="19"/>
  <c r="AK38" i="19"/>
  <c r="Y4" i="19"/>
  <c r="AC29" i="19"/>
  <c r="AE38" i="19"/>
  <c r="AE3" i="19"/>
  <c r="AL7" i="19"/>
  <c r="AL29" i="19"/>
  <c r="AI20" i="19"/>
  <c r="C45" i="19"/>
  <c r="C44" i="19"/>
  <c r="F15" i="19"/>
  <c r="C18" i="19"/>
  <c r="X9" i="19"/>
  <c r="AF3" i="19"/>
  <c r="E21" i="19"/>
  <c r="AF29" i="19"/>
  <c r="E27" i="19"/>
  <c r="F30" i="19"/>
  <c r="AJ38" i="19"/>
  <c r="E35" i="19"/>
  <c r="AB47" i="19"/>
  <c r="D39" i="19"/>
  <c r="AF5" i="19"/>
  <c r="E41" i="19"/>
  <c r="D46" i="19"/>
  <c r="AG20" i="19"/>
  <c r="AG3" i="19"/>
  <c r="Y5" i="19"/>
  <c r="Y38" i="19"/>
  <c r="AG10" i="19"/>
  <c r="AC4" i="19"/>
  <c r="AM29" i="19"/>
  <c r="AA20" i="19"/>
  <c r="C35" i="19"/>
  <c r="C15" i="19"/>
  <c r="X6" i="19"/>
  <c r="F17" i="19"/>
  <c r="C19" i="19"/>
  <c r="X10" i="19"/>
  <c r="AF4" i="19"/>
  <c r="E22" i="19"/>
  <c r="AJ7" i="19"/>
  <c r="F25" i="19"/>
  <c r="AJ9" i="19"/>
  <c r="F27" i="19"/>
  <c r="D37" i="19"/>
  <c r="E39" i="19"/>
  <c r="AF47" i="19"/>
  <c r="Z20" i="19"/>
  <c r="Z3" i="19"/>
  <c r="Z11" i="19" s="1"/>
  <c r="AK3" i="19"/>
  <c r="AK20" i="19"/>
  <c r="AC20" i="19"/>
  <c r="AA3" i="19"/>
  <c r="E12" i="19"/>
  <c r="AF20" i="19"/>
  <c r="AA7" i="19"/>
  <c r="AH7" i="19"/>
  <c r="AL47" i="19"/>
  <c r="AM20" i="19"/>
  <c r="AM3" i="19"/>
  <c r="AB8" i="19"/>
  <c r="D26" i="19"/>
  <c r="AJ3" i="19"/>
  <c r="F21" i="19"/>
  <c r="AJ29" i="19"/>
  <c r="AB6" i="19"/>
  <c r="D24" i="19"/>
  <c r="AB9" i="19"/>
  <c r="D27" i="19"/>
  <c r="AB38" i="19"/>
  <c r="D30" i="19"/>
  <c r="D33" i="19"/>
  <c r="E34" i="19"/>
  <c r="E37" i="19"/>
  <c r="AD20" i="19"/>
  <c r="AD3" i="19"/>
  <c r="E16" i="19"/>
  <c r="AK7" i="19"/>
  <c r="C21" i="19"/>
  <c r="Y47" i="19"/>
  <c r="AC10" i="19"/>
  <c r="AD29" i="19"/>
  <c r="AB29" i="19"/>
  <c r="AA47" i="19"/>
  <c r="AL38" i="19"/>
  <c r="F18" i="19"/>
  <c r="AE4" i="19"/>
  <c r="C27" i="19"/>
  <c r="AJ20" i="19"/>
  <c r="AB4" i="19"/>
  <c r="D22" i="19"/>
  <c r="C13" i="19"/>
  <c r="X4" i="19"/>
  <c r="C14" i="19"/>
  <c r="X5" i="19"/>
  <c r="C17" i="19"/>
  <c r="X8" i="19"/>
  <c r="F19" i="19"/>
  <c r="AB5" i="19"/>
  <c r="D23" i="19"/>
  <c r="AF6" i="19"/>
  <c r="E24" i="19"/>
  <c r="AJ8" i="19"/>
  <c r="F26" i="19"/>
  <c r="D32" i="19"/>
  <c r="E33" i="19"/>
  <c r="F36" i="19"/>
  <c r="E40" i="19"/>
  <c r="F43" i="19"/>
  <c r="E44" i="19"/>
  <c r="AH20" i="19"/>
  <c r="AH3" i="19"/>
  <c r="C30" i="19"/>
  <c r="AC7" i="19"/>
  <c r="AC9" i="19"/>
  <c r="AJ10" i="19"/>
  <c r="X29" i="19"/>
  <c r="AG4" i="19"/>
  <c r="AG6" i="19"/>
  <c r="AG8" i="19"/>
  <c r="AG29" i="19"/>
  <c r="AC3" i="19"/>
  <c r="AC6" i="19"/>
  <c r="AD38" i="19"/>
  <c r="AA29" i="19"/>
  <c r="AH6" i="19"/>
  <c r="AH10" i="19"/>
  <c r="AD47" i="19"/>
  <c r="E14" i="19"/>
  <c r="C41" i="19"/>
  <c r="C23" i="19"/>
  <c r="F12" i="19"/>
  <c r="C40" i="19"/>
  <c r="C22" i="19"/>
  <c r="E13" i="19"/>
  <c r="D15" i="19"/>
  <c r="E17" i="19"/>
  <c r="D18" i="19"/>
  <c r="D19" i="19"/>
  <c r="AJ4" i="19"/>
  <c r="F22" i="19"/>
  <c r="E23" i="19"/>
  <c r="D25" i="19"/>
  <c r="AF8" i="19"/>
  <c r="E26" i="19"/>
  <c r="AB10" i="19"/>
  <c r="D28" i="19"/>
  <c r="AF38" i="19"/>
  <c r="E30" i="19"/>
  <c r="F32" i="19"/>
  <c r="AB7" i="19"/>
  <c r="D34" i="19"/>
  <c r="F35" i="19"/>
  <c r="AF9" i="19"/>
  <c r="E36" i="19"/>
  <c r="F39" i="19"/>
  <c r="AJ47" i="19"/>
  <c r="F40" i="19"/>
  <c r="D42" i="19"/>
  <c r="E43" i="19"/>
  <c r="D45" i="19"/>
  <c r="E46" i="19"/>
  <c r="J45" i="19" s="1"/>
  <c r="AL20" i="19"/>
  <c r="AL3" i="19"/>
  <c r="F16" i="19"/>
  <c r="C39" i="19"/>
  <c r="X38" i="19"/>
  <c r="AC5" i="19"/>
  <c r="Y7" i="19"/>
  <c r="Y9" i="19"/>
  <c r="AG38" i="19"/>
  <c r="AK4" i="19"/>
  <c r="AK6" i="19"/>
  <c r="AK8" i="19"/>
  <c r="AK10" i="19"/>
  <c r="AK29" i="19"/>
  <c r="AK47" i="19"/>
  <c r="Y20" i="19"/>
  <c r="Y3" i="19"/>
  <c r="AN11" i="19"/>
  <c r="AP11" i="19"/>
  <c r="AQ11" i="19"/>
  <c r="AO11" i="19"/>
  <c r="H42" i="19" l="1"/>
  <c r="C47" i="19"/>
  <c r="J18" i="19"/>
  <c r="K45" i="19"/>
  <c r="H36" i="19"/>
  <c r="J30" i="19"/>
  <c r="K27" i="19"/>
  <c r="N24" i="19"/>
  <c r="C38" i="19"/>
  <c r="G41" i="19"/>
  <c r="K33" i="19"/>
  <c r="J15" i="19"/>
  <c r="AI11" i="19"/>
  <c r="AD11" i="19"/>
  <c r="AM11" i="19"/>
  <c r="E47" i="19"/>
  <c r="G46" i="19"/>
  <c r="D47" i="19"/>
  <c r="J27" i="19"/>
  <c r="G40" i="19"/>
  <c r="Y11" i="19"/>
  <c r="I42" i="19"/>
  <c r="J36" i="19"/>
  <c r="G28" i="19"/>
  <c r="G23" i="19"/>
  <c r="K36" i="19"/>
  <c r="D29" i="19"/>
  <c r="G21" i="19"/>
  <c r="I30" i="19"/>
  <c r="G24" i="19"/>
  <c r="G33" i="19"/>
  <c r="H30" i="19"/>
  <c r="G30" i="19"/>
  <c r="G19" i="19"/>
  <c r="H33" i="19"/>
  <c r="G35" i="19"/>
  <c r="G31" i="19"/>
  <c r="K42" i="19"/>
  <c r="G16" i="19"/>
  <c r="G43" i="19"/>
  <c r="G34" i="19"/>
  <c r="AL11" i="19"/>
  <c r="I15" i="19"/>
  <c r="G17" i="19"/>
  <c r="G13" i="19"/>
  <c r="H27" i="19"/>
  <c r="G27" i="19"/>
  <c r="I39" i="19"/>
  <c r="G44" i="19"/>
  <c r="I36" i="19"/>
  <c r="G42" i="19"/>
  <c r="G36" i="19"/>
  <c r="G32" i="19"/>
  <c r="D20" i="19"/>
  <c r="H45" i="19"/>
  <c r="G45" i="19"/>
  <c r="H39" i="19"/>
  <c r="G39" i="19"/>
  <c r="G22" i="19"/>
  <c r="J42" i="19"/>
  <c r="J33" i="19"/>
  <c r="J24" i="19"/>
  <c r="G14" i="19"/>
  <c r="D38" i="19"/>
  <c r="J39" i="19"/>
  <c r="H15" i="19"/>
  <c r="G15" i="19"/>
  <c r="E29" i="19"/>
  <c r="H18" i="19"/>
  <c r="G18" i="19"/>
  <c r="G12" i="19"/>
  <c r="G25" i="19"/>
  <c r="K24" i="19"/>
  <c r="G37" i="19"/>
  <c r="G26" i="19"/>
  <c r="C3" i="19"/>
  <c r="H21" i="19"/>
  <c r="I24" i="19"/>
  <c r="L24" i="19" s="1"/>
  <c r="AJ11" i="19"/>
  <c r="AK11" i="19"/>
  <c r="AE11" i="19"/>
  <c r="I18" i="19"/>
  <c r="AC11" i="19"/>
  <c r="K18" i="19"/>
  <c r="E20" i="19"/>
  <c r="C20" i="19"/>
  <c r="I45" i="19"/>
  <c r="F47" i="19"/>
  <c r="C29" i="19"/>
  <c r="F20" i="19"/>
  <c r="I27" i="19"/>
  <c r="M27" i="19" s="1"/>
  <c r="F29" i="19"/>
  <c r="J12" i="19"/>
  <c r="AG11" i="19"/>
  <c r="F38" i="19"/>
  <c r="J21" i="19"/>
  <c r="K15" i="19"/>
  <c r="H12" i="19"/>
  <c r="I21" i="19"/>
  <c r="K39" i="19"/>
  <c r="K47" i="19" s="1"/>
  <c r="E38" i="19"/>
  <c r="K12" i="19"/>
  <c r="AH11" i="19"/>
  <c r="I33" i="19"/>
  <c r="K21" i="19"/>
  <c r="AA11" i="19"/>
  <c r="K30" i="19"/>
  <c r="AF11" i="19"/>
  <c r="X11" i="19"/>
  <c r="AB11" i="19"/>
  <c r="M45" i="19" l="1"/>
  <c r="N42" i="19"/>
  <c r="N12" i="19"/>
  <c r="N21" i="19"/>
  <c r="L36" i="19"/>
  <c r="N36" i="19" s="1"/>
  <c r="L18" i="19"/>
  <c r="N18" i="19" s="1"/>
  <c r="L21" i="19"/>
  <c r="L39" i="19"/>
  <c r="N39" i="19" s="1"/>
  <c r="J47" i="19"/>
  <c r="M39" i="19"/>
  <c r="H38" i="19"/>
  <c r="L30" i="19"/>
  <c r="N30" i="19" s="1"/>
  <c r="L42" i="19"/>
  <c r="L45" i="19"/>
  <c r="N45" i="19" s="1"/>
  <c r="L33" i="19"/>
  <c r="N33" i="19" s="1"/>
  <c r="L12" i="19"/>
  <c r="M24" i="19"/>
  <c r="L15" i="19"/>
  <c r="N15" i="19" s="1"/>
  <c r="L27" i="19"/>
  <c r="N27" i="19" s="1"/>
  <c r="J20" i="19"/>
  <c r="G38" i="19"/>
  <c r="M33" i="19"/>
  <c r="J29" i="19"/>
  <c r="J38" i="19"/>
  <c r="M30" i="19"/>
  <c r="K38" i="19"/>
  <c r="I20" i="19"/>
  <c r="M18" i="19"/>
  <c r="M15" i="19"/>
  <c r="M42" i="19"/>
  <c r="I47" i="19"/>
  <c r="I29" i="19"/>
  <c r="M21" i="19"/>
  <c r="G47" i="19"/>
  <c r="H47" i="19"/>
  <c r="M36" i="19"/>
  <c r="M12" i="19"/>
  <c r="K29" i="19"/>
  <c r="G29" i="19"/>
  <c r="G20" i="19"/>
  <c r="I38" i="19"/>
  <c r="H20" i="19"/>
  <c r="H29" i="19"/>
  <c r="K20" i="19"/>
  <c r="N20" i="19" l="1"/>
  <c r="N38" i="19"/>
  <c r="L29" i="19"/>
  <c r="N29" i="19" s="1"/>
  <c r="L20" i="19"/>
  <c r="M38" i="19"/>
  <c r="S38" i="19" s="1"/>
  <c r="L47" i="19"/>
  <c r="N47" i="19" s="1"/>
  <c r="M47" i="19"/>
  <c r="S47" i="19" s="1"/>
  <c r="L38" i="19"/>
  <c r="M29" i="19"/>
  <c r="S29" i="19" s="1"/>
  <c r="S42" i="19"/>
  <c r="M20" i="19"/>
  <c r="S20" i="19" s="1"/>
  <c r="S39" i="19" l="1"/>
  <c r="S45" i="19"/>
  <c r="S49" i="19" s="1"/>
  <c r="S33" i="19"/>
  <c r="S21" i="19"/>
  <c r="S36" i="19"/>
  <c r="S30" i="19"/>
  <c r="S24" i="19"/>
  <c r="S27" i="19"/>
  <c r="S12" i="19"/>
  <c r="S18" i="19"/>
  <c r="S15" i="19"/>
  <c r="I2" i="3" l="1"/>
  <c r="J2" i="3"/>
  <c r="K2" i="3"/>
  <c r="L2" i="3"/>
  <c r="M2" i="3"/>
  <c r="N2" i="3"/>
  <c r="O2" i="3"/>
  <c r="H2" i="3"/>
  <c r="A20" i="3"/>
  <c r="A21" i="3"/>
  <c r="A22" i="3"/>
  <c r="A18" i="3"/>
  <c r="A19" i="3"/>
  <c r="A17" i="3"/>
  <c r="A5" i="3"/>
  <c r="A6" i="3"/>
  <c r="A7" i="3"/>
  <c r="A8" i="3"/>
  <c r="A9" i="3"/>
  <c r="A10" i="3"/>
  <c r="A11" i="3"/>
  <c r="A12" i="3"/>
  <c r="A13" i="3"/>
  <c r="A14" i="3"/>
  <c r="A15" i="3"/>
  <c r="A16" i="3"/>
  <c r="A3" i="3"/>
  <c r="A4" i="3"/>
  <c r="D9" i="3" l="1"/>
  <c r="E9" i="3"/>
  <c r="E12" i="3"/>
  <c r="F13" i="3"/>
  <c r="F17" i="3"/>
  <c r="F21" i="3"/>
  <c r="D13" i="3"/>
  <c r="C12" i="3"/>
  <c r="C17" i="3"/>
  <c r="E5" i="19"/>
  <c r="D16" i="3"/>
  <c r="D20" i="3"/>
  <c r="D17" i="3"/>
  <c r="D4" i="19"/>
  <c r="E4" i="19"/>
  <c r="E8" i="19"/>
  <c r="C8" i="19"/>
  <c r="C7" i="19"/>
  <c r="C10" i="19"/>
  <c r="D5" i="19"/>
  <c r="D3" i="19"/>
  <c r="C5" i="19"/>
  <c r="E8" i="3"/>
  <c r="C6" i="19"/>
  <c r="D8" i="3"/>
  <c r="F6" i="19"/>
  <c r="F8" i="3"/>
  <c r="F7" i="19"/>
  <c r="E7" i="19"/>
  <c r="F5" i="19"/>
  <c r="F9" i="19"/>
  <c r="F9" i="3"/>
  <c r="D7" i="19"/>
  <c r="C4" i="19"/>
  <c r="E3" i="19"/>
  <c r="D10" i="19"/>
  <c r="F10" i="19"/>
  <c r="D8" i="19"/>
  <c r="E9" i="19"/>
  <c r="D9" i="19"/>
  <c r="I9" i="19" s="1"/>
  <c r="E6" i="19"/>
  <c r="E10" i="19"/>
  <c r="F4" i="19"/>
  <c r="F8" i="19"/>
  <c r="F3" i="19"/>
  <c r="C9" i="19"/>
  <c r="D6" i="19"/>
  <c r="I6" i="19" l="1"/>
  <c r="D5" i="3"/>
  <c r="G9" i="19"/>
  <c r="H3" i="19"/>
  <c r="G4" i="19"/>
  <c r="G5" i="19"/>
  <c r="G7" i="19"/>
  <c r="H6" i="19"/>
  <c r="G6" i="19"/>
  <c r="G10" i="19"/>
  <c r="G3" i="19"/>
  <c r="G8" i="19"/>
  <c r="H9" i="19"/>
  <c r="G13" i="3"/>
  <c r="G12" i="3"/>
  <c r="C13" i="3"/>
  <c r="G21" i="3"/>
  <c r="C21" i="3"/>
  <c r="R39" i="19"/>
  <c r="K19" i="3" s="1"/>
  <c r="F19" i="3"/>
  <c r="E17" i="3"/>
  <c r="D15" i="3"/>
  <c r="C8" i="3"/>
  <c r="G8" i="3"/>
  <c r="F20" i="3"/>
  <c r="G19" i="3"/>
  <c r="C19" i="3"/>
  <c r="G15" i="3"/>
  <c r="C15" i="3"/>
  <c r="E16" i="3"/>
  <c r="R33" i="19"/>
  <c r="K16" i="3" s="1"/>
  <c r="F15" i="3"/>
  <c r="E13" i="3"/>
  <c r="E15" i="3"/>
  <c r="F16" i="3"/>
  <c r="C9" i="3"/>
  <c r="G9" i="3"/>
  <c r="D12" i="3"/>
  <c r="G11" i="3"/>
  <c r="C11" i="3"/>
  <c r="D11" i="3"/>
  <c r="F11" i="3"/>
  <c r="D21" i="3"/>
  <c r="D19" i="3"/>
  <c r="D4" i="3"/>
  <c r="Q20" i="3" s="1"/>
  <c r="J9" i="19"/>
  <c r="E5" i="3" s="1"/>
  <c r="R9" i="3" s="1"/>
  <c r="F12" i="3"/>
  <c r="E21" i="3"/>
  <c r="Q21" i="19"/>
  <c r="W21" i="19" s="1"/>
  <c r="E11" i="3"/>
  <c r="E19" i="3"/>
  <c r="C16" i="3"/>
  <c r="G16" i="3"/>
  <c r="E20" i="3"/>
  <c r="C20" i="3"/>
  <c r="G20" i="3"/>
  <c r="G7" i="3"/>
  <c r="C7" i="3"/>
  <c r="Q12" i="19"/>
  <c r="W12" i="19" s="1"/>
  <c r="E7" i="3"/>
  <c r="F7" i="3"/>
  <c r="D7" i="3"/>
  <c r="J3" i="19"/>
  <c r="K6" i="19"/>
  <c r="F4" i="3" s="1"/>
  <c r="S8" i="3" s="1"/>
  <c r="I3" i="19"/>
  <c r="O30" i="19"/>
  <c r="H15" i="3" s="1"/>
  <c r="K3" i="19"/>
  <c r="J6" i="19"/>
  <c r="C11" i="19"/>
  <c r="K9" i="19"/>
  <c r="F5" i="3" s="1"/>
  <c r="S21" i="3" s="1"/>
  <c r="E11" i="19"/>
  <c r="Q30" i="19"/>
  <c r="J15" i="3" s="1"/>
  <c r="D11" i="19"/>
  <c r="F11" i="19"/>
  <c r="P21" i="19"/>
  <c r="P39" i="19"/>
  <c r="M6" i="19" l="1"/>
  <c r="N9" i="19"/>
  <c r="H11" i="19"/>
  <c r="C6" i="3" s="1"/>
  <c r="L3" i="19"/>
  <c r="N3" i="19" s="1"/>
  <c r="C5" i="3"/>
  <c r="P17" i="3" s="1"/>
  <c r="L9" i="19"/>
  <c r="C4" i="3"/>
  <c r="P12" i="3" s="1"/>
  <c r="L6" i="19"/>
  <c r="N6" i="19" s="1"/>
  <c r="C3" i="3"/>
  <c r="P11" i="3" s="1"/>
  <c r="M9" i="19"/>
  <c r="M3" i="19"/>
  <c r="G11" i="19"/>
  <c r="T27" i="19"/>
  <c r="L13" i="3" s="1"/>
  <c r="T24" i="19"/>
  <c r="L12" i="3" s="1"/>
  <c r="T12" i="19"/>
  <c r="L7" i="3" s="1"/>
  <c r="Q8" i="3"/>
  <c r="S9" i="3"/>
  <c r="Q16" i="3"/>
  <c r="P13" i="3"/>
  <c r="R13" i="3"/>
  <c r="T45" i="19"/>
  <c r="L21" i="3" s="1"/>
  <c r="P45" i="19"/>
  <c r="I21" i="3" s="1"/>
  <c r="T42" i="19"/>
  <c r="L20" i="3" s="1"/>
  <c r="T33" i="19"/>
  <c r="L16" i="3" s="1"/>
  <c r="R21" i="3"/>
  <c r="T21" i="19"/>
  <c r="L11" i="3" s="1"/>
  <c r="I19" i="3"/>
  <c r="V39" i="19"/>
  <c r="I11" i="3"/>
  <c r="V21" i="19"/>
  <c r="Q47" i="19"/>
  <c r="W47" i="19" s="1"/>
  <c r="E22" i="3"/>
  <c r="Q45" i="19"/>
  <c r="W45" i="19" s="1"/>
  <c r="S20" i="3"/>
  <c r="P38" i="19"/>
  <c r="I18" i="3" s="1"/>
  <c r="D18" i="3"/>
  <c r="P33" i="19"/>
  <c r="P36" i="19"/>
  <c r="Q38" i="19"/>
  <c r="J18" i="3" s="1"/>
  <c r="E18" i="3"/>
  <c r="Q39" i="19"/>
  <c r="W39" i="19" s="1"/>
  <c r="F18" i="3"/>
  <c r="R38" i="19"/>
  <c r="K18" i="3" s="1"/>
  <c r="R36" i="19"/>
  <c r="K17" i="3" s="1"/>
  <c r="Q36" i="19"/>
  <c r="F14" i="3"/>
  <c r="R29" i="19"/>
  <c r="K14" i="3" s="1"/>
  <c r="R27" i="19"/>
  <c r="K13" i="3" s="1"/>
  <c r="P7" i="3"/>
  <c r="S17" i="3"/>
  <c r="Q42" i="19"/>
  <c r="W42" i="19" s="1"/>
  <c r="S13" i="3"/>
  <c r="Q12" i="3"/>
  <c r="T18" i="19"/>
  <c r="L9" i="3" s="1"/>
  <c r="S16" i="3"/>
  <c r="W30" i="19"/>
  <c r="O15" i="3" s="1"/>
  <c r="Q33" i="19"/>
  <c r="T30" i="19"/>
  <c r="L15" i="3" s="1"/>
  <c r="T39" i="19"/>
  <c r="L19" i="3" s="1"/>
  <c r="P30" i="19"/>
  <c r="C22" i="3"/>
  <c r="O47" i="19"/>
  <c r="H22" i="3" s="1"/>
  <c r="G22" i="3"/>
  <c r="O42" i="19"/>
  <c r="S12" i="3"/>
  <c r="F22" i="3"/>
  <c r="R47" i="19"/>
  <c r="K22" i="3" s="1"/>
  <c r="R45" i="19"/>
  <c r="K21" i="3" s="1"/>
  <c r="P47" i="19"/>
  <c r="I22" i="3" s="1"/>
  <c r="D22" i="3"/>
  <c r="P42" i="19"/>
  <c r="J11" i="19"/>
  <c r="Q9" i="19" s="1"/>
  <c r="E4" i="3"/>
  <c r="R16" i="3" s="1"/>
  <c r="C14" i="3"/>
  <c r="O29" i="19"/>
  <c r="H14" i="3" s="1"/>
  <c r="G14" i="3"/>
  <c r="O24" i="19"/>
  <c r="O27" i="19"/>
  <c r="O39" i="19"/>
  <c r="P29" i="19"/>
  <c r="I14" i="3" s="1"/>
  <c r="D14" i="3"/>
  <c r="P27" i="19"/>
  <c r="C18" i="3"/>
  <c r="O38" i="19"/>
  <c r="H18" i="3" s="1"/>
  <c r="G18" i="3"/>
  <c r="O36" i="19"/>
  <c r="G4" i="3"/>
  <c r="G17" i="3"/>
  <c r="T36" i="19"/>
  <c r="L17" i="3" s="1"/>
  <c r="O33" i="19"/>
  <c r="Q29" i="19"/>
  <c r="W29" i="19" s="1"/>
  <c r="E14" i="3"/>
  <c r="Q24" i="19"/>
  <c r="W24" i="19" s="1"/>
  <c r="R24" i="19"/>
  <c r="K12" i="3" s="1"/>
  <c r="R21" i="19"/>
  <c r="K11" i="3" s="1"/>
  <c r="O21" i="19"/>
  <c r="P24" i="19"/>
  <c r="Q27" i="19"/>
  <c r="W27" i="19" s="1"/>
  <c r="R30" i="19"/>
  <c r="K15" i="3" s="1"/>
  <c r="R42" i="19"/>
  <c r="K20" i="3" s="1"/>
  <c r="T15" i="19"/>
  <c r="L8" i="3" s="1"/>
  <c r="U30" i="19"/>
  <c r="M15" i="3" s="1"/>
  <c r="R17" i="3"/>
  <c r="O45" i="19"/>
  <c r="O20" i="19"/>
  <c r="O18" i="19"/>
  <c r="O15" i="19"/>
  <c r="C10" i="3"/>
  <c r="G10" i="3"/>
  <c r="F10" i="3"/>
  <c r="R20" i="19"/>
  <c r="K10" i="3" s="1"/>
  <c r="R18" i="19"/>
  <c r="K9" i="3" s="1"/>
  <c r="R15" i="19"/>
  <c r="K8" i="3" s="1"/>
  <c r="E3" i="3"/>
  <c r="R7" i="3" s="1"/>
  <c r="F3" i="3"/>
  <c r="S7" i="3" s="1"/>
  <c r="I11" i="19"/>
  <c r="D3" i="3"/>
  <c r="R12" i="19"/>
  <c r="K7" i="3" s="1"/>
  <c r="P18" i="19"/>
  <c r="P20" i="19"/>
  <c r="I10" i="3" s="1"/>
  <c r="P15" i="19"/>
  <c r="D10" i="3"/>
  <c r="P19" i="3"/>
  <c r="P12" i="19"/>
  <c r="E10" i="3"/>
  <c r="Q20" i="19"/>
  <c r="W20" i="19" s="1"/>
  <c r="Q18" i="19"/>
  <c r="W18" i="19" s="1"/>
  <c r="Q15" i="19"/>
  <c r="W15" i="19" s="1"/>
  <c r="O12" i="19"/>
  <c r="K11" i="19"/>
  <c r="R3" i="19" s="1"/>
  <c r="O3" i="19" l="1"/>
  <c r="H3" i="3" s="1"/>
  <c r="P15" i="3"/>
  <c r="P9" i="3"/>
  <c r="P21" i="3"/>
  <c r="L11" i="19"/>
  <c r="N11" i="19" s="1"/>
  <c r="P3" i="19"/>
  <c r="M11" i="19"/>
  <c r="S3" i="19"/>
  <c r="T3" i="19"/>
  <c r="L3" i="3" s="1"/>
  <c r="R20" i="3"/>
  <c r="O11" i="19"/>
  <c r="H6" i="3" s="1"/>
  <c r="Q11" i="19"/>
  <c r="J6" i="3" s="1"/>
  <c r="U3" i="19"/>
  <c r="M3" i="3" s="1"/>
  <c r="H10" i="3"/>
  <c r="U20" i="19"/>
  <c r="M10" i="3" s="1"/>
  <c r="P16" i="3"/>
  <c r="O6" i="19"/>
  <c r="H4" i="3" s="1"/>
  <c r="V29" i="19"/>
  <c r="N14" i="3" s="1"/>
  <c r="T47" i="19"/>
  <c r="L22" i="3" s="1"/>
  <c r="O9" i="19"/>
  <c r="U9" i="19" s="1"/>
  <c r="M5" i="3" s="1"/>
  <c r="V38" i="19"/>
  <c r="N18" i="3" s="1"/>
  <c r="Q3" i="19"/>
  <c r="Q6" i="19"/>
  <c r="W6" i="19" s="1"/>
  <c r="O4" i="3" s="1"/>
  <c r="P20" i="3"/>
  <c r="E6" i="3"/>
  <c r="R10" i="3" s="1"/>
  <c r="V45" i="19"/>
  <c r="J17" i="3"/>
  <c r="W36" i="19"/>
  <c r="O17" i="3" s="1"/>
  <c r="T6" i="19"/>
  <c r="L4" i="3" s="1"/>
  <c r="H20" i="3"/>
  <c r="U42" i="19"/>
  <c r="M20" i="3" s="1"/>
  <c r="T38" i="19"/>
  <c r="L18" i="3" s="1"/>
  <c r="H13" i="3"/>
  <c r="U27" i="19"/>
  <c r="M13" i="3" s="1"/>
  <c r="T29" i="19"/>
  <c r="L14" i="3" s="1"/>
  <c r="U47" i="19"/>
  <c r="M22" i="3" s="1"/>
  <c r="G5" i="3"/>
  <c r="T9" i="19"/>
  <c r="L5" i="3" s="1"/>
  <c r="J16" i="3"/>
  <c r="W33" i="19"/>
  <c r="O16" i="3" s="1"/>
  <c r="W38" i="19"/>
  <c r="O18" i="3" s="1"/>
  <c r="I17" i="3"/>
  <c r="V36" i="19"/>
  <c r="U38" i="19"/>
  <c r="M18" i="3" s="1"/>
  <c r="V47" i="19"/>
  <c r="N22" i="3" s="1"/>
  <c r="H11" i="3"/>
  <c r="U21" i="19"/>
  <c r="M11" i="3" s="1"/>
  <c r="I13" i="3"/>
  <c r="V27" i="19"/>
  <c r="H19" i="3"/>
  <c r="U39" i="19"/>
  <c r="M19" i="3" s="1"/>
  <c r="V20" i="19"/>
  <c r="N10" i="3" s="1"/>
  <c r="R8" i="3"/>
  <c r="R12" i="3"/>
  <c r="P10" i="3"/>
  <c r="H21" i="3"/>
  <c r="U45" i="19"/>
  <c r="M21" i="3" s="1"/>
  <c r="I12" i="3"/>
  <c r="V24" i="19"/>
  <c r="N12" i="3" s="1"/>
  <c r="H16" i="3"/>
  <c r="U33" i="19"/>
  <c r="M16" i="3" s="1"/>
  <c r="H17" i="3"/>
  <c r="U36" i="19"/>
  <c r="M17" i="3" s="1"/>
  <c r="U29" i="19"/>
  <c r="M14" i="3" s="1"/>
  <c r="H12" i="3"/>
  <c r="U24" i="19"/>
  <c r="M12" i="3" s="1"/>
  <c r="I20" i="3"/>
  <c r="V42" i="19"/>
  <c r="N20" i="3" s="1"/>
  <c r="P8" i="3"/>
  <c r="I15" i="3"/>
  <c r="V30" i="19"/>
  <c r="I16" i="3"/>
  <c r="V33" i="19"/>
  <c r="N16" i="3" s="1"/>
  <c r="I3" i="3"/>
  <c r="V3" i="19"/>
  <c r="H7" i="3"/>
  <c r="U12" i="19"/>
  <c r="M7" i="3" s="1"/>
  <c r="P22" i="3"/>
  <c r="P14" i="3"/>
  <c r="P18" i="3"/>
  <c r="V18" i="19"/>
  <c r="I9" i="3"/>
  <c r="S11" i="3"/>
  <c r="S19" i="3"/>
  <c r="S15" i="3"/>
  <c r="W9" i="19"/>
  <c r="O5" i="3" s="1"/>
  <c r="J5" i="3"/>
  <c r="U15" i="19"/>
  <c r="M8" i="3" s="1"/>
  <c r="H8" i="3"/>
  <c r="F6" i="3"/>
  <c r="S10" i="3" s="1"/>
  <c r="R11" i="19"/>
  <c r="K6" i="3" s="1"/>
  <c r="R9" i="19"/>
  <c r="K5" i="3" s="1"/>
  <c r="R6" i="19"/>
  <c r="K4" i="3" s="1"/>
  <c r="V15" i="19"/>
  <c r="N8" i="3" s="1"/>
  <c r="I8" i="3"/>
  <c r="K3" i="3"/>
  <c r="T20" i="19"/>
  <c r="L10" i="3" s="1"/>
  <c r="H9" i="3"/>
  <c r="U18" i="19"/>
  <c r="M9" i="3" s="1"/>
  <c r="I7" i="3"/>
  <c r="V12" i="19"/>
  <c r="G3" i="3"/>
  <c r="P6" i="19"/>
  <c r="P9" i="19"/>
  <c r="D6" i="3"/>
  <c r="Q10" i="3" s="1"/>
  <c r="P11" i="19"/>
  <c r="R11" i="3"/>
  <c r="R19" i="3"/>
  <c r="R15" i="3"/>
  <c r="S6" i="19" l="1"/>
  <c r="S11" i="19"/>
  <c r="S9" i="19"/>
  <c r="U11" i="19"/>
  <c r="M6" i="3" s="1"/>
  <c r="U6" i="19"/>
  <c r="M4" i="3" s="1"/>
  <c r="R22" i="3"/>
  <c r="W11" i="19"/>
  <c r="O6" i="3" s="1"/>
  <c r="J4" i="3"/>
  <c r="H5" i="3"/>
  <c r="R18" i="3"/>
  <c r="R14" i="3"/>
  <c r="J3" i="3"/>
  <c r="W3" i="19"/>
  <c r="O3" i="3" s="1"/>
  <c r="V9" i="19"/>
  <c r="I5" i="3"/>
  <c r="I6" i="3"/>
  <c r="V11" i="19"/>
  <c r="N6" i="3" s="1"/>
  <c r="V6" i="19"/>
  <c r="N4" i="3" s="1"/>
  <c r="I4" i="3"/>
  <c r="G6" i="3"/>
  <c r="T11" i="19"/>
  <c r="L6" i="3" s="1"/>
  <c r="S14" i="3"/>
  <c r="S22" i="3"/>
  <c r="S18" i="3"/>
  <c r="Q18" i="3"/>
  <c r="Q14" i="3"/>
  <c r="Q22" i="3"/>
</calcChain>
</file>

<file path=xl/sharedStrings.xml><?xml version="1.0" encoding="utf-8"?>
<sst xmlns="http://schemas.openxmlformats.org/spreadsheetml/2006/main" count="373" uniqueCount="95">
  <si>
    <t>Malawi</t>
  </si>
  <si>
    <t>Mozambique</t>
  </si>
  <si>
    <t>Zambia</t>
  </si>
  <si>
    <t>Mixed</t>
  </si>
  <si>
    <t>Rangelands</t>
  </si>
  <si>
    <t>All</t>
  </si>
  <si>
    <t>LGA</t>
  </si>
  <si>
    <t>LGH</t>
  </si>
  <si>
    <t>LGT</t>
  </si>
  <si>
    <t>MRA</t>
  </si>
  <si>
    <t>MRH</t>
  </si>
  <si>
    <t>MRT</t>
  </si>
  <si>
    <t>Other</t>
  </si>
  <si>
    <t>COUNTRY</t>
  </si>
  <si>
    <t>SYSTEM</t>
  </si>
  <si>
    <t>BOVD_1000TLU</t>
  </si>
  <si>
    <t>BOVDh_1000TLU</t>
  </si>
  <si>
    <t>BVMILK</t>
  </si>
  <si>
    <t>URBAN</t>
  </si>
  <si>
    <t>ANY</t>
  </si>
  <si>
    <t>SouthAfrica</t>
  </si>
  <si>
    <t>BOVO_1000TLU</t>
  </si>
  <si>
    <t>BOVOh_1000TLU</t>
  </si>
  <si>
    <t>SGTD_1000TLU</t>
  </si>
  <si>
    <t>SGTDh_1000TLU</t>
  </si>
  <si>
    <t>SGMILK</t>
  </si>
  <si>
    <t>SGTO_1000TLU</t>
  </si>
  <si>
    <t>SGTOh_1000TLU</t>
  </si>
  <si>
    <t xml:space="preserve">Herrero, Mario, Petr Havlík, Hugo Valin, An M. Notenbaert, Mariana Rufino, Philip K. Thornton, Michael Blümmel, </t>
  </si>
  <si>
    <t xml:space="preserve">Franz Weiss, Delia Grace, and Michael Obersteiner. 2013. “Biomass Use, Production, Feed Efﬁciencies, and </t>
  </si>
  <si>
    <t>Greenhouse Gas Emissions from Global Livestock Systems SUPPORTING INFORMATION.” PNAS SI</t>
  </si>
  <si>
    <t>BVMEAT_DH</t>
  </si>
  <si>
    <t>SGMEAT_DH</t>
  </si>
  <si>
    <t>SGMEAT_MH</t>
  </si>
  <si>
    <t>BVMEAT_MH</t>
  </si>
  <si>
    <t>Othur</t>
  </si>
  <si>
    <t>4CTY</t>
  </si>
  <si>
    <t>GRAZING</t>
  </si>
  <si>
    <t>STOVER</t>
  </si>
  <si>
    <t>OCCASIONAL</t>
  </si>
  <si>
    <t>GRAINS</t>
  </si>
  <si>
    <t>BOVD</t>
  </si>
  <si>
    <t>BOVO</t>
  </si>
  <si>
    <t>SGTD</t>
  </si>
  <si>
    <t>SGTO</t>
  </si>
  <si>
    <t>Numbers</t>
  </si>
  <si>
    <t>Distribution of Feed Use by System</t>
  </si>
  <si>
    <t>Use of Different Feeds within Systems</t>
  </si>
  <si>
    <t>Feed use in tonnes</t>
  </si>
  <si>
    <t>TOTAL</t>
  </si>
  <si>
    <t>Percent distibution of feed use by System</t>
  </si>
  <si>
    <t>Distributed use of dfferent feed types within systems</t>
  </si>
  <si>
    <t>Country distribution of feed use</t>
  </si>
  <si>
    <t>File</t>
  </si>
  <si>
    <t>Description</t>
  </si>
  <si>
    <t>GRAZING totals by:</t>
  </si>
  <si>
    <t>Stover totals by:</t>
  </si>
  <si>
    <t>OCCASSIONAL FEEDS totals</t>
  </si>
  <si>
    <t>Region</t>
  </si>
  <si>
    <t xml:space="preserve">Total Feed Use </t>
  </si>
  <si>
    <t>Feed Use by Major System</t>
  </si>
  <si>
    <t>ALL FEEDS</t>
  </si>
  <si>
    <t>Grazing</t>
  </si>
  <si>
    <t>Stover</t>
  </si>
  <si>
    <t>Ocassional</t>
  </si>
  <si>
    <t>Grains</t>
  </si>
  <si>
    <t>Other feed</t>
  </si>
  <si>
    <t>other feeds</t>
  </si>
  <si>
    <t>ALL FEED</t>
  </si>
  <si>
    <t>Forage as % Feeds</t>
  </si>
  <si>
    <t>Forage%</t>
  </si>
  <si>
    <t>Animal Numbers in heads</t>
  </si>
  <si>
    <t>Total Feed Quantities in tonnes</t>
  </si>
  <si>
    <t>Feed use in tonnes per head per year</t>
  </si>
  <si>
    <t>Data source</t>
  </si>
  <si>
    <t>Feed</t>
  </si>
  <si>
    <t>Data_transform</t>
  </si>
  <si>
    <t>Data_original</t>
  </si>
  <si>
    <t>Data for Table 3</t>
  </si>
  <si>
    <t>Indicators</t>
  </si>
  <si>
    <t>Sources</t>
  </si>
  <si>
    <t>Calculated using the feed quantity and animal numbers data above</t>
  </si>
  <si>
    <t xml:space="preserve">Bovine dairy animals </t>
  </si>
  <si>
    <t>Bovine meat animals</t>
  </si>
  <si>
    <t>Small ruminant dairy animals</t>
  </si>
  <si>
    <t>Small ruminant meat animals</t>
  </si>
  <si>
    <t>Label</t>
  </si>
  <si>
    <t>Estimated use of feed biomass types, by animal type (kg/head/year)</t>
  </si>
  <si>
    <t>Total Grazing</t>
  </si>
  <si>
    <t>Total Stover</t>
  </si>
  <si>
    <t>Total Ocassional</t>
  </si>
  <si>
    <t>Total Grains</t>
  </si>
  <si>
    <t>Reference</t>
  </si>
  <si>
    <t>Simulation data is from Herrero et al., 2013</t>
  </si>
  <si>
    <t xml:space="preserve">Calculated based simulation data from Herrero et al., 2013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</si>
</sst>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0" xfId="0" applyFont="1" applyBorder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6" fillId="0" borderId="0" xfId="0" applyFont="1"/>
    <xf numFmtId="0" fontId="3" fillId="0" borderId="0" xfId="0" applyFont="1" applyBorder="1"/>
    <xf numFmtId="0" fontId="6" fillId="0" borderId="1" xfId="0" applyFont="1" applyBorder="1"/>
    <xf numFmtId="0" fontId="0" fillId="0" borderId="2" xfId="0" applyBorder="1"/>
    <xf numFmtId="0" fontId="3" fillId="0" borderId="2" xfId="0" applyFont="1" applyBorder="1"/>
    <xf numFmtId="0" fontId="2" fillId="0" borderId="2" xfId="0" applyFont="1" applyBorder="1"/>
    <xf numFmtId="0" fontId="6" fillId="0" borderId="3" xfId="0" applyFont="1" applyBorder="1"/>
    <xf numFmtId="0" fontId="2" fillId="0" borderId="3" xfId="0" applyFont="1" applyBorder="1"/>
    <xf numFmtId="0" fontId="0" fillId="0" borderId="0" xfId="0" applyBorder="1"/>
    <xf numFmtId="0" fontId="0" fillId="0" borderId="3" xfId="0" applyBorder="1"/>
    <xf numFmtId="164" fontId="2" fillId="0" borderId="0" xfId="1" applyNumberFormat="1" applyFont="1"/>
    <xf numFmtId="164" fontId="2" fillId="0" borderId="2" xfId="1" applyNumberFormat="1" applyFont="1" applyBorder="1"/>
    <xf numFmtId="164" fontId="2" fillId="0" borderId="1" xfId="1" applyNumberFormat="1" applyFont="1" applyBorder="1"/>
    <xf numFmtId="164" fontId="2" fillId="0" borderId="3" xfId="1" applyNumberFormat="1" applyFont="1" applyBorder="1"/>
    <xf numFmtId="0" fontId="6" fillId="0" borderId="0" xfId="0" applyFont="1" applyBorder="1"/>
    <xf numFmtId="0" fontId="3" fillId="0" borderId="0" xfId="0" applyFont="1" applyFill="1" applyBorder="1"/>
    <xf numFmtId="0" fontId="2" fillId="0" borderId="1" xfId="0" applyFont="1" applyFill="1" applyBorder="1"/>
    <xf numFmtId="0" fontId="3" fillId="0" borderId="2" xfId="0" applyFont="1" applyFill="1" applyBorder="1"/>
    <xf numFmtId="0" fontId="2" fillId="0" borderId="3" xfId="0" applyFont="1" applyFill="1" applyBorder="1"/>
    <xf numFmtId="0" fontId="6" fillId="0" borderId="2" xfId="0" applyFont="1" applyBorder="1"/>
    <xf numFmtId="0" fontId="0" fillId="3" borderId="2" xfId="0" applyFill="1" applyBorder="1"/>
    <xf numFmtId="0" fontId="3" fillId="3" borderId="0" xfId="0" applyFont="1" applyFill="1" applyBorder="1"/>
    <xf numFmtId="0" fontId="3" fillId="3" borderId="2" xfId="0" applyFont="1" applyFill="1" applyBorder="1"/>
    <xf numFmtId="0" fontId="2" fillId="3" borderId="3" xfId="0" applyFont="1" applyFill="1" applyBorder="1"/>
    <xf numFmtId="0" fontId="0" fillId="2" borderId="0" xfId="0" applyFill="1" applyBorder="1"/>
    <xf numFmtId="0" fontId="3" fillId="2" borderId="0" xfId="0" applyFont="1" applyFill="1" applyBorder="1"/>
    <xf numFmtId="0" fontId="7" fillId="0" borderId="0" xfId="0" applyFont="1"/>
    <xf numFmtId="0" fontId="8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D538-025A-4E12-B10D-681EEBE32B23}">
  <dimension ref="A1:J22"/>
  <sheetViews>
    <sheetView tabSelected="1" workbookViewId="0">
      <selection activeCell="J14" sqref="J14"/>
    </sheetView>
  </sheetViews>
  <sheetFormatPr defaultRowHeight="14.5" x14ac:dyDescent="0.35"/>
  <cols>
    <col min="1" max="1" width="17.36328125" customWidth="1"/>
  </cols>
  <sheetData>
    <row r="1" spans="1:3" x14ac:dyDescent="0.35">
      <c r="A1" s="2" t="s">
        <v>53</v>
      </c>
      <c r="B1" s="2" t="s">
        <v>74</v>
      </c>
      <c r="C1" s="2"/>
    </row>
    <row r="2" spans="1:3" x14ac:dyDescent="0.35">
      <c r="A2" t="s">
        <v>75</v>
      </c>
      <c r="B2" t="s">
        <v>78</v>
      </c>
    </row>
    <row r="3" spans="1:3" x14ac:dyDescent="0.35">
      <c r="A3" t="s">
        <v>76</v>
      </c>
      <c r="B3" t="s">
        <v>94</v>
      </c>
    </row>
    <row r="4" spans="1:3" x14ac:dyDescent="0.35">
      <c r="A4" t="s">
        <v>77</v>
      </c>
      <c r="B4" t="s">
        <v>93</v>
      </c>
    </row>
    <row r="5" spans="1:3" ht="15.5" customHeight="1" x14ac:dyDescent="0.35"/>
    <row r="6" spans="1:3" x14ac:dyDescent="0.35">
      <c r="A6" s="2" t="s">
        <v>79</v>
      </c>
      <c r="B6" s="2" t="s">
        <v>80</v>
      </c>
    </row>
    <row r="7" spans="1:3" x14ac:dyDescent="0.35">
      <c r="A7" t="s">
        <v>72</v>
      </c>
    </row>
    <row r="8" spans="1:3" x14ac:dyDescent="0.35">
      <c r="A8" t="s">
        <v>71</v>
      </c>
    </row>
    <row r="9" spans="1:3" x14ac:dyDescent="0.35">
      <c r="A9" t="s">
        <v>73</v>
      </c>
      <c r="B9" t="s">
        <v>81</v>
      </c>
    </row>
    <row r="12" spans="1:3" x14ac:dyDescent="0.35">
      <c r="A12" s="2" t="s">
        <v>86</v>
      </c>
      <c r="B12" s="2" t="s">
        <v>54</v>
      </c>
    </row>
    <row r="13" spans="1:3" x14ac:dyDescent="0.35">
      <c r="A13" t="s">
        <v>41</v>
      </c>
      <c r="B13" t="s">
        <v>82</v>
      </c>
    </row>
    <row r="14" spans="1:3" x14ac:dyDescent="0.35">
      <c r="A14" t="s">
        <v>42</v>
      </c>
      <c r="B14" t="s">
        <v>83</v>
      </c>
    </row>
    <row r="15" spans="1:3" x14ac:dyDescent="0.35">
      <c r="A15" t="s">
        <v>43</v>
      </c>
      <c r="B15" t="s">
        <v>84</v>
      </c>
    </row>
    <row r="16" spans="1:3" x14ac:dyDescent="0.35">
      <c r="A16" t="s">
        <v>44</v>
      </c>
      <c r="B16" t="s">
        <v>85</v>
      </c>
    </row>
    <row r="19" spans="1:10" x14ac:dyDescent="0.35">
      <c r="A19" t="s">
        <v>92</v>
      </c>
    </row>
    <row r="20" spans="1:10" x14ac:dyDescent="0.35">
      <c r="A20" s="33" t="s">
        <v>28</v>
      </c>
      <c r="B20" s="33"/>
      <c r="C20" s="33"/>
      <c r="D20" s="33"/>
      <c r="E20" s="33"/>
      <c r="F20" s="33"/>
      <c r="G20" s="33"/>
      <c r="H20" s="33"/>
      <c r="I20" s="33"/>
      <c r="J20" s="33"/>
    </row>
    <row r="21" spans="1:10" x14ac:dyDescent="0.35">
      <c r="A21" s="33" t="s">
        <v>29</v>
      </c>
      <c r="B21" s="33"/>
      <c r="C21" s="33"/>
      <c r="D21" s="33"/>
      <c r="E21" s="33"/>
      <c r="F21" s="33"/>
      <c r="G21" s="33"/>
      <c r="H21" s="33"/>
      <c r="I21" s="33"/>
      <c r="J21" s="33"/>
    </row>
    <row r="22" spans="1:10" x14ac:dyDescent="0.35">
      <c r="A22" s="33" t="s">
        <v>30</v>
      </c>
      <c r="B22" s="33"/>
      <c r="C22" s="33"/>
      <c r="D22" s="33"/>
      <c r="E22" s="33"/>
      <c r="F22" s="33"/>
      <c r="G22" s="33"/>
      <c r="H22" s="33"/>
      <c r="I22" s="33"/>
      <c r="J22" s="33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8BAF1-83A8-4207-8215-08B2EA68FFC9}">
  <dimension ref="A1:S22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RowHeight="14.5" x14ac:dyDescent="0.35"/>
  <cols>
    <col min="1" max="1" width="13.81640625" customWidth="1"/>
    <col min="2" max="2" width="10.26953125" style="10" customWidth="1"/>
    <col min="3" max="3" width="11.90625" customWidth="1"/>
    <col min="4" max="6" width="13.08984375" customWidth="1"/>
    <col min="7" max="7" width="13.08984375" style="10" customWidth="1"/>
    <col min="8" max="8" width="13.08984375" customWidth="1"/>
    <col min="9" max="9" width="12.08984375" customWidth="1"/>
    <col min="10" max="10" width="8.81640625" bestFit="1" customWidth="1"/>
    <col min="11" max="11" width="8.81640625" style="10" bestFit="1" customWidth="1"/>
    <col min="12" max="12" width="8.81640625" bestFit="1" customWidth="1"/>
    <col min="13" max="13" width="10.81640625" bestFit="1" customWidth="1"/>
    <col min="14" max="14" width="11.81640625" bestFit="1" customWidth="1"/>
    <col min="15" max="15" width="8.81640625" style="10" bestFit="1" customWidth="1"/>
  </cols>
  <sheetData>
    <row r="1" spans="1:19" x14ac:dyDescent="0.35">
      <c r="C1" t="s">
        <v>48</v>
      </c>
      <c r="H1" t="s">
        <v>50</v>
      </c>
      <c r="L1" t="s">
        <v>51</v>
      </c>
      <c r="P1" t="s">
        <v>52</v>
      </c>
    </row>
    <row r="2" spans="1:19" x14ac:dyDescent="0.35">
      <c r="C2" t="s">
        <v>37</v>
      </c>
      <c r="D2" t="s">
        <v>38</v>
      </c>
      <c r="E2" t="s">
        <v>39</v>
      </c>
      <c r="F2" t="s">
        <v>40</v>
      </c>
      <c r="G2" s="10" t="s">
        <v>49</v>
      </c>
      <c r="H2" t="str">
        <f>Data_transform!O2</f>
        <v>GRAZING</v>
      </c>
      <c r="I2" t="str">
        <f>Data_transform!P2</f>
        <v>STOVER</v>
      </c>
      <c r="J2" t="str">
        <f>Data_transform!Q2</f>
        <v>OCCASIONAL</v>
      </c>
      <c r="K2" s="10" t="str">
        <f>Data_transform!R2</f>
        <v>GRAINS</v>
      </c>
      <c r="L2" t="str">
        <f>Data_transform!T2</f>
        <v>GRAZING</v>
      </c>
      <c r="M2" t="str">
        <f>Data_transform!U2</f>
        <v>STOVER</v>
      </c>
      <c r="N2" t="str">
        <f>Data_transform!V2</f>
        <v>OCCASIONAL</v>
      </c>
      <c r="O2" s="10" t="str">
        <f>Data_transform!W2</f>
        <v>GRAINS</v>
      </c>
      <c r="P2" t="s">
        <v>37</v>
      </c>
      <c r="Q2" t="s">
        <v>38</v>
      </c>
      <c r="R2" t="s">
        <v>39</v>
      </c>
      <c r="S2" t="s">
        <v>40</v>
      </c>
    </row>
    <row r="3" spans="1:19" x14ac:dyDescent="0.35">
      <c r="A3" t="str">
        <f>Data_transform!A3</f>
        <v>4CTY</v>
      </c>
      <c r="B3" s="10" t="s">
        <v>4</v>
      </c>
      <c r="C3" s="17">
        <f>Data_transform!H3</f>
        <v>17047981.960508417</v>
      </c>
      <c r="D3" s="17">
        <f>Data_transform!I3</f>
        <v>0</v>
      </c>
      <c r="E3" s="17">
        <f>Data_transform!J3</f>
        <v>7451680.631816878</v>
      </c>
      <c r="F3" s="17">
        <f>Data_transform!K3</f>
        <v>922618.66611243435</v>
      </c>
      <c r="G3" s="18">
        <f>Data_transform!M3</f>
        <v>8374299.2979293121</v>
      </c>
      <c r="H3" s="1">
        <f>Data_transform!O3</f>
        <v>0.42199274831265976</v>
      </c>
      <c r="I3" s="1">
        <f>Data_transform!P3</f>
        <v>0</v>
      </c>
      <c r="J3" s="1">
        <f>Data_transform!Q3</f>
        <v>0.65533293052365249</v>
      </c>
      <c r="K3" s="12">
        <f>Data_transform!R3</f>
        <v>0.47741023358797702</v>
      </c>
      <c r="L3" s="1">
        <f>Data_transform!T3</f>
        <v>2.0357502584990987</v>
      </c>
      <c r="M3" s="1">
        <f>Data_transform!U3</f>
        <v>0</v>
      </c>
      <c r="N3" s="1"/>
      <c r="O3" s="12">
        <f>Data_transform!W3</f>
        <v>1407862.5125326812</v>
      </c>
    </row>
    <row r="4" spans="1:19" x14ac:dyDescent="0.35">
      <c r="A4" t="str">
        <f>Data_transform!A6</f>
        <v>4CTY</v>
      </c>
      <c r="B4" s="10" t="s">
        <v>3</v>
      </c>
      <c r="C4" s="17">
        <f>Data_transform!H6</f>
        <v>17407851.41711916</v>
      </c>
      <c r="D4" s="17">
        <f>Data_transform!I6</f>
        <v>7296278.7727676835</v>
      </c>
      <c r="E4" s="17">
        <f>Data_transform!J6</f>
        <v>1957750.3732978208</v>
      </c>
      <c r="F4" s="17">
        <f>Data_transform!K6</f>
        <v>789704.84812294738</v>
      </c>
      <c r="G4" s="18">
        <f>Data_transform!M6</f>
        <v>10043733.99418845</v>
      </c>
      <c r="H4" s="1">
        <f>Data_transform!O6</f>
        <v>0.43090068248227231</v>
      </c>
      <c r="I4" s="1">
        <f>Data_transform!P6</f>
        <v>1</v>
      </c>
      <c r="J4" s="1">
        <f>Data_transform!Q6</f>
        <v>0.1721730107284829</v>
      </c>
      <c r="K4" s="12">
        <f>Data_transform!R6</f>
        <v>0.40863380490286955</v>
      </c>
      <c r="L4" s="1">
        <f>Data_transform!T6</f>
        <v>1.7332051433452706</v>
      </c>
      <c r="M4" s="1">
        <f>Data_transform!U6</f>
        <v>16932622.920753576</v>
      </c>
      <c r="N4" s="1">
        <f>Data_transform!V6</f>
        <v>1957750.3732978208</v>
      </c>
      <c r="O4" s="12">
        <f>Data_transform!W6</f>
        <v>4586693.6100008907</v>
      </c>
    </row>
    <row r="5" spans="1:19" x14ac:dyDescent="0.35">
      <c r="A5" t="str">
        <f>Data_transform!A9</f>
        <v>4CTY</v>
      </c>
      <c r="B5" s="10" t="s">
        <v>35</v>
      </c>
      <c r="C5" s="17">
        <f>Data_transform!H9</f>
        <v>5942922.3561495077</v>
      </c>
      <c r="D5" s="17">
        <f>Data_transform!I9</f>
        <v>0</v>
      </c>
      <c r="E5" s="17">
        <f>Data_transform!J9</f>
        <v>1961400.9563777801</v>
      </c>
      <c r="F5" s="17">
        <f>Data_transform!K9</f>
        <v>220225.47864751681</v>
      </c>
      <c r="G5" s="18">
        <f>Data_transform!M9</f>
        <v>2181626.4350252971</v>
      </c>
      <c r="H5" s="1">
        <f>Data_transform!O9</f>
        <v>0.14710656920506776</v>
      </c>
      <c r="I5" s="1">
        <f>Data_transform!P9</f>
        <v>0</v>
      </c>
      <c r="J5" s="1">
        <f>Data_transform!Q9</f>
        <v>0.17249405874786461</v>
      </c>
      <c r="K5" s="12">
        <f>Data_transform!R9</f>
        <v>0.11395596150915342</v>
      </c>
      <c r="L5" s="1">
        <f>Data_transform!T9</f>
        <v>2.7240788160327716</v>
      </c>
      <c r="M5" s="1">
        <f>Data_transform!U9</f>
        <v>0</v>
      </c>
      <c r="N5" s="1"/>
      <c r="O5" s="12">
        <f>Data_transform!W9</f>
        <v>1276713.4140510976</v>
      </c>
    </row>
    <row r="6" spans="1:19" s="5" customFormat="1" x14ac:dyDescent="0.35">
      <c r="A6" s="5" t="str">
        <f>Data_transform!A11</f>
        <v>4CTY</v>
      </c>
      <c r="B6" s="16" t="s">
        <v>5</v>
      </c>
      <c r="C6" s="19">
        <f>Data_transform!H11</f>
        <v>40398755.733777091</v>
      </c>
      <c r="D6" s="19">
        <f>Data_transform!I11</f>
        <v>7296278.7727676835</v>
      </c>
      <c r="E6" s="19">
        <f>Data_transform!J11</f>
        <v>11370831.961492479</v>
      </c>
      <c r="F6" s="19">
        <f>Data_transform!K11</f>
        <v>1932548.9928828985</v>
      </c>
      <c r="G6" s="20">
        <f>Data_transform!M11</f>
        <v>20599659.727143064</v>
      </c>
      <c r="H6" s="4">
        <f>Data_transform!O11</f>
        <v>1</v>
      </c>
      <c r="I6" s="4">
        <f>Data_transform!P11</f>
        <v>1</v>
      </c>
      <c r="J6" s="4">
        <f>Data_transform!Q11</f>
        <v>1</v>
      </c>
      <c r="K6" s="14">
        <f>Data_transform!R11</f>
        <v>1</v>
      </c>
      <c r="L6" s="4">
        <f>Data_transform!T11</f>
        <v>1.9611370415282066</v>
      </c>
      <c r="M6" s="4">
        <f>Data_transform!U11</f>
        <v>7296278.7727676835</v>
      </c>
      <c r="N6" s="4">
        <f>Data_transform!V11</f>
        <v>11370831.961492479</v>
      </c>
      <c r="O6" s="14">
        <f>Data_transform!W11</f>
        <v>1932548.9928828985</v>
      </c>
    </row>
    <row r="7" spans="1:19" x14ac:dyDescent="0.35">
      <c r="A7" t="str">
        <f>Data_transform!A12</f>
        <v>Malawi</v>
      </c>
      <c r="B7" s="10" t="s">
        <v>4</v>
      </c>
      <c r="C7" s="17">
        <f>Data_transform!H12</f>
        <v>277736.0016829528</v>
      </c>
      <c r="D7" s="17">
        <f>Data_transform!I12</f>
        <v>0</v>
      </c>
      <c r="E7" s="17">
        <f>Data_transform!J12</f>
        <v>0</v>
      </c>
      <c r="F7" s="17">
        <f>Data_transform!K12</f>
        <v>10622.696630485665</v>
      </c>
      <c r="G7" s="18">
        <f>Data_transform!M12</f>
        <v>10622.696630485665</v>
      </c>
      <c r="H7" s="1">
        <f>Data_transform!O12</f>
        <v>0.13461882906344866</v>
      </c>
      <c r="I7" s="1">
        <f>Data_transform!P12</f>
        <v>0</v>
      </c>
      <c r="J7" s="1"/>
      <c r="K7" s="12">
        <f>Data_transform!R12</f>
        <v>8.6230163265173673E-2</v>
      </c>
      <c r="L7" s="1">
        <f>Data_transform!T12</f>
        <v>26.145527011087658</v>
      </c>
      <c r="M7" s="1">
        <f>Data_transform!U12</f>
        <v>0</v>
      </c>
      <c r="N7" s="1"/>
      <c r="O7" s="12"/>
      <c r="P7" s="7">
        <f>C7/C3</f>
        <v>1.6291429820041291E-2</v>
      </c>
      <c r="Q7" s="7"/>
      <c r="R7" s="7">
        <f t="shared" ref="R7:S7" si="0">E7/E3</f>
        <v>0</v>
      </c>
      <c r="S7" s="7">
        <f t="shared" si="0"/>
        <v>1.151363723784788E-2</v>
      </c>
    </row>
    <row r="8" spans="1:19" x14ac:dyDescent="0.35">
      <c r="A8" t="str">
        <f>Data_transform!A15</f>
        <v>Malawi</v>
      </c>
      <c r="B8" s="10" t="s">
        <v>3</v>
      </c>
      <c r="C8" s="17">
        <f>Data_transform!H15</f>
        <v>1342715.9169905223</v>
      </c>
      <c r="D8" s="17">
        <f>Data_transform!I15</f>
        <v>211992.46525859021</v>
      </c>
      <c r="E8" s="17">
        <f>Data_transform!J15</f>
        <v>0</v>
      </c>
      <c r="F8" s="17">
        <f>Data_transform!K15</f>
        <v>86321.316619907448</v>
      </c>
      <c r="G8" s="18">
        <f>Data_transform!M15</f>
        <v>298313.78187849768</v>
      </c>
      <c r="H8" s="1">
        <f>Data_transform!O15</f>
        <v>0.65081531891734379</v>
      </c>
      <c r="I8" s="1">
        <f>Data_transform!P15</f>
        <v>1</v>
      </c>
      <c r="J8" s="1"/>
      <c r="K8" s="12">
        <f>Data_transform!R15</f>
        <v>0.70071672799518292</v>
      </c>
      <c r="L8" s="1">
        <f>Data_transform!T15</f>
        <v>4.501018721077414</v>
      </c>
      <c r="M8" s="1">
        <f>Data_transform!U15</f>
        <v>325733.67451037845</v>
      </c>
      <c r="N8" s="1">
        <f>Data_transform!V15</f>
        <v>0</v>
      </c>
      <c r="O8" s="12"/>
      <c r="P8" s="7">
        <f>C8/C4</f>
        <v>7.7132776746363652E-2</v>
      </c>
      <c r="Q8" s="7">
        <f t="shared" ref="Q8:S8" si="1">D8/D4</f>
        <v>2.905487466430446E-2</v>
      </c>
      <c r="R8" s="7">
        <f t="shared" si="1"/>
        <v>0</v>
      </c>
      <c r="S8" s="7">
        <f t="shared" si="1"/>
        <v>0.10930832807356436</v>
      </c>
    </row>
    <row r="9" spans="1:19" x14ac:dyDescent="0.35">
      <c r="A9" t="str">
        <f>Data_transform!A18</f>
        <v>Malawi</v>
      </c>
      <c r="B9" s="10" t="s">
        <v>35</v>
      </c>
      <c r="C9" s="17">
        <f>Data_transform!H18</f>
        <v>442677.01815637981</v>
      </c>
      <c r="D9" s="17">
        <f>Data_transform!I18</f>
        <v>0</v>
      </c>
      <c r="E9" s="17">
        <f>Data_transform!J18</f>
        <v>0</v>
      </c>
      <c r="F9" s="17">
        <f>Data_transform!K18</f>
        <v>26246.019427834701</v>
      </c>
      <c r="G9" s="18">
        <f>Data_transform!M18</f>
        <v>26246.019427834701</v>
      </c>
      <c r="H9" s="1">
        <f>Data_transform!O18</f>
        <v>0.21456585201920764</v>
      </c>
      <c r="I9" s="1">
        <f>Data_transform!P18</f>
        <v>0</v>
      </c>
      <c r="J9" s="1"/>
      <c r="K9" s="12">
        <f>Data_transform!R18</f>
        <v>0.21305310873964345</v>
      </c>
      <c r="L9" s="1">
        <f>Data_transform!T18</f>
        <v>16.866444047774628</v>
      </c>
      <c r="M9" s="1">
        <f>Data_transform!U18</f>
        <v>0</v>
      </c>
      <c r="N9" s="1"/>
      <c r="O9" s="12"/>
      <c r="P9" s="7">
        <f>C9/C5</f>
        <v>7.4488103937335584E-2</v>
      </c>
      <c r="Q9" s="7"/>
      <c r="R9" s="7">
        <f t="shared" ref="Q9:S10" si="2">E9/E5</f>
        <v>0</v>
      </c>
      <c r="S9" s="7">
        <f t="shared" si="2"/>
        <v>0.11917794248431592</v>
      </c>
    </row>
    <row r="10" spans="1:19" s="5" customFormat="1" x14ac:dyDescent="0.35">
      <c r="A10" s="5" t="str">
        <f>Data_transform!A20</f>
        <v>Malawi</v>
      </c>
      <c r="B10" s="16" t="s">
        <v>5</v>
      </c>
      <c r="C10" s="19">
        <f>Data_transform!H20</f>
        <v>2063128.9368298547</v>
      </c>
      <c r="D10" s="19">
        <f>Data_transform!I20</f>
        <v>211992.46525859021</v>
      </c>
      <c r="E10" s="19">
        <f>Data_transform!J20</f>
        <v>0</v>
      </c>
      <c r="F10" s="19">
        <f>Data_transform!K20</f>
        <v>123190.03267822781</v>
      </c>
      <c r="G10" s="20">
        <f>Data_transform!M20</f>
        <v>335182.49793681805</v>
      </c>
      <c r="H10" s="4">
        <f>Data_transform!O20</f>
        <v>1</v>
      </c>
      <c r="I10" s="4">
        <f>Data_transform!P20</f>
        <v>1</v>
      </c>
      <c r="J10" s="4"/>
      <c r="K10" s="14">
        <f>Data_transform!R20</f>
        <v>1</v>
      </c>
      <c r="L10" s="4">
        <f>Data_transform!T20</f>
        <v>6.1552406510758653</v>
      </c>
      <c r="M10" s="4">
        <f>Data_transform!U20</f>
        <v>211992.46525859021</v>
      </c>
      <c r="N10" s="4">
        <f>Data_transform!V20</f>
        <v>0</v>
      </c>
      <c r="O10" s="14"/>
      <c r="P10" s="7">
        <f t="shared" ref="P10" si="3">C10/C6</f>
        <v>5.1069120802274819E-2</v>
      </c>
      <c r="Q10" s="7">
        <f t="shared" si="2"/>
        <v>2.905487466430446E-2</v>
      </c>
      <c r="R10" s="7">
        <f t="shared" si="2"/>
        <v>0</v>
      </c>
      <c r="S10" s="7">
        <f t="shared" si="2"/>
        <v>6.374484327792275E-2</v>
      </c>
    </row>
    <row r="11" spans="1:19" x14ac:dyDescent="0.35">
      <c r="A11" t="str">
        <f>Data_transform!A21</f>
        <v>Mozambique</v>
      </c>
      <c r="B11" s="10" t="s">
        <v>4</v>
      </c>
      <c r="C11" s="17">
        <f>Data_transform!H21</f>
        <v>1290691.8748799753</v>
      </c>
      <c r="D11" s="17">
        <f>Data_transform!I21</f>
        <v>0</v>
      </c>
      <c r="E11" s="17">
        <f>Data_transform!J21</f>
        <v>0</v>
      </c>
      <c r="F11" s="17">
        <f>Data_transform!K21</f>
        <v>58160.240768940588</v>
      </c>
      <c r="G11" s="18">
        <f>Data_transform!M21</f>
        <v>58160.240768940588</v>
      </c>
      <c r="H11" s="1">
        <f>Data_transform!O21</f>
        <v>0.36018180418786</v>
      </c>
      <c r="I11" s="1">
        <f>Data_transform!P21</f>
        <v>0</v>
      </c>
      <c r="J11" s="1"/>
      <c r="K11" s="12">
        <f>Data_transform!R21</f>
        <v>0.26718610300427187</v>
      </c>
      <c r="L11" s="1">
        <f>Data_transform!T21</f>
        <v>22.191996763005935</v>
      </c>
      <c r="M11" s="1">
        <f>Data_transform!U21</f>
        <v>0</v>
      </c>
      <c r="N11" s="1"/>
      <c r="O11" s="12"/>
      <c r="P11" s="7">
        <f>C11/C3</f>
        <v>7.5709364185735178E-2</v>
      </c>
      <c r="Q11" s="7"/>
      <c r="R11" s="7">
        <f t="shared" ref="Q11:S14" si="4">E11/E3</f>
        <v>0</v>
      </c>
      <c r="S11" s="7">
        <f t="shared" si="4"/>
        <v>6.3038222512889125E-2</v>
      </c>
    </row>
    <row r="12" spans="1:19" x14ac:dyDescent="0.35">
      <c r="A12" t="str">
        <f>Data_transform!A24</f>
        <v>Mozambique</v>
      </c>
      <c r="B12" s="10" t="s">
        <v>3</v>
      </c>
      <c r="C12" s="17">
        <f>Data_transform!H24</f>
        <v>1097486.7119868158</v>
      </c>
      <c r="D12" s="17">
        <f>Data_transform!I24</f>
        <v>309471.79251306335</v>
      </c>
      <c r="E12" s="17">
        <f>Data_transform!J24</f>
        <v>0</v>
      </c>
      <c r="F12" s="17">
        <f>Data_transform!K24</f>
        <v>93016.551044978318</v>
      </c>
      <c r="G12" s="18">
        <f>Data_transform!M24</f>
        <v>402488.34355804167</v>
      </c>
      <c r="H12" s="1">
        <f>Data_transform!O24</f>
        <v>0.30626577240394659</v>
      </c>
      <c r="I12" s="1">
        <f>Data_transform!P24</f>
        <v>1</v>
      </c>
      <c r="J12" s="1"/>
      <c r="K12" s="12">
        <f>Data_transform!R24</f>
        <v>0.42731476795876389</v>
      </c>
      <c r="L12" s="1">
        <f>Data_transform!T24</f>
        <v>2.7267540279177065</v>
      </c>
      <c r="M12" s="1">
        <f>Data_transform!U24</f>
        <v>1010468.0979658681</v>
      </c>
      <c r="N12" s="1">
        <f>Data_transform!V24</f>
        <v>0</v>
      </c>
      <c r="O12" s="12"/>
      <c r="P12" s="7">
        <f t="shared" ref="P12:P14" si="5">C12/C4</f>
        <v>6.304550088861223E-2</v>
      </c>
      <c r="Q12" s="7">
        <f t="shared" si="4"/>
        <v>4.2415017593368624E-2</v>
      </c>
      <c r="R12" s="7">
        <f t="shared" si="4"/>
        <v>0</v>
      </c>
      <c r="S12" s="7">
        <f t="shared" si="4"/>
        <v>0.11778647587901953</v>
      </c>
    </row>
    <row r="13" spans="1:19" x14ac:dyDescent="0.35">
      <c r="A13" t="str">
        <f>Data_transform!A27</f>
        <v>Mozambique</v>
      </c>
      <c r="B13" s="10" t="s">
        <v>35</v>
      </c>
      <c r="C13" s="17">
        <f>Data_transform!H27</f>
        <v>1195266.9394563241</v>
      </c>
      <c r="D13" s="17">
        <f>Data_transform!I27</f>
        <v>0</v>
      </c>
      <c r="E13" s="17">
        <f>Data_transform!J27</f>
        <v>0</v>
      </c>
      <c r="F13" s="17">
        <f>Data_transform!K27</f>
        <v>66500.101239200318</v>
      </c>
      <c r="G13" s="18">
        <f>Data_transform!M27</f>
        <v>66500.101239200318</v>
      </c>
      <c r="H13" s="1">
        <f>Data_transform!O27</f>
        <v>0.33355242340819335</v>
      </c>
      <c r="I13" s="1">
        <f>Data_transform!P27</f>
        <v>0</v>
      </c>
      <c r="J13" s="1"/>
      <c r="K13" s="12">
        <f>Data_transform!R27</f>
        <v>0.30549912903696413</v>
      </c>
      <c r="L13" s="1">
        <f>Data_transform!T27</f>
        <v>17.973911575817887</v>
      </c>
      <c r="M13" s="1">
        <f>Data_transform!U27</f>
        <v>0</v>
      </c>
      <c r="N13" s="1"/>
      <c r="O13" s="12"/>
      <c r="P13" s="7">
        <f t="shared" si="5"/>
        <v>0.20112444144916478</v>
      </c>
      <c r="Q13" s="7"/>
      <c r="R13" s="7">
        <f t="shared" si="4"/>
        <v>0</v>
      </c>
      <c r="S13" s="7">
        <f t="shared" si="4"/>
        <v>0.30196370396196276</v>
      </c>
    </row>
    <row r="14" spans="1:19" s="5" customFormat="1" x14ac:dyDescent="0.35">
      <c r="A14" s="5" t="str">
        <f>Data_transform!A29</f>
        <v>Mozambique</v>
      </c>
      <c r="B14" s="16" t="s">
        <v>5</v>
      </c>
      <c r="C14" s="19">
        <f>Data_transform!H29</f>
        <v>3583445.5263231155</v>
      </c>
      <c r="D14" s="19">
        <f>Data_transform!I29</f>
        <v>309471.79251306335</v>
      </c>
      <c r="E14" s="19">
        <f>Data_transform!J29</f>
        <v>0</v>
      </c>
      <c r="F14" s="19">
        <f>Data_transform!K29</f>
        <v>217676.89305311925</v>
      </c>
      <c r="G14" s="20">
        <f>Data_transform!M29</f>
        <v>527148.6855661826</v>
      </c>
      <c r="H14" s="4">
        <f>Data_transform!O29</f>
        <v>1</v>
      </c>
      <c r="I14" s="4">
        <f>Data_transform!P29</f>
        <v>1</v>
      </c>
      <c r="J14" s="4"/>
      <c r="K14" s="14">
        <f>Data_transform!R29</f>
        <v>1</v>
      </c>
      <c r="L14" s="4">
        <f>Data_transform!T29</f>
        <v>6.7977889814414043</v>
      </c>
      <c r="M14" s="4">
        <f>Data_transform!U29</f>
        <v>309471.79251306335</v>
      </c>
      <c r="N14" s="4">
        <f>Data_transform!V29</f>
        <v>0</v>
      </c>
      <c r="O14" s="14"/>
      <c r="P14" s="7">
        <f t="shared" si="5"/>
        <v>8.8701878590954325E-2</v>
      </c>
      <c r="Q14" s="7">
        <f t="shared" si="4"/>
        <v>4.2415017593368624E-2</v>
      </c>
      <c r="R14" s="7">
        <f t="shared" si="4"/>
        <v>0</v>
      </c>
      <c r="S14" s="7">
        <f t="shared" si="4"/>
        <v>0.11263719256524392</v>
      </c>
    </row>
    <row r="15" spans="1:19" x14ac:dyDescent="0.35">
      <c r="A15" t="str">
        <f>Data_transform!A30</f>
        <v>SouthAfrica</v>
      </c>
      <c r="B15" s="10" t="s">
        <v>4</v>
      </c>
      <c r="C15" s="17">
        <f>Data_transform!H30</f>
        <v>12188879.887244694</v>
      </c>
      <c r="D15" s="17">
        <f>Data_transform!I30</f>
        <v>0</v>
      </c>
      <c r="E15" s="17">
        <f>Data_transform!J30</f>
        <v>7451680.631816878</v>
      </c>
      <c r="F15" s="17">
        <f>Data_transform!K30</f>
        <v>810007.37826630962</v>
      </c>
      <c r="G15" s="18">
        <f>Data_transform!M30</f>
        <v>8261688.0100831874</v>
      </c>
      <c r="H15" s="1">
        <f>Data_transform!O30</f>
        <v>0.41117445746856429</v>
      </c>
      <c r="I15" s="1">
        <f>Data_transform!P30</f>
        <v>0</v>
      </c>
      <c r="J15" s="1">
        <f>Data_transform!Q30</f>
        <v>0.65533293052365249</v>
      </c>
      <c r="K15" s="12">
        <f>Data_transform!R30</f>
        <v>0.54180095357447267</v>
      </c>
      <c r="L15" s="1">
        <f>Data_transform!T30</f>
        <v>1.4753498162080758</v>
      </c>
      <c r="M15" s="1">
        <f>Data_transform!U30</f>
        <v>0</v>
      </c>
      <c r="N15" s="1"/>
      <c r="O15" s="12">
        <f>Data_transform!W30</f>
        <v>1236024.2260663789</v>
      </c>
      <c r="P15" s="7">
        <f>C15/C3</f>
        <v>0.71497494046393206</v>
      </c>
      <c r="Q15" s="7"/>
      <c r="R15" s="7">
        <f t="shared" ref="Q15:S18" si="6">E15/E3</f>
        <v>1</v>
      </c>
      <c r="S15" s="7">
        <f t="shared" si="6"/>
        <v>0.87794384399285341</v>
      </c>
    </row>
    <row r="16" spans="1:19" x14ac:dyDescent="0.35">
      <c r="A16" t="str">
        <f>Data_transform!A33</f>
        <v>SouthAfrica</v>
      </c>
      <c r="B16" s="10" t="s">
        <v>3</v>
      </c>
      <c r="C16" s="17">
        <f>Data_transform!H33</f>
        <v>13935581.717135757</v>
      </c>
      <c r="D16" s="17">
        <f>Data_transform!I33</f>
        <v>6657383.1632417813</v>
      </c>
      <c r="E16" s="17">
        <f>Data_transform!J33</f>
        <v>1957750.3732978208</v>
      </c>
      <c r="F16" s="17">
        <f>Data_transform!K33</f>
        <v>586056.94484596851</v>
      </c>
      <c r="G16" s="18">
        <f>Data_transform!M33</f>
        <v>9201190.4813855719</v>
      </c>
      <c r="H16" s="1">
        <f>Data_transform!O33</f>
        <v>0.47009694943736124</v>
      </c>
      <c r="I16" s="1">
        <f>Data_transform!P33</f>
        <v>1</v>
      </c>
      <c r="J16" s="1">
        <f>Data_transform!Q33</f>
        <v>0.1721730107284829</v>
      </c>
      <c r="K16" s="12">
        <f>Data_transform!R33</f>
        <v>0.39200409784674012</v>
      </c>
      <c r="L16" s="1">
        <f>Data_transform!T33</f>
        <v>1.5145411613125579</v>
      </c>
      <c r="M16" s="1">
        <f>Data_transform!U33</f>
        <v>14161723.812949045</v>
      </c>
      <c r="N16" s="1">
        <f>Data_transform!V33</f>
        <v>1957750.3732978208</v>
      </c>
      <c r="O16" s="12">
        <f>Data_transform!W33</f>
        <v>3403883.9325995245</v>
      </c>
      <c r="P16" s="7">
        <f t="shared" ref="P16:P18" si="7">C16/C4</f>
        <v>0.80053427520821341</v>
      </c>
      <c r="Q16" s="7">
        <f t="shared" si="6"/>
        <v>0.91243541681679041</v>
      </c>
      <c r="R16" s="7">
        <f t="shared" si="6"/>
        <v>1</v>
      </c>
      <c r="S16" s="7">
        <f t="shared" si="6"/>
        <v>0.74212149797353988</v>
      </c>
    </row>
    <row r="17" spans="1:19" x14ac:dyDescent="0.35">
      <c r="A17" t="str">
        <f>Data_transform!A36</f>
        <v>SouthAfrica</v>
      </c>
      <c r="B17" s="10" t="s">
        <v>35</v>
      </c>
      <c r="C17" s="17">
        <f>Data_transform!H36</f>
        <v>3519597.4217728875</v>
      </c>
      <c r="D17" s="17">
        <f>Data_transform!I36</f>
        <v>0</v>
      </c>
      <c r="E17" s="17">
        <f>Data_transform!J36</f>
        <v>1961400.9563777801</v>
      </c>
      <c r="F17" s="17">
        <f>Data_transform!K36</f>
        <v>98963.274979556634</v>
      </c>
      <c r="G17" s="18">
        <f>Data_transform!M36</f>
        <v>2060364.2313573367</v>
      </c>
      <c r="H17" s="1">
        <f>Data_transform!O36</f>
        <v>0.11872859309407455</v>
      </c>
      <c r="I17" s="1">
        <f>Data_transform!P36</f>
        <v>0</v>
      </c>
      <c r="J17" s="1">
        <f>Data_transform!Q36</f>
        <v>0.17249405874786461</v>
      </c>
      <c r="K17" s="12">
        <f>Data_transform!R36</f>
        <v>6.6194948578787119E-2</v>
      </c>
      <c r="L17" s="1">
        <f>Data_transform!T36</f>
        <v>1.7082404014819408</v>
      </c>
      <c r="M17" s="1">
        <f>Data_transform!U36</f>
        <v>0</v>
      </c>
      <c r="N17" s="1"/>
      <c r="O17" s="12">
        <f>Data_transform!W36</f>
        <v>573719.90489372006</v>
      </c>
      <c r="P17" s="7">
        <f t="shared" si="7"/>
        <v>0.592233451970131</v>
      </c>
      <c r="Q17" s="7"/>
      <c r="R17" s="7">
        <f t="shared" si="6"/>
        <v>1</v>
      </c>
      <c r="S17" s="7">
        <f t="shared" si="6"/>
        <v>0.44937250488601682</v>
      </c>
    </row>
    <row r="18" spans="1:19" s="5" customFormat="1" x14ac:dyDescent="0.35">
      <c r="A18" s="5" t="str">
        <f>Data_transform!A38</f>
        <v>SouthAfrica</v>
      </c>
      <c r="B18" s="16" t="s">
        <v>5</v>
      </c>
      <c r="C18" s="19">
        <f>Data_transform!H38</f>
        <v>29644059.026153337</v>
      </c>
      <c r="D18" s="19">
        <f>Data_transform!I38</f>
        <v>6657383.1632417813</v>
      </c>
      <c r="E18" s="19">
        <f>Data_transform!J38</f>
        <v>11370831.961492479</v>
      </c>
      <c r="F18" s="19">
        <f>Data_transform!K38</f>
        <v>1495027.5980918349</v>
      </c>
      <c r="G18" s="20">
        <f>Data_transform!M38</f>
        <v>19523242.722826093</v>
      </c>
      <c r="H18" s="4">
        <f>Data_transform!O38</f>
        <v>1</v>
      </c>
      <c r="I18" s="4">
        <f>Data_transform!P38</f>
        <v>1</v>
      </c>
      <c r="J18" s="4">
        <f>Data_transform!Q38</f>
        <v>1</v>
      </c>
      <c r="K18" s="14">
        <f>Data_transform!R38</f>
        <v>1</v>
      </c>
      <c r="L18" s="4">
        <f>Data_transform!T38</f>
        <v>1.5183983238345049</v>
      </c>
      <c r="M18" s="4">
        <f>Data_transform!U38</f>
        <v>6657383.1632417813</v>
      </c>
      <c r="N18" s="4">
        <f>Data_transform!V38</f>
        <v>11370831.961492479</v>
      </c>
      <c r="O18" s="14">
        <f>Data_transform!W38</f>
        <v>1495027.5980918349</v>
      </c>
      <c r="P18" s="7">
        <f t="shared" si="7"/>
        <v>0.73378643692652556</v>
      </c>
      <c r="Q18" s="7">
        <f t="shared" si="6"/>
        <v>0.91243541681679041</v>
      </c>
      <c r="R18" s="7">
        <f t="shared" si="6"/>
        <v>1</v>
      </c>
      <c r="S18" s="7">
        <f t="shared" si="6"/>
        <v>0.77360398292496224</v>
      </c>
    </row>
    <row r="19" spans="1:19" x14ac:dyDescent="0.35">
      <c r="A19" t="str">
        <f>Data_transform!A39</f>
        <v>Zambia</v>
      </c>
      <c r="B19" s="10" t="s">
        <v>4</v>
      </c>
      <c r="C19" s="17">
        <f>Data_transform!H39</f>
        <v>3290674.1967007951</v>
      </c>
      <c r="D19" s="17">
        <f>Data_transform!I39</f>
        <v>0</v>
      </c>
      <c r="E19" s="17">
        <f>Data_transform!J39</f>
        <v>0</v>
      </c>
      <c r="F19" s="17">
        <f>Data_transform!K39</f>
        <v>43828.350446698496</v>
      </c>
      <c r="G19" s="18">
        <f>Data_transform!M39</f>
        <v>43828.350446698496</v>
      </c>
      <c r="H19" s="1">
        <f>Data_transform!O39</f>
        <v>0.64420427687742698</v>
      </c>
      <c r="I19" s="1">
        <f>Data_transform!P39</f>
        <v>0</v>
      </c>
      <c r="J19" s="1"/>
      <c r="K19" s="12">
        <f>Data_transform!R39</f>
        <v>0.4534539465487073</v>
      </c>
      <c r="L19" s="1">
        <f>Data_transform!T39</f>
        <v>75.080950187772245</v>
      </c>
      <c r="M19" s="1">
        <f>Data_transform!U39</f>
        <v>0</v>
      </c>
      <c r="N19" s="1"/>
      <c r="O19" s="12"/>
      <c r="P19" s="7">
        <f>C19/C3</f>
        <v>0.19302426553029142</v>
      </c>
      <c r="Q19" s="7"/>
      <c r="R19" s="7">
        <f t="shared" ref="Q19:S22" si="8">E19/E3</f>
        <v>0</v>
      </c>
      <c r="S19" s="7">
        <f t="shared" si="8"/>
        <v>4.7504296256409562E-2</v>
      </c>
    </row>
    <row r="20" spans="1:19" x14ac:dyDescent="0.35">
      <c r="A20" t="str">
        <f>Data_transform!A42</f>
        <v>Zambia</v>
      </c>
      <c r="B20" s="10" t="s">
        <v>3</v>
      </c>
      <c r="C20" s="17">
        <f>Data_transform!H42</f>
        <v>1032067.0710060635</v>
      </c>
      <c r="D20" s="17">
        <f>Data_transform!I42</f>
        <v>117431.35175424836</v>
      </c>
      <c r="E20" s="17">
        <f>Data_transform!J42</f>
        <v>0</v>
      </c>
      <c r="F20" s="17">
        <f>Data_transform!K42</f>
        <v>24310.035612093139</v>
      </c>
      <c r="G20" s="18">
        <f>Data_transform!M42</f>
        <v>141741.38736634149</v>
      </c>
      <c r="H20" s="1">
        <f>Data_transform!O42</f>
        <v>0.20204431718978769</v>
      </c>
      <c r="I20" s="1">
        <f>Data_transform!P42</f>
        <v>1</v>
      </c>
      <c r="J20" s="1"/>
      <c r="K20" s="12">
        <f>Data_transform!R42</f>
        <v>0.25151486370561388</v>
      </c>
      <c r="L20" s="1">
        <f>Data_transform!T42</f>
        <v>7.2813388536871519</v>
      </c>
      <c r="M20" s="1">
        <f>Data_transform!U42</f>
        <v>581215.8114001333</v>
      </c>
      <c r="N20" s="1">
        <f>Data_transform!V42</f>
        <v>0</v>
      </c>
      <c r="O20" s="12"/>
      <c r="P20" s="7">
        <f t="shared" ref="P20:P22" si="9">C20/C4</f>
        <v>5.9287447156810641E-2</v>
      </c>
      <c r="Q20" s="7">
        <f t="shared" si="8"/>
        <v>1.6094690925536465E-2</v>
      </c>
      <c r="R20" s="7">
        <f t="shared" si="8"/>
        <v>0</v>
      </c>
      <c r="S20" s="7">
        <f t="shared" si="8"/>
        <v>3.0783698073876285E-2</v>
      </c>
    </row>
    <row r="21" spans="1:19" x14ac:dyDescent="0.35">
      <c r="A21" t="str">
        <f>Data_transform!A45</f>
        <v>Zambia</v>
      </c>
      <c r="B21" s="10" t="s">
        <v>35</v>
      </c>
      <c r="C21" s="17">
        <f>Data_transform!H45</f>
        <v>785380.9767639162</v>
      </c>
      <c r="D21" s="17">
        <f>Data_transform!I45</f>
        <v>0</v>
      </c>
      <c r="E21" s="17">
        <f>Data_transform!J45</f>
        <v>0</v>
      </c>
      <c r="F21" s="17">
        <f>Data_transform!K45</f>
        <v>28516.083000925151</v>
      </c>
      <c r="G21" s="18">
        <f>Data_transform!M45</f>
        <v>28516.083000925151</v>
      </c>
      <c r="H21" s="1">
        <f>Data_transform!O45</f>
        <v>0.15375140593278525</v>
      </c>
      <c r="I21" s="1">
        <f>Data_transform!P45</f>
        <v>0</v>
      </c>
      <c r="J21" s="1"/>
      <c r="K21" s="12">
        <f>Data_transform!R45</f>
        <v>0.29503118974567888</v>
      </c>
      <c r="L21" s="1">
        <f>Data_transform!T45</f>
        <v>27.541685046239905</v>
      </c>
      <c r="M21" s="1">
        <f>Data_transform!U45</f>
        <v>0</v>
      </c>
      <c r="N21" s="1"/>
      <c r="O21" s="12"/>
      <c r="P21" s="7">
        <f t="shared" si="9"/>
        <v>0.13215400264336857</v>
      </c>
      <c r="Q21" s="7"/>
      <c r="R21" s="7">
        <f t="shared" si="8"/>
        <v>0</v>
      </c>
      <c r="S21" s="7">
        <f t="shared" si="8"/>
        <v>0.12948584866770452</v>
      </c>
    </row>
    <row r="22" spans="1:19" s="5" customFormat="1" x14ac:dyDescent="0.35">
      <c r="A22" s="5" t="str">
        <f>Data_transform!A47</f>
        <v>Zambia</v>
      </c>
      <c r="B22" s="16" t="s">
        <v>5</v>
      </c>
      <c r="C22" s="19">
        <f>Data_transform!H47</f>
        <v>5108122.2444707751</v>
      </c>
      <c r="D22" s="19">
        <f>Data_transform!I47</f>
        <v>117431.35175424836</v>
      </c>
      <c r="E22" s="19">
        <f>Data_transform!J47</f>
        <v>0</v>
      </c>
      <c r="F22" s="19">
        <f>Data_transform!K47</f>
        <v>96654.469059716779</v>
      </c>
      <c r="G22" s="20">
        <f>Data_transform!M47</f>
        <v>214085.82081396514</v>
      </c>
      <c r="H22" s="4">
        <f>Data_transform!O47</f>
        <v>1</v>
      </c>
      <c r="I22" s="4">
        <f>Data_transform!P47</f>
        <v>1</v>
      </c>
      <c r="J22" s="4"/>
      <c r="K22" s="14">
        <f>Data_transform!R47</f>
        <v>1</v>
      </c>
      <c r="L22" s="4">
        <f>Data_transform!T47</f>
        <v>23.860161429885618</v>
      </c>
      <c r="M22" s="4">
        <f>Data_transform!U47</f>
        <v>117431.35175424836</v>
      </c>
      <c r="N22" s="4">
        <f>Data_transform!V47</f>
        <v>0</v>
      </c>
      <c r="O22" s="14"/>
      <c r="P22" s="7">
        <f t="shared" si="9"/>
        <v>0.12644256368024506</v>
      </c>
      <c r="Q22" s="7">
        <f t="shared" si="8"/>
        <v>1.6094690925536465E-2</v>
      </c>
      <c r="R22" s="7">
        <f t="shared" si="8"/>
        <v>0</v>
      </c>
      <c r="S22" s="7">
        <f t="shared" si="8"/>
        <v>5.0013981231871146E-2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618B6-B5D7-49DE-9098-98DEFBC7779D}">
  <dimension ref="A1:Y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G1048576"/>
    </sheetView>
  </sheetViews>
  <sheetFormatPr defaultRowHeight="14.5" x14ac:dyDescent="0.35"/>
  <cols>
    <col min="1" max="1" width="10.90625" customWidth="1"/>
    <col min="3" max="7" width="10.36328125" customWidth="1"/>
    <col min="9" max="10" width="8.81640625" bestFit="1" customWidth="1"/>
    <col min="11" max="11" width="11.81640625" bestFit="1" customWidth="1"/>
    <col min="12" max="12" width="8.81640625" bestFit="1" customWidth="1"/>
    <col min="13" max="13" width="10.90625" bestFit="1" customWidth="1"/>
  </cols>
  <sheetData>
    <row r="1" spans="1:25" x14ac:dyDescent="0.35">
      <c r="C1" t="s">
        <v>87</v>
      </c>
      <c r="I1" s="34" t="s">
        <v>72</v>
      </c>
      <c r="O1" s="34" t="s">
        <v>71</v>
      </c>
      <c r="U1" s="34" t="s">
        <v>73</v>
      </c>
    </row>
    <row r="2" spans="1:25" x14ac:dyDescent="0.35">
      <c r="C2" t="s">
        <v>0</v>
      </c>
      <c r="D2" t="s">
        <v>1</v>
      </c>
      <c r="E2" t="s">
        <v>20</v>
      </c>
      <c r="F2" t="s">
        <v>2</v>
      </c>
      <c r="G2" t="s">
        <v>58</v>
      </c>
      <c r="I2" t="s">
        <v>0</v>
      </c>
      <c r="J2" t="s">
        <v>1</v>
      </c>
      <c r="K2" t="s">
        <v>20</v>
      </c>
      <c r="L2" t="s">
        <v>2</v>
      </c>
      <c r="M2" t="s">
        <v>58</v>
      </c>
      <c r="O2" t="s">
        <v>0</v>
      </c>
      <c r="P2" t="s">
        <v>1</v>
      </c>
      <c r="Q2" t="s">
        <v>20</v>
      </c>
      <c r="R2" t="s">
        <v>2</v>
      </c>
      <c r="S2" t="s">
        <v>58</v>
      </c>
      <c r="U2" t="s">
        <v>0</v>
      </c>
      <c r="V2" t="s">
        <v>1</v>
      </c>
      <c r="W2" t="s">
        <v>20</v>
      </c>
      <c r="X2" t="s">
        <v>2</v>
      </c>
      <c r="Y2" t="s">
        <v>58</v>
      </c>
    </row>
    <row r="3" spans="1:25" x14ac:dyDescent="0.35">
      <c r="A3" t="s">
        <v>62</v>
      </c>
      <c r="B3" t="s">
        <v>41</v>
      </c>
      <c r="C3">
        <f>U3*1000</f>
        <v>871.93520243287833</v>
      </c>
      <c r="D3">
        <f>V3*1000</f>
        <v>1526.2701570189229</v>
      </c>
      <c r="E3">
        <f>W3*1000</f>
        <v>982.65932190770729</v>
      </c>
      <c r="F3">
        <f>X3*1000</f>
        <v>1448.6683749545637</v>
      </c>
      <c r="G3">
        <f>Y3*1000</f>
        <v>1173.7386229310409</v>
      </c>
      <c r="I3">
        <v>84577.714635989207</v>
      </c>
      <c r="J3">
        <v>602876.7120224745</v>
      </c>
      <c r="K3">
        <v>982659.32190770737</v>
      </c>
      <c r="L3">
        <v>427357.17061159632</v>
      </c>
      <c r="M3">
        <v>2097470.9191777701</v>
      </c>
      <c r="O3">
        <v>97000</v>
      </c>
      <c r="P3">
        <v>395000</v>
      </c>
      <c r="Q3">
        <v>1000000</v>
      </c>
      <c r="R3">
        <v>295000</v>
      </c>
      <c r="S3">
        <v>1787000</v>
      </c>
      <c r="U3" s="1">
        <f>I3/O3</f>
        <v>0.87193520243287836</v>
      </c>
      <c r="V3" s="1">
        <f t="shared" ref="V3:Y18" si="0">J3/P3</f>
        <v>1.5262701570189228</v>
      </c>
      <c r="W3" s="1">
        <f t="shared" si="0"/>
        <v>0.98265932190770733</v>
      </c>
      <c r="X3" s="1">
        <f t="shared" si="0"/>
        <v>1.4486683749545637</v>
      </c>
      <c r="Y3" s="1">
        <f t="shared" si="0"/>
        <v>1.1737386229310409</v>
      </c>
    </row>
    <row r="4" spans="1:25" x14ac:dyDescent="0.35">
      <c r="B4" t="s">
        <v>42</v>
      </c>
      <c r="C4">
        <f t="shared" ref="C4:C22" si="1">U4*1000</f>
        <v>1406.431401789574</v>
      </c>
      <c r="D4">
        <f t="shared" ref="D4:D22" si="2">V4*1000</f>
        <v>1902.9421013518079</v>
      </c>
      <c r="E4">
        <f t="shared" ref="E4:E22" si="3">W4*1000</f>
        <v>2165.707634400002</v>
      </c>
      <c r="F4">
        <f t="shared" ref="F4:F22" si="4">X4*1000</f>
        <v>1442.6355859641446</v>
      </c>
      <c r="G4">
        <f t="shared" ref="G4:G22" si="5">Y4*1000</f>
        <v>1993.2815071842062</v>
      </c>
      <c r="I4">
        <v>1368252.4149565944</v>
      </c>
      <c r="J4">
        <v>1678478.6628447543</v>
      </c>
      <c r="K4">
        <v>27571719.184682339</v>
      </c>
      <c r="L4">
        <v>4046592.8186294264</v>
      </c>
      <c r="M4">
        <v>34665043.081113115</v>
      </c>
      <c r="O4">
        <v>972854</v>
      </c>
      <c r="P4">
        <v>882044.00000000012</v>
      </c>
      <c r="Q4">
        <v>12731044</v>
      </c>
      <c r="R4">
        <v>2805000.0000000005</v>
      </c>
      <c r="S4">
        <v>17390942</v>
      </c>
      <c r="U4" s="1">
        <f t="shared" ref="U4:Y22" si="6">I4/O4</f>
        <v>1.406431401789574</v>
      </c>
      <c r="V4" s="1">
        <f t="shared" si="0"/>
        <v>1.902942101351808</v>
      </c>
      <c r="W4" s="1">
        <f t="shared" si="0"/>
        <v>2.1657076344000021</v>
      </c>
      <c r="X4" s="1">
        <f t="shared" si="0"/>
        <v>1.4426355859641447</v>
      </c>
      <c r="Y4" s="1">
        <f t="shared" si="0"/>
        <v>1.9932815071842063</v>
      </c>
    </row>
    <row r="5" spans="1:25" x14ac:dyDescent="0.35">
      <c r="B5" t="s">
        <v>43</v>
      </c>
      <c r="C5">
        <f t="shared" si="1"/>
        <v>0</v>
      </c>
      <c r="D5">
        <f t="shared" si="2"/>
        <v>156.86512908275691</v>
      </c>
      <c r="E5" t="e">
        <f t="shared" si="3"/>
        <v>#DIV/0!</v>
      </c>
      <c r="F5" t="e">
        <f t="shared" si="4"/>
        <v>#DIV/0!</v>
      </c>
      <c r="G5">
        <f t="shared" si="5"/>
        <v>24.631856982415446</v>
      </c>
      <c r="I5">
        <v>0</v>
      </c>
      <c r="J5">
        <v>29804.374525723812</v>
      </c>
      <c r="K5">
        <v>0</v>
      </c>
      <c r="L5">
        <v>0</v>
      </c>
      <c r="M5">
        <v>29804.374525723812</v>
      </c>
      <c r="O5">
        <v>1019993</v>
      </c>
      <c r="P5">
        <v>190000</v>
      </c>
      <c r="Q5">
        <v>0</v>
      </c>
      <c r="R5">
        <v>0</v>
      </c>
      <c r="S5">
        <v>1209993</v>
      </c>
      <c r="U5" s="1">
        <f t="shared" si="6"/>
        <v>0</v>
      </c>
      <c r="V5" s="1">
        <f t="shared" si="0"/>
        <v>0.1568651290827569</v>
      </c>
      <c r="W5" s="1" t="e">
        <f t="shared" si="0"/>
        <v>#DIV/0!</v>
      </c>
      <c r="X5" s="1" t="e">
        <f t="shared" si="0"/>
        <v>#DIV/0!</v>
      </c>
      <c r="Y5" s="1">
        <f t="shared" si="0"/>
        <v>2.4631856982415445E-2</v>
      </c>
    </row>
    <row r="6" spans="1:25" x14ac:dyDescent="0.35">
      <c r="B6" t="s">
        <v>44</v>
      </c>
      <c r="C6">
        <f t="shared" si="1"/>
        <v>197.62544844267128</v>
      </c>
      <c r="D6">
        <f t="shared" si="2"/>
        <v>323.08950894065237</v>
      </c>
      <c r="E6">
        <f t="shared" si="3"/>
        <v>35.406953935801276</v>
      </c>
      <c r="F6">
        <f t="shared" si="4"/>
        <v>262.05465092138513</v>
      </c>
      <c r="G6">
        <f t="shared" si="5"/>
        <v>89.663474293868873</v>
      </c>
      <c r="I6">
        <v>610298.80723727134</v>
      </c>
      <c r="J6">
        <v>1272285.7769301625</v>
      </c>
      <c r="K6">
        <v>1089680.519563287</v>
      </c>
      <c r="L6">
        <v>634172.25522975205</v>
      </c>
      <c r="M6">
        <v>3606437.358960473</v>
      </c>
      <c r="O6">
        <v>3088159</v>
      </c>
      <c r="P6">
        <v>3937874</v>
      </c>
      <c r="Q6">
        <v>30775890</v>
      </c>
      <c r="R6">
        <v>2420000</v>
      </c>
      <c r="S6">
        <v>40221923</v>
      </c>
      <c r="U6" s="1">
        <f t="shared" si="6"/>
        <v>0.1976254484426713</v>
      </c>
      <c r="V6" s="1">
        <f t="shared" si="0"/>
        <v>0.32308950894065236</v>
      </c>
      <c r="W6" s="1">
        <f t="shared" si="0"/>
        <v>3.5406953935801275E-2</v>
      </c>
      <c r="X6" s="1">
        <f t="shared" si="0"/>
        <v>0.26205465092138513</v>
      </c>
      <c r="Y6" s="1">
        <f t="shared" si="0"/>
        <v>8.9663474293868867E-2</v>
      </c>
    </row>
    <row r="7" spans="1:25" x14ac:dyDescent="0.35">
      <c r="B7" s="1" t="s">
        <v>88</v>
      </c>
      <c r="C7">
        <f t="shared" si="1"/>
        <v>398.44081618094975</v>
      </c>
      <c r="D7">
        <f t="shared" si="2"/>
        <v>662.99720482773569</v>
      </c>
      <c r="E7">
        <f t="shared" si="3"/>
        <v>666.05484498557769</v>
      </c>
      <c r="F7">
        <f t="shared" si="4"/>
        <v>925.384464578039</v>
      </c>
      <c r="G7">
        <f t="shared" si="5"/>
        <v>666.53770635425485</v>
      </c>
      <c r="H7" s="1"/>
      <c r="I7" s="1">
        <f>SUM(I3:I6)</f>
        <v>2063128.9368298547</v>
      </c>
      <c r="J7" s="1">
        <f t="shared" ref="J7:L7" si="7">SUM(J3:J6)</f>
        <v>3583445.5263231155</v>
      </c>
      <c r="K7" s="1">
        <f t="shared" si="7"/>
        <v>29644059.026153333</v>
      </c>
      <c r="L7" s="1">
        <f t="shared" si="7"/>
        <v>5108122.2444707751</v>
      </c>
      <c r="M7" s="1">
        <f>SUM(M3:M6)</f>
        <v>40398755.733777083</v>
      </c>
      <c r="N7" s="1"/>
      <c r="O7" s="1">
        <f t="shared" ref="O7:S7" si="8">SUM(O3:O6)</f>
        <v>5178006</v>
      </c>
      <c r="P7" s="1">
        <f t="shared" si="8"/>
        <v>5404918</v>
      </c>
      <c r="Q7" s="1">
        <f t="shared" si="8"/>
        <v>44506934</v>
      </c>
      <c r="R7" s="1">
        <f t="shared" si="8"/>
        <v>5520000</v>
      </c>
      <c r="S7" s="1">
        <f t="shared" si="8"/>
        <v>60609858</v>
      </c>
      <c r="U7" s="1">
        <f t="shared" si="6"/>
        <v>0.39844081618094973</v>
      </c>
      <c r="V7" s="1">
        <f t="shared" si="0"/>
        <v>0.66299720482773572</v>
      </c>
      <c r="W7" s="1">
        <f t="shared" si="0"/>
        <v>0.66605484498557765</v>
      </c>
      <c r="X7" s="1">
        <f t="shared" si="0"/>
        <v>0.92538446457803902</v>
      </c>
      <c r="Y7" s="1">
        <f t="shared" si="0"/>
        <v>0.6665377063542548</v>
      </c>
    </row>
    <row r="8" spans="1:25" x14ac:dyDescent="0.35">
      <c r="A8" t="s">
        <v>63</v>
      </c>
      <c r="B8" t="s">
        <v>41</v>
      </c>
      <c r="C8">
        <f t="shared" si="1"/>
        <v>543.68262967539215</v>
      </c>
      <c r="D8">
        <f t="shared" si="2"/>
        <v>384.73399197562787</v>
      </c>
      <c r="E8">
        <f t="shared" si="3"/>
        <v>386.89756164123025</v>
      </c>
      <c r="F8">
        <f t="shared" si="4"/>
        <v>216.68524815241256</v>
      </c>
      <c r="G8">
        <f t="shared" si="5"/>
        <v>366.83091872136424</v>
      </c>
      <c r="I8">
        <v>52737.215078513036</v>
      </c>
      <c r="J8">
        <v>151969.92683037301</v>
      </c>
      <c r="K8">
        <v>386897.56164123025</v>
      </c>
      <c r="L8">
        <v>63922.148204961704</v>
      </c>
      <c r="M8">
        <v>655526.85175507795</v>
      </c>
      <c r="O8">
        <v>97000</v>
      </c>
      <c r="P8">
        <v>395000</v>
      </c>
      <c r="Q8">
        <v>1000000</v>
      </c>
      <c r="R8">
        <v>295000</v>
      </c>
      <c r="S8">
        <v>1787000</v>
      </c>
      <c r="U8" s="1">
        <f t="shared" si="6"/>
        <v>0.54368262967539216</v>
      </c>
      <c r="V8" s="1">
        <f t="shared" si="0"/>
        <v>0.38473399197562785</v>
      </c>
      <c r="W8" s="1">
        <f t="shared" si="0"/>
        <v>0.38689756164123024</v>
      </c>
      <c r="X8" s="1">
        <f t="shared" si="0"/>
        <v>0.21668524815241255</v>
      </c>
      <c r="Y8" s="1">
        <f t="shared" si="0"/>
        <v>0.36683091872136425</v>
      </c>
    </row>
    <row r="9" spans="1:25" x14ac:dyDescent="0.35">
      <c r="B9" t="s">
        <v>42</v>
      </c>
      <c r="C9">
        <f t="shared" si="1"/>
        <v>0</v>
      </c>
      <c r="D9">
        <f t="shared" si="2"/>
        <v>0</v>
      </c>
      <c r="E9">
        <f t="shared" si="3"/>
        <v>425.43340408451581</v>
      </c>
      <c r="F9">
        <f t="shared" si="4"/>
        <v>0</v>
      </c>
      <c r="G9">
        <f t="shared" si="5"/>
        <v>311.43864354614897</v>
      </c>
      <c r="I9">
        <v>0</v>
      </c>
      <c r="J9">
        <v>0</v>
      </c>
      <c r="K9">
        <v>5416211.3864697507</v>
      </c>
      <c r="L9">
        <v>0</v>
      </c>
      <c r="M9">
        <v>5416211.3864697507</v>
      </c>
      <c r="O9">
        <v>972854</v>
      </c>
      <c r="P9">
        <v>882044.00000000012</v>
      </c>
      <c r="Q9">
        <v>12731044</v>
      </c>
      <c r="R9">
        <v>2805000.0000000005</v>
      </c>
      <c r="S9">
        <v>17390942</v>
      </c>
      <c r="U9" s="1">
        <f t="shared" si="6"/>
        <v>0</v>
      </c>
      <c r="V9" s="1">
        <f t="shared" si="0"/>
        <v>0</v>
      </c>
      <c r="W9" s="1">
        <f t="shared" si="0"/>
        <v>0.4254334040845158</v>
      </c>
      <c r="X9" s="1">
        <f t="shared" si="0"/>
        <v>0</v>
      </c>
      <c r="Y9" s="1">
        <f t="shared" si="0"/>
        <v>0.31143864354614897</v>
      </c>
    </row>
    <row r="10" spans="1:25" x14ac:dyDescent="0.35">
      <c r="B10" t="s">
        <v>43</v>
      </c>
      <c r="C10">
        <f t="shared" si="1"/>
        <v>0</v>
      </c>
      <c r="D10">
        <f t="shared" si="2"/>
        <v>5.915559995712016</v>
      </c>
      <c r="E10" t="e">
        <f t="shared" si="3"/>
        <v>#DIV/0!</v>
      </c>
      <c r="F10" t="e">
        <f t="shared" si="4"/>
        <v>#DIV/0!</v>
      </c>
      <c r="G10">
        <f t="shared" si="5"/>
        <v>0.92889495987603488</v>
      </c>
      <c r="I10">
        <v>0</v>
      </c>
      <c r="J10">
        <v>1123.9563991852831</v>
      </c>
      <c r="K10">
        <v>0</v>
      </c>
      <c r="L10">
        <v>0</v>
      </c>
      <c r="M10">
        <v>1123.9563991852831</v>
      </c>
      <c r="O10">
        <v>1019993</v>
      </c>
      <c r="P10">
        <v>190000</v>
      </c>
      <c r="Q10">
        <v>0</v>
      </c>
      <c r="R10">
        <v>0</v>
      </c>
      <c r="S10">
        <v>1209993</v>
      </c>
      <c r="U10" s="1">
        <f t="shared" si="6"/>
        <v>0</v>
      </c>
      <c r="V10" s="1">
        <f t="shared" si="0"/>
        <v>5.9155599957120162E-3</v>
      </c>
      <c r="W10" s="1" t="e">
        <f t="shared" si="0"/>
        <v>#DIV/0!</v>
      </c>
      <c r="X10" s="1" t="e">
        <f t="shared" si="0"/>
        <v>#DIV/0!</v>
      </c>
      <c r="Y10" s="1">
        <f t="shared" si="0"/>
        <v>9.2889495987603487E-4</v>
      </c>
    </row>
    <row r="11" spans="1:25" x14ac:dyDescent="0.35">
      <c r="B11" t="s">
        <v>44</v>
      </c>
      <c r="C11">
        <f t="shared" si="1"/>
        <v>51.569640740673385</v>
      </c>
      <c r="D11">
        <f t="shared" si="2"/>
        <v>39.711252641274214</v>
      </c>
      <c r="E11">
        <f t="shared" si="3"/>
        <v>27.757904487272359</v>
      </c>
      <c r="F11">
        <f t="shared" si="4"/>
        <v>22.111241136068866</v>
      </c>
      <c r="G11">
        <f t="shared" si="5"/>
        <v>30.416660539668115</v>
      </c>
      <c r="I11">
        <v>159255.25018007719</v>
      </c>
      <c r="J11">
        <v>156377.90928350505</v>
      </c>
      <c r="K11">
        <v>854274.2151308005</v>
      </c>
      <c r="L11">
        <v>53509.203549286656</v>
      </c>
      <c r="M11">
        <v>1223416.5781436693</v>
      </c>
      <c r="O11">
        <v>3088159</v>
      </c>
      <c r="P11">
        <v>3937874</v>
      </c>
      <c r="Q11">
        <v>30775890</v>
      </c>
      <c r="R11">
        <v>2420000</v>
      </c>
      <c r="S11">
        <v>40221923</v>
      </c>
      <c r="U11" s="1">
        <f t="shared" si="6"/>
        <v>5.1569640740673384E-2</v>
      </c>
      <c r="V11" s="1">
        <f t="shared" si="0"/>
        <v>3.9711252641274217E-2</v>
      </c>
      <c r="W11" s="1">
        <f t="shared" si="0"/>
        <v>2.7757904487272358E-2</v>
      </c>
      <c r="X11" s="1">
        <f t="shared" si="0"/>
        <v>2.2111241136068865E-2</v>
      </c>
      <c r="Y11" s="1">
        <f t="shared" si="0"/>
        <v>3.0416660539668114E-2</v>
      </c>
    </row>
    <row r="12" spans="1:25" x14ac:dyDescent="0.35">
      <c r="B12" s="1" t="s">
        <v>89</v>
      </c>
      <c r="C12">
        <f t="shared" si="1"/>
        <v>40.94094623656099</v>
      </c>
      <c r="D12">
        <f t="shared" si="2"/>
        <v>57.25744451868897</v>
      </c>
      <c r="E12">
        <f t="shared" si="3"/>
        <v>149.58080831274023</v>
      </c>
      <c r="F12">
        <f t="shared" si="4"/>
        <v>21.273795607653689</v>
      </c>
      <c r="G12">
        <f t="shared" si="5"/>
        <v>120.38105703477615</v>
      </c>
      <c r="H12" s="1"/>
      <c r="I12" s="1">
        <f>SUM(I8:I11)</f>
        <v>211992.46525859024</v>
      </c>
      <c r="J12" s="1">
        <f t="shared" ref="J12:L12" si="9">SUM(J8:J11)</f>
        <v>309471.79251306335</v>
      </c>
      <c r="K12" s="1">
        <f t="shared" si="9"/>
        <v>6657383.1632417813</v>
      </c>
      <c r="L12" s="1">
        <f t="shared" si="9"/>
        <v>117431.35175424836</v>
      </c>
      <c r="M12" s="1">
        <f>SUM(M8:M11)</f>
        <v>7296278.7727676835</v>
      </c>
      <c r="N12" s="1"/>
      <c r="O12" s="1">
        <f t="shared" ref="O12:S12" si="10">SUM(O8:O11)</f>
        <v>5178006</v>
      </c>
      <c r="P12" s="1">
        <f t="shared" si="10"/>
        <v>5404918</v>
      </c>
      <c r="Q12" s="1">
        <f t="shared" si="10"/>
        <v>44506934</v>
      </c>
      <c r="R12" s="1">
        <f t="shared" si="10"/>
        <v>5520000</v>
      </c>
      <c r="S12" s="1">
        <f t="shared" si="10"/>
        <v>60609858</v>
      </c>
      <c r="U12" s="1">
        <f t="shared" si="6"/>
        <v>4.0940946236560992E-2</v>
      </c>
      <c r="V12" s="1">
        <f t="shared" si="0"/>
        <v>5.7257444518688971E-2</v>
      </c>
      <c r="W12" s="1">
        <f t="shared" si="0"/>
        <v>0.14958080831274023</v>
      </c>
      <c r="X12" s="1">
        <f t="shared" si="0"/>
        <v>2.1273795607653689E-2</v>
      </c>
      <c r="Y12" s="1">
        <f t="shared" si="0"/>
        <v>0.12038105703477615</v>
      </c>
    </row>
    <row r="13" spans="1:25" x14ac:dyDescent="0.35">
      <c r="A13" t="s">
        <v>64</v>
      </c>
      <c r="B13" t="s">
        <v>41</v>
      </c>
      <c r="C13">
        <f t="shared" si="1"/>
        <v>0</v>
      </c>
      <c r="D13">
        <f t="shared" si="2"/>
        <v>0</v>
      </c>
      <c r="E13">
        <f t="shared" si="3"/>
        <v>270.53178884068438</v>
      </c>
      <c r="F13">
        <f t="shared" si="4"/>
        <v>0</v>
      </c>
      <c r="G13">
        <f t="shared" si="5"/>
        <v>151.38880181347756</v>
      </c>
      <c r="I13">
        <v>0</v>
      </c>
      <c r="J13">
        <v>0</v>
      </c>
      <c r="K13">
        <v>270531.7888406844</v>
      </c>
      <c r="L13">
        <v>0</v>
      </c>
      <c r="M13">
        <v>270531.7888406844</v>
      </c>
      <c r="O13">
        <v>97000</v>
      </c>
      <c r="P13">
        <v>395000</v>
      </c>
      <c r="Q13">
        <v>1000000</v>
      </c>
      <c r="R13">
        <v>295000</v>
      </c>
      <c r="S13">
        <v>1787000</v>
      </c>
      <c r="U13" s="1">
        <f t="shared" si="6"/>
        <v>0</v>
      </c>
      <c r="V13" s="1">
        <f t="shared" si="0"/>
        <v>0</v>
      </c>
      <c r="W13" s="1">
        <f t="shared" si="0"/>
        <v>0.27053178884068441</v>
      </c>
      <c r="X13" s="1">
        <f t="shared" si="0"/>
        <v>0</v>
      </c>
      <c r="Y13" s="1">
        <f t="shared" si="0"/>
        <v>0.15138880181347755</v>
      </c>
    </row>
    <row r="14" spans="1:25" x14ac:dyDescent="0.35">
      <c r="B14" t="s">
        <v>42</v>
      </c>
      <c r="C14">
        <f t="shared" si="1"/>
        <v>0</v>
      </c>
      <c r="D14">
        <f t="shared" si="2"/>
        <v>0</v>
      </c>
      <c r="E14">
        <f t="shared" si="3"/>
        <v>64.947528966361091</v>
      </c>
      <c r="F14">
        <f t="shared" si="4"/>
        <v>0</v>
      </c>
      <c r="G14">
        <f t="shared" si="5"/>
        <v>47.544856912409784</v>
      </c>
      <c r="I14">
        <v>0</v>
      </c>
      <c r="J14">
        <v>0</v>
      </c>
      <c r="K14">
        <v>826849.84896201757</v>
      </c>
      <c r="L14">
        <v>0</v>
      </c>
      <c r="M14">
        <v>826849.84896201757</v>
      </c>
      <c r="O14">
        <v>972854</v>
      </c>
      <c r="P14">
        <v>882044.00000000012</v>
      </c>
      <c r="Q14">
        <v>12731044</v>
      </c>
      <c r="R14">
        <v>2805000.0000000005</v>
      </c>
      <c r="S14">
        <v>17390942</v>
      </c>
      <c r="U14" s="1">
        <f t="shared" si="6"/>
        <v>0</v>
      </c>
      <c r="V14" s="1">
        <f t="shared" si="0"/>
        <v>0</v>
      </c>
      <c r="W14" s="1">
        <f t="shared" si="0"/>
        <v>6.4947528966361093E-2</v>
      </c>
      <c r="X14" s="1">
        <f t="shared" si="0"/>
        <v>0</v>
      </c>
      <c r="Y14" s="1">
        <f t="shared" si="0"/>
        <v>4.7544856912409783E-2</v>
      </c>
    </row>
    <row r="15" spans="1:25" x14ac:dyDescent="0.35">
      <c r="B15" t="s">
        <v>43</v>
      </c>
      <c r="C15">
        <f t="shared" si="1"/>
        <v>0</v>
      </c>
      <c r="D15">
        <f t="shared" si="2"/>
        <v>0</v>
      </c>
      <c r="E15" t="e">
        <f t="shared" si="3"/>
        <v>#DIV/0!</v>
      </c>
      <c r="F15" t="e">
        <f t="shared" si="4"/>
        <v>#DIV/0!</v>
      </c>
      <c r="G15">
        <f t="shared" si="5"/>
        <v>0</v>
      </c>
      <c r="I15">
        <v>0</v>
      </c>
      <c r="J15">
        <v>0</v>
      </c>
      <c r="K15">
        <v>0</v>
      </c>
      <c r="L15">
        <v>0</v>
      </c>
      <c r="M15">
        <v>0</v>
      </c>
      <c r="O15">
        <v>1019993</v>
      </c>
      <c r="P15">
        <v>190000</v>
      </c>
      <c r="Q15">
        <v>0</v>
      </c>
      <c r="R15">
        <v>0</v>
      </c>
      <c r="S15">
        <v>1209993</v>
      </c>
      <c r="U15" s="1">
        <f t="shared" si="6"/>
        <v>0</v>
      </c>
      <c r="V15" s="1">
        <f t="shared" si="0"/>
        <v>0</v>
      </c>
      <c r="W15" s="1" t="e">
        <f t="shared" si="0"/>
        <v>#DIV/0!</v>
      </c>
      <c r="X15" s="1" t="e">
        <f t="shared" si="0"/>
        <v>#DIV/0!</v>
      </c>
      <c r="Y15" s="1">
        <f t="shared" si="0"/>
        <v>0</v>
      </c>
    </row>
    <row r="16" spans="1:25" x14ac:dyDescent="0.35">
      <c r="B16" t="s">
        <v>44</v>
      </c>
      <c r="C16">
        <f t="shared" si="1"/>
        <v>0</v>
      </c>
      <c r="D16">
        <f t="shared" si="2"/>
        <v>0</v>
      </c>
      <c r="E16">
        <f t="shared" si="3"/>
        <v>333.81488963242907</v>
      </c>
      <c r="F16">
        <f t="shared" si="4"/>
        <v>0</v>
      </c>
      <c r="G16">
        <f t="shared" si="5"/>
        <v>255.4191733619941</v>
      </c>
      <c r="I16">
        <v>0</v>
      </c>
      <c r="J16">
        <v>0</v>
      </c>
      <c r="K16">
        <v>10273450.323689777</v>
      </c>
      <c r="L16">
        <v>0</v>
      </c>
      <c r="M16">
        <v>10273450.323689777</v>
      </c>
      <c r="O16">
        <v>3088159</v>
      </c>
      <c r="P16">
        <v>3937874</v>
      </c>
      <c r="Q16">
        <v>30775890</v>
      </c>
      <c r="R16">
        <v>2420000</v>
      </c>
      <c r="S16">
        <v>40221923</v>
      </c>
      <c r="U16" s="1">
        <f t="shared" si="6"/>
        <v>0</v>
      </c>
      <c r="V16" s="1">
        <f t="shared" si="0"/>
        <v>0</v>
      </c>
      <c r="W16" s="1">
        <f t="shared" si="0"/>
        <v>0.33381488963242906</v>
      </c>
      <c r="X16" s="1">
        <f t="shared" si="0"/>
        <v>0</v>
      </c>
      <c r="Y16" s="1">
        <f t="shared" si="0"/>
        <v>0.2554191733619941</v>
      </c>
    </row>
    <row r="17" spans="1:25" x14ac:dyDescent="0.35">
      <c r="B17" s="1" t="s">
        <v>90</v>
      </c>
      <c r="C17">
        <f t="shared" si="1"/>
        <v>0</v>
      </c>
      <c r="D17">
        <f t="shared" si="2"/>
        <v>0</v>
      </c>
      <c r="E17">
        <f t="shared" si="3"/>
        <v>255.48450408856471</v>
      </c>
      <c r="F17">
        <f t="shared" si="4"/>
        <v>0</v>
      </c>
      <c r="G17">
        <f t="shared" si="5"/>
        <v>187.60697247455158</v>
      </c>
      <c r="H17" s="1"/>
      <c r="I17" s="1">
        <f>SUM(I13:I16)</f>
        <v>0</v>
      </c>
      <c r="J17" s="1">
        <f t="shared" ref="J17:L17" si="11">SUM(J13:J16)</f>
        <v>0</v>
      </c>
      <c r="K17" s="1">
        <f t="shared" si="11"/>
        <v>11370831.961492479</v>
      </c>
      <c r="L17" s="1">
        <f t="shared" si="11"/>
        <v>0</v>
      </c>
      <c r="M17" s="1">
        <f>SUM(M13:M16)</f>
        <v>11370831.961492479</v>
      </c>
      <c r="N17" s="1"/>
      <c r="O17" s="1">
        <f t="shared" ref="O17:S17" si="12">SUM(O13:O16)</f>
        <v>5178006</v>
      </c>
      <c r="P17" s="1">
        <f t="shared" si="12"/>
        <v>5404918</v>
      </c>
      <c r="Q17" s="1">
        <f t="shared" si="12"/>
        <v>44506934</v>
      </c>
      <c r="R17" s="1">
        <f t="shared" si="12"/>
        <v>5520000</v>
      </c>
      <c r="S17" s="1">
        <f t="shared" si="12"/>
        <v>60609858</v>
      </c>
      <c r="U17" s="1">
        <f t="shared" si="6"/>
        <v>0</v>
      </c>
      <c r="V17" s="1">
        <f t="shared" si="0"/>
        <v>0</v>
      </c>
      <c r="W17" s="1">
        <f t="shared" si="0"/>
        <v>0.25548450408856471</v>
      </c>
      <c r="X17" s="1">
        <f t="shared" si="0"/>
        <v>0</v>
      </c>
      <c r="Y17" s="1">
        <f t="shared" si="0"/>
        <v>0.18760697247455158</v>
      </c>
    </row>
    <row r="18" spans="1:25" x14ac:dyDescent="0.35">
      <c r="A18" t="s">
        <v>65</v>
      </c>
      <c r="B18" t="s">
        <v>41</v>
      </c>
      <c r="C18">
        <f t="shared" si="1"/>
        <v>62.084944206021092</v>
      </c>
      <c r="D18">
        <f t="shared" si="2"/>
        <v>55.234002026335922</v>
      </c>
      <c r="E18">
        <f t="shared" si="3"/>
        <v>465.99432242313929</v>
      </c>
      <c r="F18">
        <f t="shared" si="4"/>
        <v>25.037734391729717</v>
      </c>
      <c r="G18">
        <f t="shared" si="5"/>
        <v>280.48132314330513</v>
      </c>
      <c r="I18">
        <v>6022.239587984046</v>
      </c>
      <c r="J18">
        <v>21817.43080040269</v>
      </c>
      <c r="K18">
        <v>465994.3224231393</v>
      </c>
      <c r="L18">
        <v>7386.1316455602664</v>
      </c>
      <c r="M18">
        <v>501220.12445708632</v>
      </c>
      <c r="O18">
        <v>97000</v>
      </c>
      <c r="P18">
        <v>395000</v>
      </c>
      <c r="Q18">
        <v>1000000</v>
      </c>
      <c r="R18">
        <v>295000</v>
      </c>
      <c r="S18">
        <v>1787000</v>
      </c>
      <c r="U18" s="1">
        <f t="shared" si="6"/>
        <v>6.2084944206021092E-2</v>
      </c>
      <c r="V18" s="1">
        <f t="shared" si="0"/>
        <v>5.5234002026335924E-2</v>
      </c>
      <c r="W18" s="1">
        <f t="shared" si="0"/>
        <v>0.46599432242313932</v>
      </c>
      <c r="X18" s="1">
        <f t="shared" si="0"/>
        <v>2.5037734391729717E-2</v>
      </c>
      <c r="Y18" s="1">
        <f t="shared" si="0"/>
        <v>0.28048132314330515</v>
      </c>
    </row>
    <row r="19" spans="1:25" x14ac:dyDescent="0.35">
      <c r="B19" t="s">
        <v>42</v>
      </c>
      <c r="C19">
        <f t="shared" si="1"/>
        <v>20.572018976196087</v>
      </c>
      <c r="D19">
        <f t="shared" si="2"/>
        <v>28.364051577806212</v>
      </c>
      <c r="E19">
        <f t="shared" si="3"/>
        <v>0</v>
      </c>
      <c r="F19">
        <f t="shared" si="4"/>
        <v>6.0125121240121313</v>
      </c>
      <c r="G19">
        <f t="shared" si="5"/>
        <v>3.5591521705274394</v>
      </c>
      <c r="I19">
        <v>20013.570949068268</v>
      </c>
      <c r="J19">
        <v>25018.341509894504</v>
      </c>
      <c r="K19">
        <v>0</v>
      </c>
      <c r="L19">
        <v>16865.096507854032</v>
      </c>
      <c r="M19">
        <v>61897.008966816808</v>
      </c>
      <c r="O19">
        <v>972854</v>
      </c>
      <c r="P19">
        <v>882044.00000000012</v>
      </c>
      <c r="Q19">
        <v>12731044</v>
      </c>
      <c r="R19">
        <v>2805000.0000000005</v>
      </c>
      <c r="S19">
        <v>17390942</v>
      </c>
      <c r="U19" s="1">
        <f t="shared" si="6"/>
        <v>2.0572018976196087E-2</v>
      </c>
      <c r="V19" s="1">
        <f t="shared" si="6"/>
        <v>2.836405157780621E-2</v>
      </c>
      <c r="W19" s="1">
        <f t="shared" si="6"/>
        <v>0</v>
      </c>
      <c r="X19" s="1">
        <f t="shared" si="6"/>
        <v>6.0125121240121315E-3</v>
      </c>
      <c r="Y19" s="1">
        <f t="shared" si="6"/>
        <v>3.5591521705274393E-3</v>
      </c>
    </row>
    <row r="20" spans="1:25" x14ac:dyDescent="0.35">
      <c r="B20" t="s">
        <v>43</v>
      </c>
      <c r="C20">
        <f t="shared" si="1"/>
        <v>0</v>
      </c>
      <c r="D20">
        <f t="shared" si="2"/>
        <v>13.111011471539189</v>
      </c>
      <c r="E20" t="e">
        <f t="shared" si="3"/>
        <v>#DIV/0!</v>
      </c>
      <c r="F20" t="e">
        <f t="shared" si="4"/>
        <v>#DIV/0!</v>
      </c>
      <c r="G20">
        <f t="shared" si="5"/>
        <v>2.0587657776470158</v>
      </c>
      <c r="I20">
        <v>0</v>
      </c>
      <c r="J20">
        <v>2491.092179592446</v>
      </c>
      <c r="K20">
        <v>0</v>
      </c>
      <c r="L20">
        <v>0</v>
      </c>
      <c r="M20">
        <v>2491.092179592446</v>
      </c>
      <c r="O20">
        <v>1019993</v>
      </c>
      <c r="P20">
        <v>190000</v>
      </c>
      <c r="Q20">
        <v>0</v>
      </c>
      <c r="R20">
        <v>0</v>
      </c>
      <c r="S20">
        <v>1209993</v>
      </c>
      <c r="U20" s="1">
        <f t="shared" si="6"/>
        <v>0</v>
      </c>
      <c r="V20" s="1">
        <f t="shared" si="6"/>
        <v>1.311101147153919E-2</v>
      </c>
      <c r="W20" s="1" t="e">
        <f t="shared" si="6"/>
        <v>#DIV/0!</v>
      </c>
      <c r="X20" s="1" t="e">
        <f t="shared" si="6"/>
        <v>#DIV/0!</v>
      </c>
      <c r="Y20" s="1">
        <f t="shared" si="6"/>
        <v>2.058765777647016E-3</v>
      </c>
    </row>
    <row r="21" spans="1:25" x14ac:dyDescent="0.35">
      <c r="B21" t="s">
        <v>44</v>
      </c>
      <c r="C21">
        <f t="shared" si="1"/>
        <v>31.460239625348141</v>
      </c>
      <c r="D21">
        <f t="shared" si="2"/>
        <v>42.751502095605289</v>
      </c>
      <c r="E21">
        <f t="shared" si="3"/>
        <v>33.43634499826635</v>
      </c>
      <c r="F21">
        <f t="shared" si="4"/>
        <v>29.918694589381193</v>
      </c>
      <c r="G21">
        <f t="shared" si="5"/>
        <v>33.984968030479372</v>
      </c>
      <c r="I21">
        <v>97154.222141175502</v>
      </c>
      <c r="J21">
        <v>168350.0285632296</v>
      </c>
      <c r="K21">
        <v>1029033.2756686953</v>
      </c>
      <c r="L21">
        <v>72403.240906302482</v>
      </c>
      <c r="M21">
        <v>1366940.7672794031</v>
      </c>
      <c r="O21">
        <v>3088159</v>
      </c>
      <c r="P21">
        <v>3937874</v>
      </c>
      <c r="Q21">
        <v>30775890</v>
      </c>
      <c r="R21">
        <v>2420000</v>
      </c>
      <c r="S21">
        <v>40221923</v>
      </c>
      <c r="U21" s="1">
        <f t="shared" si="6"/>
        <v>3.1460239625348142E-2</v>
      </c>
      <c r="V21" s="1">
        <f t="shared" si="6"/>
        <v>4.2751502095605291E-2</v>
      </c>
      <c r="W21" s="1">
        <f t="shared" si="6"/>
        <v>3.3436344998266351E-2</v>
      </c>
      <c r="X21" s="1">
        <f t="shared" si="6"/>
        <v>2.9918694589381192E-2</v>
      </c>
      <c r="Y21" s="1">
        <f t="shared" si="6"/>
        <v>3.3984968030479373E-2</v>
      </c>
    </row>
    <row r="22" spans="1:25" x14ac:dyDescent="0.35">
      <c r="B22" s="1" t="s">
        <v>91</v>
      </c>
      <c r="C22">
        <f t="shared" si="1"/>
        <v>23.791017754368731</v>
      </c>
      <c r="D22">
        <f t="shared" si="2"/>
        <v>40.27385670848647</v>
      </c>
      <c r="E22">
        <f t="shared" si="3"/>
        <v>33.590891659529611</v>
      </c>
      <c r="F22">
        <f t="shared" si="4"/>
        <v>17.509867583282027</v>
      </c>
      <c r="G22">
        <f t="shared" si="5"/>
        <v>31.885060560328299</v>
      </c>
      <c r="H22" s="1"/>
      <c r="I22" s="1">
        <f>SUM(I18:I21)</f>
        <v>123190.03267822781</v>
      </c>
      <c r="J22" s="1">
        <f t="shared" ref="J22:L22" si="13">SUM(J18:J21)</f>
        <v>217676.89305311925</v>
      </c>
      <c r="K22" s="1">
        <f t="shared" si="13"/>
        <v>1495027.5980918347</v>
      </c>
      <c r="L22" s="1">
        <f t="shared" si="13"/>
        <v>96654.469059716779</v>
      </c>
      <c r="M22" s="1">
        <f>SUM(M18:M21)</f>
        <v>1932548.9928828985</v>
      </c>
      <c r="N22" s="1"/>
      <c r="O22" s="1">
        <f t="shared" ref="O22:S22" si="14">SUM(O18:O21)</f>
        <v>5178006</v>
      </c>
      <c r="P22" s="1">
        <f t="shared" si="14"/>
        <v>5404918</v>
      </c>
      <c r="Q22" s="1">
        <f t="shared" si="14"/>
        <v>44506934</v>
      </c>
      <c r="R22" s="1">
        <f t="shared" si="14"/>
        <v>5520000</v>
      </c>
      <c r="S22" s="1">
        <f t="shared" si="14"/>
        <v>60609858</v>
      </c>
      <c r="U22" s="1">
        <f t="shared" si="6"/>
        <v>2.3791017754368732E-2</v>
      </c>
      <c r="V22" s="1">
        <f t="shared" si="6"/>
        <v>4.0273856708486468E-2</v>
      </c>
      <c r="W22" s="1">
        <f t="shared" si="6"/>
        <v>3.3590891659529609E-2</v>
      </c>
      <c r="X22" s="1">
        <f t="shared" si="6"/>
        <v>1.7509867583282025E-2</v>
      </c>
      <c r="Y22" s="1">
        <f t="shared" si="6"/>
        <v>3.1885060560328297E-2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4DF5-766E-4848-86F9-E9401ACF13D1}">
  <dimension ref="A1:BG49"/>
  <sheetViews>
    <sheetView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I24" sqref="I24"/>
    </sheetView>
  </sheetViews>
  <sheetFormatPr defaultRowHeight="14.5" x14ac:dyDescent="0.35"/>
  <cols>
    <col min="1" max="1" width="13.54296875" style="15" customWidth="1"/>
    <col min="2" max="2" width="8.7265625" style="15"/>
    <col min="3" max="3" width="10.81640625" style="15" bestFit="1" customWidth="1"/>
    <col min="4" max="6" width="8.7265625" style="15"/>
    <col min="7" max="7" width="10.81640625" style="10" bestFit="1" customWidth="1"/>
    <col min="8" max="8" width="11.90625" style="15" bestFit="1" customWidth="1"/>
    <col min="9" max="9" width="8.81640625" style="15" bestFit="1" customWidth="1"/>
    <col min="10" max="10" width="11.81640625" style="15" bestFit="1" customWidth="1"/>
    <col min="11" max="11" width="8.81640625" style="15" bestFit="1" customWidth="1"/>
    <col min="12" max="12" width="8.81640625" style="15" customWidth="1"/>
    <col min="13" max="13" width="8.81640625" style="27" customWidth="1"/>
    <col min="14" max="14" width="8.81640625" style="31" customWidth="1"/>
    <col min="15" max="18" width="8.81640625" style="15" customWidth="1"/>
    <col min="19" max="19" width="8.81640625" style="27" customWidth="1"/>
    <col min="20" max="22" width="8.81640625" style="15" customWidth="1"/>
    <col min="23" max="23" width="8.81640625" style="10" customWidth="1"/>
    <col min="24" max="26" width="8.81640625" style="15" customWidth="1"/>
    <col min="27" max="27" width="8.81640625" style="10" customWidth="1"/>
    <col min="28" max="30" width="8.81640625" style="15" customWidth="1"/>
    <col min="31" max="31" width="8.81640625" style="10" customWidth="1"/>
    <col min="32" max="34" width="8.81640625" style="15" customWidth="1"/>
    <col min="35" max="35" width="8.81640625" style="10" customWidth="1"/>
    <col min="36" max="38" width="8.81640625" style="15" customWidth="1"/>
    <col min="39" max="39" width="8.81640625" style="10" customWidth="1"/>
    <col min="40" max="42" width="8.7265625" style="15"/>
    <col min="43" max="43" width="8.7265625" style="10"/>
    <col min="44" max="46" width="8.7265625" style="15"/>
    <col min="47" max="47" width="8.7265625" style="10"/>
    <col min="48" max="50" width="8.7265625" style="15"/>
    <col min="51" max="51" width="8.7265625" style="10"/>
    <col min="52" max="54" width="8.7265625" style="15"/>
    <col min="55" max="55" width="8.7265625" style="10"/>
    <col min="56" max="16384" width="8.7265625" style="15"/>
  </cols>
  <sheetData>
    <row r="1" spans="1:59" x14ac:dyDescent="0.35">
      <c r="C1" s="15" t="s">
        <v>59</v>
      </c>
      <c r="H1" s="15" t="s">
        <v>60</v>
      </c>
      <c r="N1" s="31" t="s">
        <v>69</v>
      </c>
      <c r="O1" s="15" t="s">
        <v>46</v>
      </c>
      <c r="T1" s="15" t="s">
        <v>47</v>
      </c>
      <c r="X1" s="15" t="s">
        <v>55</v>
      </c>
      <c r="AB1" s="15" t="s">
        <v>56</v>
      </c>
      <c r="AF1" s="15" t="s">
        <v>57</v>
      </c>
      <c r="AJ1" s="15" t="s">
        <v>40</v>
      </c>
      <c r="AN1" s="15" t="s">
        <v>41</v>
      </c>
      <c r="AO1" s="15" t="s">
        <v>42</v>
      </c>
      <c r="AP1" s="15" t="s">
        <v>43</v>
      </c>
      <c r="AQ1" s="10" t="s">
        <v>44</v>
      </c>
      <c r="AR1" s="15" t="s">
        <v>41</v>
      </c>
      <c r="AS1" s="15" t="s">
        <v>42</v>
      </c>
      <c r="AT1" s="15" t="s">
        <v>43</v>
      </c>
      <c r="AU1" s="10" t="s">
        <v>44</v>
      </c>
      <c r="AV1" s="15" t="s">
        <v>41</v>
      </c>
      <c r="AW1" s="15" t="s">
        <v>42</v>
      </c>
      <c r="AX1" s="15" t="s">
        <v>43</v>
      </c>
      <c r="AY1" s="10" t="s">
        <v>44</v>
      </c>
      <c r="AZ1" s="15" t="s">
        <v>41</v>
      </c>
      <c r="BA1" s="15" t="s">
        <v>42</v>
      </c>
      <c r="BB1" s="15" t="s">
        <v>43</v>
      </c>
      <c r="BC1" s="10" t="s">
        <v>44</v>
      </c>
      <c r="BD1" s="15" t="s">
        <v>41</v>
      </c>
      <c r="BE1" s="15" t="s">
        <v>42</v>
      </c>
      <c r="BF1" s="15" t="s">
        <v>43</v>
      </c>
      <c r="BG1" s="15" t="s">
        <v>44</v>
      </c>
    </row>
    <row r="2" spans="1:59" x14ac:dyDescent="0.35">
      <c r="C2" s="15" t="s">
        <v>37</v>
      </c>
      <c r="D2" s="15" t="s">
        <v>38</v>
      </c>
      <c r="E2" s="15" t="s">
        <v>39</v>
      </c>
      <c r="F2" s="15" t="s">
        <v>40</v>
      </c>
      <c r="G2" s="10" t="s">
        <v>61</v>
      </c>
      <c r="H2" s="15" t="s">
        <v>37</v>
      </c>
      <c r="I2" s="15" t="s">
        <v>38</v>
      </c>
      <c r="J2" s="15" t="s">
        <v>39</v>
      </c>
      <c r="K2" s="10" t="s">
        <v>40</v>
      </c>
      <c r="L2" s="10" t="s">
        <v>68</v>
      </c>
      <c r="M2" s="27" t="s">
        <v>66</v>
      </c>
      <c r="N2" s="31" t="s">
        <v>70</v>
      </c>
      <c r="O2" s="15" t="s">
        <v>37</v>
      </c>
      <c r="P2" s="15" t="s">
        <v>38</v>
      </c>
      <c r="Q2" s="15" t="s">
        <v>39</v>
      </c>
      <c r="R2" s="15" t="s">
        <v>40</v>
      </c>
      <c r="S2" s="27" t="s">
        <v>67</v>
      </c>
      <c r="T2" s="15" t="s">
        <v>37</v>
      </c>
      <c r="U2" s="15" t="s">
        <v>38</v>
      </c>
      <c r="V2" s="15" t="s">
        <v>39</v>
      </c>
      <c r="W2" s="10" t="s">
        <v>40</v>
      </c>
      <c r="X2" s="15" t="s">
        <v>41</v>
      </c>
      <c r="Y2" s="15" t="s">
        <v>42</v>
      </c>
      <c r="Z2" s="15" t="s">
        <v>43</v>
      </c>
      <c r="AA2" s="10" t="s">
        <v>44</v>
      </c>
      <c r="AB2" s="15" t="s">
        <v>41</v>
      </c>
      <c r="AC2" s="15" t="s">
        <v>42</v>
      </c>
      <c r="AD2" s="15" t="s">
        <v>43</v>
      </c>
      <c r="AE2" s="10" t="s">
        <v>44</v>
      </c>
      <c r="AF2" s="15" t="s">
        <v>41</v>
      </c>
      <c r="AG2" s="15" t="s">
        <v>42</v>
      </c>
      <c r="AH2" s="15" t="s">
        <v>43</v>
      </c>
      <c r="AI2" s="10" t="s">
        <v>44</v>
      </c>
      <c r="AJ2" s="15" t="s">
        <v>41</v>
      </c>
      <c r="AK2" s="15" t="s">
        <v>42</v>
      </c>
      <c r="AL2" s="15" t="s">
        <v>43</v>
      </c>
      <c r="AM2" s="10" t="s">
        <v>44</v>
      </c>
      <c r="AN2" s="15" t="s">
        <v>45</v>
      </c>
      <c r="AO2" s="15" t="s">
        <v>45</v>
      </c>
      <c r="AP2" s="15" t="s">
        <v>45</v>
      </c>
      <c r="AQ2" s="10" t="s">
        <v>45</v>
      </c>
      <c r="AR2" s="15" t="s">
        <v>37</v>
      </c>
      <c r="AS2" s="15" t="s">
        <v>37</v>
      </c>
      <c r="AT2" s="15" t="s">
        <v>37</v>
      </c>
      <c r="AU2" s="10" t="s">
        <v>37</v>
      </c>
      <c r="AV2" s="15" t="s">
        <v>38</v>
      </c>
      <c r="AW2" s="15" t="s">
        <v>38</v>
      </c>
      <c r="AX2" s="15" t="s">
        <v>38</v>
      </c>
      <c r="AY2" s="10" t="s">
        <v>38</v>
      </c>
      <c r="AZ2" s="15" t="s">
        <v>39</v>
      </c>
      <c r="BA2" s="15" t="s">
        <v>39</v>
      </c>
      <c r="BB2" s="15" t="s">
        <v>39</v>
      </c>
      <c r="BC2" s="10" t="s">
        <v>39</v>
      </c>
      <c r="BD2" s="15" t="s">
        <v>40</v>
      </c>
      <c r="BE2" s="15" t="s">
        <v>40</v>
      </c>
      <c r="BF2" s="15" t="s">
        <v>40</v>
      </c>
      <c r="BG2" s="15" t="s">
        <v>40</v>
      </c>
    </row>
    <row r="3" spans="1:59" x14ac:dyDescent="0.35">
      <c r="A3" s="15" t="s">
        <v>36</v>
      </c>
      <c r="B3" s="15" t="s">
        <v>6</v>
      </c>
      <c r="C3" s="8">
        <f>C12+C21+C30+C39</f>
        <v>11169176.434661662</v>
      </c>
      <c r="D3" s="8">
        <f t="shared" ref="D3:F3" si="0">D12+D21+D30+D39</f>
        <v>0</v>
      </c>
      <c r="E3" s="8">
        <f t="shared" si="0"/>
        <v>5680352.6204430489</v>
      </c>
      <c r="F3" s="8">
        <f t="shared" si="0"/>
        <v>657589.77147934528</v>
      </c>
      <c r="G3" s="12">
        <f>SUM(C3:F3)</f>
        <v>17507118.826584056</v>
      </c>
      <c r="H3" s="8">
        <f>C3+C4+C5</f>
        <v>17047981.960508417</v>
      </c>
      <c r="I3" s="8">
        <f>D3+D4+D5</f>
        <v>0</v>
      </c>
      <c r="J3" s="8">
        <f>E3+E4+E5</f>
        <v>7451680.631816878</v>
      </c>
      <c r="K3" s="8">
        <f>F3+F4+F5</f>
        <v>922618.66611243435</v>
      </c>
      <c r="L3" s="8">
        <f>SUM(H3:K3)</f>
        <v>25422281.25843773</v>
      </c>
      <c r="M3" s="29">
        <f>SUM(I3:K3)</f>
        <v>8374299.2979293121</v>
      </c>
      <c r="N3" s="32">
        <f>H3/L3</f>
        <v>0.67059213873067125</v>
      </c>
      <c r="O3" s="8">
        <f>H3/H11</f>
        <v>0.42199274831265976</v>
      </c>
      <c r="P3" s="8">
        <f>I3/I11</f>
        <v>0</v>
      </c>
      <c r="Q3" s="8">
        <f>J3/J11</f>
        <v>0.65533293052365249</v>
      </c>
      <c r="R3" s="8">
        <f>K3/K11</f>
        <v>0.47741023358797702</v>
      </c>
      <c r="S3" s="28">
        <f>M3/M11</f>
        <v>0.40652609843331289</v>
      </c>
      <c r="T3" s="8">
        <f>H3/M3</f>
        <v>2.0357502584990987</v>
      </c>
      <c r="U3" s="8">
        <f>I3/O3</f>
        <v>0</v>
      </c>
      <c r="V3" s="8" t="e">
        <f>J3/P3</f>
        <v>#DIV/0!</v>
      </c>
      <c r="W3" s="11">
        <f>K3/Q3</f>
        <v>1407862.5125326812</v>
      </c>
      <c r="X3" s="22">
        <f>X12+X21+X30+X39</f>
        <v>923278.12481694715</v>
      </c>
      <c r="Y3" s="22">
        <f t="shared" ref="Y3:AA3" si="1">Y12+Y21+Y30+Y39</f>
        <v>8887193.8907888979</v>
      </c>
      <c r="Z3" s="22">
        <f t="shared" si="1"/>
        <v>0</v>
      </c>
      <c r="AA3" s="24">
        <f t="shared" si="1"/>
        <v>1358704.4190558156</v>
      </c>
      <c r="AB3" s="22">
        <f>AB12+AB21+AB30+AB39</f>
        <v>0</v>
      </c>
      <c r="AC3" s="22">
        <f t="shared" ref="AC3:AE3" si="2">AC12+AC21+AC30+AC39</f>
        <v>0</v>
      </c>
      <c r="AD3" s="22">
        <f t="shared" si="2"/>
        <v>0</v>
      </c>
      <c r="AE3" s="24">
        <f t="shared" si="2"/>
        <v>0</v>
      </c>
      <c r="AF3" s="22">
        <f>AF12+AF21+AF30+AF39</f>
        <v>0</v>
      </c>
      <c r="AG3" s="22">
        <f t="shared" ref="AG3:AI3" si="3">AG12+AG21+AG30+AG39</f>
        <v>0</v>
      </c>
      <c r="AH3" s="22">
        <f t="shared" si="3"/>
        <v>0</v>
      </c>
      <c r="AI3" s="24">
        <f t="shared" si="3"/>
        <v>5680352.6204430489</v>
      </c>
      <c r="AJ3" s="22">
        <f>AJ12+AJ21+AJ30+AJ39</f>
        <v>57034.413519294605</v>
      </c>
      <c r="AK3" s="22">
        <f t="shared" ref="AK3:AM3" si="4">AK12+AK21+AK30+AK39</f>
        <v>0</v>
      </c>
      <c r="AL3" s="22">
        <f t="shared" si="4"/>
        <v>0</v>
      </c>
      <c r="AM3" s="24">
        <f t="shared" si="4"/>
        <v>600555.35796005069</v>
      </c>
      <c r="AN3" s="22">
        <f>AN12+AN21+AN30+AN39</f>
        <v>290.29805098748795</v>
      </c>
      <c r="AO3" s="22">
        <f t="shared" ref="AO3:AQ3" si="5">AO12+AO21+AO30+AO39</f>
        <v>3126.0539490125057</v>
      </c>
      <c r="AP3" s="22">
        <f t="shared" si="5"/>
        <v>6.9831676473004602</v>
      </c>
      <c r="AQ3" s="24">
        <f t="shared" si="5"/>
        <v>1836.8258323526989</v>
      </c>
    </row>
    <row r="4" spans="1:59" x14ac:dyDescent="0.35">
      <c r="A4" s="15" t="s">
        <v>36</v>
      </c>
      <c r="B4" s="15" t="s">
        <v>7</v>
      </c>
      <c r="C4" s="8">
        <f t="shared" ref="C4:F10" si="6">C13+C22+C31+C40</f>
        <v>1086990.4681329019</v>
      </c>
      <c r="D4" s="8">
        <f t="shared" si="6"/>
        <v>0</v>
      </c>
      <c r="E4" s="8">
        <f t="shared" si="6"/>
        <v>275710.49224493437</v>
      </c>
      <c r="F4" s="8">
        <f t="shared" si="6"/>
        <v>45521.416735018596</v>
      </c>
      <c r="G4" s="12">
        <f t="shared" ref="G4:G47" si="7">SUM(C4:F4)</f>
        <v>1408222.377112855</v>
      </c>
      <c r="H4" s="8"/>
      <c r="I4" s="8"/>
      <c r="J4" s="8"/>
      <c r="K4" s="8"/>
      <c r="L4" s="8"/>
      <c r="M4" s="29"/>
      <c r="N4" s="32"/>
      <c r="O4" s="8"/>
      <c r="P4" s="8"/>
      <c r="Q4" s="8"/>
      <c r="R4" s="8"/>
      <c r="S4" s="29"/>
      <c r="T4" s="8"/>
      <c r="U4" s="8"/>
      <c r="V4" s="8"/>
      <c r="W4" s="11"/>
      <c r="X4" s="22">
        <f t="shared" ref="X4:AM4" si="8">X13+X22+X31+X40</f>
        <v>66188.543488594587</v>
      </c>
      <c r="Y4" s="22">
        <f t="shared" si="8"/>
        <v>911416.16263433837</v>
      </c>
      <c r="Z4" s="22">
        <f t="shared" si="8"/>
        <v>1401.552288291793</v>
      </c>
      <c r="AA4" s="24">
        <f t="shared" si="8"/>
        <v>107984.20972167706</v>
      </c>
      <c r="AB4" s="22">
        <f t="shared" si="8"/>
        <v>0</v>
      </c>
      <c r="AC4" s="22">
        <f t="shared" si="8"/>
        <v>0</v>
      </c>
      <c r="AD4" s="22">
        <f t="shared" si="8"/>
        <v>0</v>
      </c>
      <c r="AE4" s="24">
        <f t="shared" si="8"/>
        <v>0</v>
      </c>
      <c r="AF4" s="22">
        <f t="shared" si="8"/>
        <v>0</v>
      </c>
      <c r="AG4" s="22">
        <f t="shared" si="8"/>
        <v>0</v>
      </c>
      <c r="AH4" s="22">
        <f t="shared" si="8"/>
        <v>0</v>
      </c>
      <c r="AI4" s="24">
        <f t="shared" si="8"/>
        <v>275710.49224493437</v>
      </c>
      <c r="AJ4" s="22">
        <f t="shared" si="8"/>
        <v>12904.309034415135</v>
      </c>
      <c r="AK4" s="22">
        <f t="shared" si="8"/>
        <v>0</v>
      </c>
      <c r="AL4" s="22">
        <f t="shared" si="8"/>
        <v>0</v>
      </c>
      <c r="AM4" s="24">
        <f t="shared" si="8"/>
        <v>32617.107700603457</v>
      </c>
      <c r="AN4" s="22">
        <f t="shared" ref="AN4" si="9">AN13+AN22+AN31+AN40</f>
        <v>20.357430874519814</v>
      </c>
      <c r="AO4" s="22">
        <f t="shared" ref="AO4:AQ4" si="10">AO13+AO22+AO31+AO40</f>
        <v>276.14356912548055</v>
      </c>
      <c r="AP4" s="22">
        <f t="shared" si="10"/>
        <v>0.51509501930721502</v>
      </c>
      <c r="AQ4" s="24">
        <f t="shared" si="10"/>
        <v>99.7609049806928</v>
      </c>
    </row>
    <row r="5" spans="1:59" x14ac:dyDescent="0.35">
      <c r="A5" s="15" t="s">
        <v>36</v>
      </c>
      <c r="B5" s="15" t="s">
        <v>8</v>
      </c>
      <c r="C5" s="8">
        <f t="shared" si="6"/>
        <v>4791815.0577138532</v>
      </c>
      <c r="D5" s="8">
        <f t="shared" si="6"/>
        <v>0</v>
      </c>
      <c r="E5" s="8">
        <f t="shared" si="6"/>
        <v>1495617.5191288942</v>
      </c>
      <c r="F5" s="8">
        <f t="shared" si="6"/>
        <v>219507.47789807044</v>
      </c>
      <c r="G5" s="12">
        <f t="shared" si="7"/>
        <v>6506940.0547408182</v>
      </c>
      <c r="H5" s="8"/>
      <c r="I5" s="8"/>
      <c r="J5" s="8"/>
      <c r="K5" s="8"/>
      <c r="L5" s="8"/>
      <c r="M5" s="29"/>
      <c r="N5" s="32"/>
      <c r="O5" s="8"/>
      <c r="P5" s="8"/>
      <c r="Q5" s="8"/>
      <c r="R5" s="8"/>
      <c r="S5" s="29"/>
      <c r="T5" s="8"/>
      <c r="U5" s="8"/>
      <c r="V5" s="8"/>
      <c r="W5" s="11"/>
      <c r="X5" s="22">
        <f t="shared" ref="X5:AM5" si="11">X14+X23+X32+X41</f>
        <v>233486.60910203206</v>
      </c>
      <c r="Y5" s="22">
        <f t="shared" si="11"/>
        <v>4546799.9939813185</v>
      </c>
      <c r="Z5" s="22">
        <f t="shared" si="11"/>
        <v>0</v>
      </c>
      <c r="AA5" s="24">
        <f t="shared" si="11"/>
        <v>11528.454630501656</v>
      </c>
      <c r="AB5" s="22">
        <f t="shared" si="11"/>
        <v>0</v>
      </c>
      <c r="AC5" s="22">
        <f t="shared" si="11"/>
        <v>0</v>
      </c>
      <c r="AD5" s="22">
        <f t="shared" si="11"/>
        <v>0</v>
      </c>
      <c r="AE5" s="24">
        <f t="shared" si="11"/>
        <v>0</v>
      </c>
      <c r="AF5" s="22">
        <f t="shared" si="11"/>
        <v>0</v>
      </c>
      <c r="AG5" s="22">
        <f t="shared" si="11"/>
        <v>0</v>
      </c>
      <c r="AH5" s="22">
        <f t="shared" si="11"/>
        <v>0</v>
      </c>
      <c r="AI5" s="24">
        <f t="shared" si="11"/>
        <v>1495617.5191288942</v>
      </c>
      <c r="AJ5" s="22">
        <f t="shared" si="11"/>
        <v>95492.644243827119</v>
      </c>
      <c r="AK5" s="22">
        <f t="shared" si="11"/>
        <v>0</v>
      </c>
      <c r="AL5" s="22">
        <f t="shared" si="11"/>
        <v>0</v>
      </c>
      <c r="AM5" s="24">
        <f t="shared" si="11"/>
        <v>124014.83365424334</v>
      </c>
      <c r="AN5" s="22">
        <f t="shared" ref="AN5" si="12">AN14+AN23+AN32+AN41</f>
        <v>77.513765872430071</v>
      </c>
      <c r="AO5" s="22">
        <f t="shared" ref="AO5:AQ5" si="13">AO14+AO23+AO32+AO41</f>
        <v>1242.114234127564</v>
      </c>
      <c r="AP5" s="22">
        <f t="shared" si="13"/>
        <v>0</v>
      </c>
      <c r="AQ5" s="24">
        <f t="shared" si="13"/>
        <v>379.30500000000001</v>
      </c>
    </row>
    <row r="6" spans="1:59" x14ac:dyDescent="0.35">
      <c r="A6" s="15" t="s">
        <v>36</v>
      </c>
      <c r="B6" s="15" t="s">
        <v>9</v>
      </c>
      <c r="C6" s="8">
        <f t="shared" si="6"/>
        <v>8505472.8401247654</v>
      </c>
      <c r="D6" s="8">
        <f t="shared" si="6"/>
        <v>3791469.8348079948</v>
      </c>
      <c r="E6" s="8">
        <f t="shared" si="6"/>
        <v>888217.97695033473</v>
      </c>
      <c r="F6" s="8">
        <f t="shared" si="6"/>
        <v>318494.25235528138</v>
      </c>
      <c r="G6" s="12">
        <f t="shared" si="7"/>
        <v>13503654.904238375</v>
      </c>
      <c r="H6" s="8">
        <f>C6+C7+C8</f>
        <v>17407851.41711916</v>
      </c>
      <c r="I6" s="8">
        <f>D6+D7+D8</f>
        <v>7296278.7727676835</v>
      </c>
      <c r="J6" s="8">
        <f>E6+E7+E8</f>
        <v>1957750.3732978208</v>
      </c>
      <c r="K6" s="8">
        <f>F6+F7+F8</f>
        <v>789704.84812294738</v>
      </c>
      <c r="L6" s="8">
        <f>SUM(H6:K6)</f>
        <v>27451585.411307614</v>
      </c>
      <c r="M6" s="29">
        <f>SUM(I6:K6)</f>
        <v>10043733.99418845</v>
      </c>
      <c r="N6" s="32">
        <f>H6/L6</f>
        <v>0.63412918256985884</v>
      </c>
      <c r="O6" s="8">
        <f>H6/H11</f>
        <v>0.43090068248227231</v>
      </c>
      <c r="P6" s="8">
        <f>I6/I11</f>
        <v>1</v>
      </c>
      <c r="Q6" s="8">
        <f>J6/J11</f>
        <v>0.1721730107284829</v>
      </c>
      <c r="R6" s="8">
        <f>K6/K11</f>
        <v>0.40863380490286955</v>
      </c>
      <c r="S6" s="29">
        <f>M6/M11</f>
        <v>0.4875679563266942</v>
      </c>
      <c r="T6" s="8">
        <f>H6/M6</f>
        <v>1.7332051433452706</v>
      </c>
      <c r="U6" s="8">
        <f>I6/O6</f>
        <v>16932622.920753576</v>
      </c>
      <c r="V6" s="8">
        <f>J6/P6</f>
        <v>1957750.3732978208</v>
      </c>
      <c r="W6" s="11">
        <f>K6/Q6</f>
        <v>4586693.6100008907</v>
      </c>
      <c r="X6" s="22">
        <f t="shared" ref="X6:AM6" si="14">X15+X24+X33+X42</f>
        <v>243229.53074393538</v>
      </c>
      <c r="Y6" s="22">
        <f t="shared" si="14"/>
        <v>7404476.4929530434</v>
      </c>
      <c r="Z6" s="22">
        <f t="shared" si="14"/>
        <v>13870.851230128141</v>
      </c>
      <c r="AA6" s="24">
        <f t="shared" si="14"/>
        <v>843895.96519765921</v>
      </c>
      <c r="AB6" s="22">
        <f t="shared" si="14"/>
        <v>439446.09565054823</v>
      </c>
      <c r="AC6" s="22">
        <f t="shared" si="14"/>
        <v>2705458.9111621799</v>
      </c>
      <c r="AD6" s="22">
        <f t="shared" si="14"/>
        <v>0</v>
      </c>
      <c r="AE6" s="24">
        <f t="shared" si="14"/>
        <v>646564.827995267</v>
      </c>
      <c r="AF6" s="22">
        <f t="shared" si="14"/>
        <v>0</v>
      </c>
      <c r="AG6" s="22">
        <f t="shared" si="14"/>
        <v>0</v>
      </c>
      <c r="AH6" s="22">
        <f t="shared" si="14"/>
        <v>0</v>
      </c>
      <c r="AI6" s="24">
        <f t="shared" si="14"/>
        <v>888217.97695033473</v>
      </c>
      <c r="AJ6" s="22">
        <f t="shared" si="14"/>
        <v>90836.263676989198</v>
      </c>
      <c r="AK6" s="22">
        <f t="shared" si="14"/>
        <v>0</v>
      </c>
      <c r="AL6" s="22">
        <f t="shared" si="14"/>
        <v>1368.6548263844436</v>
      </c>
      <c r="AM6" s="24">
        <f t="shared" si="14"/>
        <v>226289.33385190772</v>
      </c>
      <c r="AN6" s="22">
        <f t="shared" ref="AN6" si="15">AN15+AN24+AN33+AN42</f>
        <v>227.89605586408581</v>
      </c>
      <c r="AO6" s="22">
        <f t="shared" ref="AO6:AQ6" si="16">AO15+AO24+AO33+AO42</f>
        <v>2457.9409441359153</v>
      </c>
      <c r="AP6" s="22">
        <f t="shared" si="16"/>
        <v>5.4807970625225204</v>
      </c>
      <c r="AQ6" s="24">
        <f t="shared" si="16"/>
        <v>692.11620293747808</v>
      </c>
    </row>
    <row r="7" spans="1:59" x14ac:dyDescent="0.35">
      <c r="A7" s="15" t="s">
        <v>36</v>
      </c>
      <c r="B7" s="15" t="s">
        <v>10</v>
      </c>
      <c r="C7" s="8">
        <f t="shared" si="6"/>
        <v>3025717.5082888776</v>
      </c>
      <c r="D7" s="8">
        <f t="shared" si="6"/>
        <v>1273516.1955674167</v>
      </c>
      <c r="E7" s="8">
        <f t="shared" si="6"/>
        <v>300366.06330136774</v>
      </c>
      <c r="F7" s="8">
        <f t="shared" si="6"/>
        <v>185819.25038533253</v>
      </c>
      <c r="G7" s="12">
        <f t="shared" si="7"/>
        <v>4785419.0175429946</v>
      </c>
      <c r="H7" s="8"/>
      <c r="I7" s="8"/>
      <c r="J7" s="8"/>
      <c r="K7" s="8"/>
      <c r="L7" s="8"/>
      <c r="M7" s="29"/>
      <c r="N7" s="32"/>
      <c r="O7" s="8"/>
      <c r="P7" s="8"/>
      <c r="Q7" s="8"/>
      <c r="R7" s="8"/>
      <c r="S7" s="29"/>
      <c r="T7" s="8"/>
      <c r="U7" s="8"/>
      <c r="V7" s="8"/>
      <c r="W7" s="11"/>
      <c r="X7" s="22">
        <f t="shared" ref="X7:AM7" si="17">X16+X25+X34+X43</f>
        <v>71865.7879432263</v>
      </c>
      <c r="Y7" s="22">
        <f t="shared" si="17"/>
        <v>2704361.3565165331</v>
      </c>
      <c r="Z7" s="22">
        <f t="shared" si="17"/>
        <v>2767.7426329937553</v>
      </c>
      <c r="AA7" s="24">
        <f t="shared" si="17"/>
        <v>246722.62119612415</v>
      </c>
      <c r="AB7" s="22">
        <f t="shared" si="17"/>
        <v>104963.38008163286</v>
      </c>
      <c r="AC7" s="22">
        <f t="shared" si="17"/>
        <v>954161.11899735942</v>
      </c>
      <c r="AD7" s="22">
        <f t="shared" si="17"/>
        <v>1123.9563991852831</v>
      </c>
      <c r="AE7" s="24">
        <f t="shared" si="17"/>
        <v>213267.74008923909</v>
      </c>
      <c r="AF7" s="22">
        <f t="shared" si="17"/>
        <v>0</v>
      </c>
      <c r="AG7" s="22">
        <f t="shared" si="17"/>
        <v>0</v>
      </c>
      <c r="AH7" s="22">
        <f t="shared" si="17"/>
        <v>0</v>
      </c>
      <c r="AI7" s="24">
        <f t="shared" si="17"/>
        <v>300366.06330136774</v>
      </c>
      <c r="AJ7" s="22">
        <f t="shared" si="17"/>
        <v>67893.872317460671</v>
      </c>
      <c r="AK7" s="22">
        <f t="shared" si="17"/>
        <v>20172.542240133735</v>
      </c>
      <c r="AL7" s="22">
        <f t="shared" si="17"/>
        <v>0</v>
      </c>
      <c r="AM7" s="24">
        <f t="shared" si="17"/>
        <v>97752.835827738134</v>
      </c>
      <c r="AN7" s="22">
        <f t="shared" ref="AN7" si="18">AN16+AN25+AN34+AN43</f>
        <v>68.560982089964483</v>
      </c>
      <c r="AO7" s="22">
        <f t="shared" ref="AO7:AQ7" si="19">AO16+AO25+AO34+AO43</f>
        <v>878.62601791003533</v>
      </c>
      <c r="AP7" s="22">
        <f t="shared" si="19"/>
        <v>1.57525642889194</v>
      </c>
      <c r="AQ7" s="24">
        <f t="shared" si="19"/>
        <v>228.29274357110813</v>
      </c>
    </row>
    <row r="8" spans="1:59" x14ac:dyDescent="0.35">
      <c r="A8" s="15" t="s">
        <v>36</v>
      </c>
      <c r="B8" s="15" t="s">
        <v>11</v>
      </c>
      <c r="C8" s="8">
        <f t="shared" si="6"/>
        <v>5876661.0687055159</v>
      </c>
      <c r="D8" s="8">
        <f t="shared" si="6"/>
        <v>2231292.7423922713</v>
      </c>
      <c r="E8" s="8">
        <f t="shared" si="6"/>
        <v>769166.33304611826</v>
      </c>
      <c r="F8" s="8">
        <f t="shared" si="6"/>
        <v>285391.34538233344</v>
      </c>
      <c r="G8" s="12">
        <f t="shared" si="7"/>
        <v>9162511.4895262383</v>
      </c>
      <c r="H8" s="8"/>
      <c r="I8" s="8"/>
      <c r="J8" s="8"/>
      <c r="K8" s="8"/>
      <c r="L8" s="8"/>
      <c r="M8" s="29"/>
      <c r="N8" s="32"/>
      <c r="O8" s="8"/>
      <c r="P8" s="8"/>
      <c r="Q8" s="8"/>
      <c r="R8" s="8"/>
      <c r="S8" s="29"/>
      <c r="T8" s="8"/>
      <c r="U8" s="8"/>
      <c r="V8" s="8"/>
      <c r="W8" s="11"/>
      <c r="X8" s="22">
        <f t="shared" ref="X8:AM8" si="20">X17+X26+X35+X44</f>
        <v>1902.0128799354909</v>
      </c>
      <c r="Y8" s="22">
        <f t="shared" si="20"/>
        <v>5416037.9911620077</v>
      </c>
      <c r="Z8" s="22">
        <f t="shared" si="20"/>
        <v>0</v>
      </c>
      <c r="AA8" s="24">
        <f t="shared" si="20"/>
        <v>458721.06466357247</v>
      </c>
      <c r="AB8" s="22">
        <f t="shared" si="20"/>
        <v>111117.37602289693</v>
      </c>
      <c r="AC8" s="22">
        <f t="shared" si="20"/>
        <v>1756591.3563102109</v>
      </c>
      <c r="AD8" s="22">
        <f t="shared" si="20"/>
        <v>0</v>
      </c>
      <c r="AE8" s="24">
        <f t="shared" si="20"/>
        <v>363584.01005916332</v>
      </c>
      <c r="AF8" s="22">
        <f t="shared" si="20"/>
        <v>218899.40124593716</v>
      </c>
      <c r="AG8" s="22">
        <f t="shared" si="20"/>
        <v>0</v>
      </c>
      <c r="AH8" s="22">
        <f t="shared" si="20"/>
        <v>0</v>
      </c>
      <c r="AI8" s="24">
        <f t="shared" si="20"/>
        <v>550266.93180018105</v>
      </c>
      <c r="AJ8" s="22">
        <f t="shared" si="20"/>
        <v>154059.69702122794</v>
      </c>
      <c r="AK8" s="22">
        <f t="shared" si="20"/>
        <v>2535.7838411314556</v>
      </c>
      <c r="AL8" s="22">
        <f t="shared" si="20"/>
        <v>0</v>
      </c>
      <c r="AM8" s="24">
        <f t="shared" si="20"/>
        <v>128795.86451997409</v>
      </c>
      <c r="AN8" s="22">
        <f t="shared" ref="AN8" si="21">AN17+AN26+AN35+AN44</f>
        <v>93.291328652304429</v>
      </c>
      <c r="AO8" s="22">
        <f t="shared" ref="AO8:AQ8" si="22">AO17+AO26+AO35+AO44</f>
        <v>1497.7876713477015</v>
      </c>
      <c r="AP8" s="22">
        <f t="shared" si="22"/>
        <v>0</v>
      </c>
      <c r="AQ8" s="24">
        <f t="shared" si="22"/>
        <v>389.19900000000001</v>
      </c>
    </row>
    <row r="9" spans="1:59" x14ac:dyDescent="0.35">
      <c r="A9" s="15" t="s">
        <v>36</v>
      </c>
      <c r="B9" s="15" t="s">
        <v>12</v>
      </c>
      <c r="C9" s="8">
        <f t="shared" si="6"/>
        <v>4023012.9353543031</v>
      </c>
      <c r="D9" s="8">
        <f t="shared" si="6"/>
        <v>0</v>
      </c>
      <c r="E9" s="8">
        <f t="shared" si="6"/>
        <v>1051442.8098832224</v>
      </c>
      <c r="F9" s="8">
        <f t="shared" si="6"/>
        <v>156840.43789810405</v>
      </c>
      <c r="G9" s="12">
        <f t="shared" si="7"/>
        <v>5231296.1831356296</v>
      </c>
      <c r="H9" s="8">
        <f>C9+C10</f>
        <v>5942922.3561495077</v>
      </c>
      <c r="I9" s="8">
        <f>D9+D10</f>
        <v>0</v>
      </c>
      <c r="J9" s="8">
        <f>E9+E10</f>
        <v>1961400.9563777801</v>
      </c>
      <c r="K9" s="8">
        <f>F9+F10</f>
        <v>220225.47864751681</v>
      </c>
      <c r="L9" s="8">
        <f>SUM(H9:K9)</f>
        <v>8124548.7911748048</v>
      </c>
      <c r="M9" s="29">
        <f>SUM(I9:K9)</f>
        <v>2181626.4350252971</v>
      </c>
      <c r="N9" s="32">
        <f>H9/L9</f>
        <v>0.73147721909245433</v>
      </c>
      <c r="O9" s="8">
        <f>H9/H11</f>
        <v>0.14710656920506776</v>
      </c>
      <c r="P9" s="8">
        <f>I9/I11</f>
        <v>0</v>
      </c>
      <c r="Q9" s="8">
        <f>J9/J11</f>
        <v>0.17249405874786461</v>
      </c>
      <c r="R9" s="8">
        <f>K9/K11</f>
        <v>0.11395596150915342</v>
      </c>
      <c r="S9" s="29">
        <f>M9/M11</f>
        <v>0.10590594523999274</v>
      </c>
      <c r="T9" s="8">
        <f>H9/M9</f>
        <v>2.7240788160327716</v>
      </c>
      <c r="U9" s="8">
        <f>I9/O9</f>
        <v>0</v>
      </c>
      <c r="V9" s="8" t="e">
        <f>J9/P9</f>
        <v>#DIV/0!</v>
      </c>
      <c r="W9" s="11">
        <f>K9/Q9</f>
        <v>1276713.4140510976</v>
      </c>
      <c r="X9" s="22">
        <f t="shared" ref="X9:AM9" si="23">X18+X27+X36+X45</f>
        <v>435843.71996837121</v>
      </c>
      <c r="Y9" s="22">
        <f t="shared" si="23"/>
        <v>3028172.919052579</v>
      </c>
      <c r="Z9" s="22">
        <f t="shared" si="23"/>
        <v>11375.520870090982</v>
      </c>
      <c r="AA9" s="24">
        <f t="shared" si="23"/>
        <v>547620.77546326187</v>
      </c>
      <c r="AB9" s="22">
        <f t="shared" si="23"/>
        <v>0</v>
      </c>
      <c r="AC9" s="22">
        <f t="shared" si="23"/>
        <v>0</v>
      </c>
      <c r="AD9" s="22">
        <f t="shared" si="23"/>
        <v>0</v>
      </c>
      <c r="AE9" s="24">
        <f t="shared" si="23"/>
        <v>0</v>
      </c>
      <c r="AF9" s="22">
        <f t="shared" si="23"/>
        <v>29653.757495812846</v>
      </c>
      <c r="AG9" s="22">
        <f t="shared" si="23"/>
        <v>474880.32316103013</v>
      </c>
      <c r="AH9" s="22">
        <f t="shared" si="23"/>
        <v>0</v>
      </c>
      <c r="AI9" s="24">
        <f t="shared" si="23"/>
        <v>546908.72922637954</v>
      </c>
      <c r="AJ9" s="22">
        <f t="shared" si="23"/>
        <v>8810.9388892745555</v>
      </c>
      <c r="AK9" s="22">
        <f t="shared" si="23"/>
        <v>36155.650170067354</v>
      </c>
      <c r="AL9" s="22">
        <f t="shared" si="23"/>
        <v>1122.4373532080022</v>
      </c>
      <c r="AM9" s="24">
        <f t="shared" si="23"/>
        <v>110751.41148555416</v>
      </c>
      <c r="AN9" s="22">
        <f t="shared" ref="AN9" si="24">AN18+AN27+AN36+AN45</f>
        <v>119.60514592919336</v>
      </c>
      <c r="AO9" s="22">
        <f t="shared" ref="AO9:AQ9" si="25">AO18+AO27+AO36+AO45</f>
        <v>1018.8038540708061</v>
      </c>
      <c r="AP9" s="22">
        <f t="shared" si="25"/>
        <v>4.49481580726912</v>
      </c>
      <c r="AQ9" s="24">
        <f t="shared" si="25"/>
        <v>304.28618419273101</v>
      </c>
    </row>
    <row r="10" spans="1:59" x14ac:dyDescent="0.35">
      <c r="A10" s="15" t="s">
        <v>36</v>
      </c>
      <c r="B10" s="15" t="s">
        <v>18</v>
      </c>
      <c r="C10" s="8">
        <f t="shared" si="6"/>
        <v>1919909.4207952048</v>
      </c>
      <c r="D10" s="8">
        <f t="shared" si="6"/>
        <v>0</v>
      </c>
      <c r="E10" s="8">
        <f t="shared" si="6"/>
        <v>909958.1464945575</v>
      </c>
      <c r="F10" s="8">
        <f t="shared" si="6"/>
        <v>63385.040749412743</v>
      </c>
      <c r="G10" s="12">
        <f t="shared" si="7"/>
        <v>2893252.6080391752</v>
      </c>
      <c r="H10" s="8"/>
      <c r="I10" s="8"/>
      <c r="J10" s="8"/>
      <c r="K10" s="8"/>
      <c r="L10" s="8"/>
      <c r="M10" s="29"/>
      <c r="N10" s="32"/>
      <c r="O10" s="8"/>
      <c r="P10" s="8"/>
      <c r="Q10" s="8"/>
      <c r="R10" s="8"/>
      <c r="S10" s="29"/>
      <c r="T10" s="8"/>
      <c r="U10" s="8"/>
      <c r="V10" s="8"/>
      <c r="W10" s="11"/>
      <c r="X10" s="22">
        <f t="shared" ref="X10:AM10" si="26">X19+X28+X37+X46</f>
        <v>121676.59023472508</v>
      </c>
      <c r="Y10" s="22">
        <f t="shared" si="26"/>
        <v>1766584.2740243995</v>
      </c>
      <c r="Z10" s="22">
        <f t="shared" si="26"/>
        <v>388.70750421913738</v>
      </c>
      <c r="AA10" s="24">
        <f t="shared" si="26"/>
        <v>31259.849031861249</v>
      </c>
      <c r="AB10" s="22">
        <f t="shared" si="26"/>
        <v>0</v>
      </c>
      <c r="AC10" s="22">
        <f t="shared" si="26"/>
        <v>0</v>
      </c>
      <c r="AD10" s="22">
        <f t="shared" si="26"/>
        <v>0</v>
      </c>
      <c r="AE10" s="24">
        <f t="shared" si="26"/>
        <v>0</v>
      </c>
      <c r="AF10" s="22">
        <f t="shared" si="26"/>
        <v>21978.63009893438</v>
      </c>
      <c r="AG10" s="22">
        <f t="shared" si="26"/>
        <v>351969.52580098738</v>
      </c>
      <c r="AH10" s="22">
        <f t="shared" si="26"/>
        <v>0</v>
      </c>
      <c r="AI10" s="24">
        <f t="shared" si="26"/>
        <v>536009.99059463572</v>
      </c>
      <c r="AJ10" s="22">
        <f t="shared" si="26"/>
        <v>14187.985754597086</v>
      </c>
      <c r="AK10" s="22">
        <f t="shared" si="26"/>
        <v>3033.0327154842553</v>
      </c>
      <c r="AL10" s="22">
        <f t="shared" si="26"/>
        <v>0</v>
      </c>
      <c r="AM10" s="24">
        <f t="shared" si="26"/>
        <v>46164.022279331402</v>
      </c>
      <c r="AN10" s="22">
        <f t="shared" ref="AN10" si="27">AN19+AN28+AN37+AN46</f>
        <v>38.477239730013551</v>
      </c>
      <c r="AO10" s="22">
        <f t="shared" ref="AO10:AQ10" si="28">AO19+AO28+AO37+AO46</f>
        <v>549.50676026998678</v>
      </c>
      <c r="AP10" s="22">
        <f t="shared" si="28"/>
        <v>0.15086803470874899</v>
      </c>
      <c r="AQ10" s="24">
        <f t="shared" si="28"/>
        <v>139.22813196529128</v>
      </c>
    </row>
    <row r="11" spans="1:59" s="5" customFormat="1" x14ac:dyDescent="0.35">
      <c r="A11" s="5" t="s">
        <v>36</v>
      </c>
      <c r="B11" s="5" t="s">
        <v>19</v>
      </c>
      <c r="C11" s="6">
        <f>C20+C29+C38+C47</f>
        <v>40398755.733777076</v>
      </c>
      <c r="D11" s="6">
        <f t="shared" ref="D11:F11" si="29">D20+D29+D38+D47</f>
        <v>7296278.7727676835</v>
      </c>
      <c r="E11" s="6">
        <f t="shared" si="29"/>
        <v>11370831.961492479</v>
      </c>
      <c r="F11" s="6">
        <f t="shared" si="29"/>
        <v>1932548.9928828983</v>
      </c>
      <c r="G11" s="14">
        <f t="shared" si="7"/>
        <v>60998415.46092014</v>
      </c>
      <c r="H11" s="4">
        <f>SUM(H3:H10)</f>
        <v>40398755.733777091</v>
      </c>
      <c r="I11" s="4">
        <f t="shared" ref="I11:K11" si="30">SUM(I3:I10)</f>
        <v>7296278.7727676835</v>
      </c>
      <c r="J11" s="4">
        <f t="shared" si="30"/>
        <v>11370831.961492479</v>
      </c>
      <c r="K11" s="4">
        <f t="shared" si="30"/>
        <v>1932548.9928828985</v>
      </c>
      <c r="L11" s="8">
        <f>SUM(H11:K11)</f>
        <v>60998415.460920155</v>
      </c>
      <c r="M11" s="29">
        <f>SUM(I11:K11)</f>
        <v>20599659.727143064</v>
      </c>
      <c r="N11" s="32">
        <f>H11/L11</f>
        <v>0.66229188788779858</v>
      </c>
      <c r="O11" s="4">
        <f>H11/H11</f>
        <v>1</v>
      </c>
      <c r="P11" s="4">
        <f>I11/I11</f>
        <v>1</v>
      </c>
      <c r="Q11" s="4">
        <f>J11/J11</f>
        <v>1</v>
      </c>
      <c r="R11" s="4">
        <f>K11/K11</f>
        <v>1</v>
      </c>
      <c r="S11" s="30">
        <f>M11/M11</f>
        <v>1</v>
      </c>
      <c r="T11" s="4">
        <f>H11/M11</f>
        <v>1.9611370415282066</v>
      </c>
      <c r="U11" s="4">
        <f t="shared" ref="U11:W12" si="31">I11/O11</f>
        <v>7296278.7727676835</v>
      </c>
      <c r="V11" s="4">
        <f t="shared" si="31"/>
        <v>11370831.961492479</v>
      </c>
      <c r="W11" s="14">
        <f t="shared" si="31"/>
        <v>1932548.9928828985</v>
      </c>
      <c r="X11" s="23">
        <f>SUM(X3:X10)</f>
        <v>2097470.9191777674</v>
      </c>
      <c r="Y11" s="23">
        <f t="shared" ref="Y11" si="32">SUM(Y3:Y10)</f>
        <v>34665043.081113115</v>
      </c>
      <c r="Z11" s="23">
        <f t="shared" ref="Z11" si="33">SUM(Z3:Z10)</f>
        <v>29804.374525723812</v>
      </c>
      <c r="AA11" s="25">
        <f t="shared" ref="AA11" si="34">SUM(AA3:AA10)</f>
        <v>3606437.3589604734</v>
      </c>
      <c r="AB11" s="23">
        <f>SUM(AB3:AB10)</f>
        <v>655526.85175507807</v>
      </c>
      <c r="AC11" s="23">
        <f t="shared" ref="AC11" si="35">SUM(AC3:AC10)</f>
        <v>5416211.3864697507</v>
      </c>
      <c r="AD11" s="23">
        <f t="shared" ref="AD11" si="36">SUM(AD3:AD10)</f>
        <v>1123.9563991852831</v>
      </c>
      <c r="AE11" s="25">
        <f t="shared" ref="AE11" si="37">SUM(AE3:AE10)</f>
        <v>1223416.5781436693</v>
      </c>
      <c r="AF11" s="23">
        <f>SUM(AF3:AF10)</f>
        <v>270531.7888406844</v>
      </c>
      <c r="AG11" s="23">
        <f t="shared" ref="AG11" si="38">SUM(AG3:AG10)</f>
        <v>826849.84896201757</v>
      </c>
      <c r="AH11" s="23">
        <f t="shared" ref="AH11" si="39">SUM(AH3:AH10)</f>
        <v>0</v>
      </c>
      <c r="AI11" s="25">
        <f t="shared" ref="AI11" si="40">SUM(AI3:AI10)</f>
        <v>10273450.323689777</v>
      </c>
      <c r="AJ11" s="23">
        <f>SUM(AJ3:AJ10)</f>
        <v>501220.1244570862</v>
      </c>
      <c r="AK11" s="23">
        <f t="shared" ref="AK11" si="41">SUM(AK3:AK10)</f>
        <v>61897.008966816793</v>
      </c>
      <c r="AL11" s="23">
        <f t="shared" ref="AL11" si="42">SUM(AL3:AL10)</f>
        <v>2491.092179592446</v>
      </c>
      <c r="AM11" s="25">
        <f t="shared" ref="AM11" si="43">SUM(AM3:AM10)</f>
        <v>1366940.7672794031</v>
      </c>
      <c r="AN11" s="23">
        <f>SUM(AN3:AN10)</f>
        <v>935.99999999999943</v>
      </c>
      <c r="AO11" s="23">
        <f t="shared" ref="AO11:AQ11" si="44">SUM(AO3:AO10)</f>
        <v>11046.976999999995</v>
      </c>
      <c r="AP11" s="23">
        <f t="shared" si="44"/>
        <v>19.200000000000006</v>
      </c>
      <c r="AQ11" s="25">
        <f t="shared" si="44"/>
        <v>4069.0140000000001</v>
      </c>
      <c r="AU11" s="16"/>
      <c r="AY11" s="16"/>
      <c r="BC11" s="16"/>
    </row>
    <row r="12" spans="1:59" x14ac:dyDescent="0.35">
      <c r="A12" s="15" t="s">
        <v>0</v>
      </c>
      <c r="B12" s="15" t="s">
        <v>6</v>
      </c>
      <c r="C12" s="3">
        <f t="shared" ref="C12:C21" si="45">SUM(X12:AA12)</f>
        <v>148297.46374127135</v>
      </c>
      <c r="D12" s="3">
        <f>SUM(AB12:AE12)</f>
        <v>0</v>
      </c>
      <c r="E12" s="3">
        <f>SUM(AF12:AI12)</f>
        <v>0</v>
      </c>
      <c r="F12" s="3">
        <f>SUM(AJ12:AM12)</f>
        <v>6218.3153959743577</v>
      </c>
      <c r="G12" s="12">
        <f>SUM(C12:F12)</f>
        <v>154515.7791372457</v>
      </c>
      <c r="H12" s="8">
        <f>C12+C13+C14</f>
        <v>277736.0016829528</v>
      </c>
      <c r="I12" s="8">
        <f t="shared" ref="I12" si="46">D12+D13+D14</f>
        <v>0</v>
      </c>
      <c r="J12" s="8">
        <f t="shared" ref="J12" si="47">E12+E13+E14</f>
        <v>0</v>
      </c>
      <c r="K12" s="8">
        <f t="shared" ref="K12" si="48">F12+F13+F14</f>
        <v>10622.696630485665</v>
      </c>
      <c r="L12" s="8">
        <f>SUM(H12:K12)</f>
        <v>288358.69831343845</v>
      </c>
      <c r="M12" s="29">
        <f>SUM(I12:K12)</f>
        <v>10622.696630485665</v>
      </c>
      <c r="N12" s="32">
        <f>H12/L12</f>
        <v>0.96316151830128238</v>
      </c>
      <c r="O12" s="8">
        <f>H12/H20</f>
        <v>0.13461882906344866</v>
      </c>
      <c r="P12" s="8">
        <f>I12/I20</f>
        <v>0</v>
      </c>
      <c r="Q12" s="8" t="e">
        <f>J12/J20</f>
        <v>#DIV/0!</v>
      </c>
      <c r="R12" s="8">
        <f>K12/K20</f>
        <v>8.6230163265173673E-2</v>
      </c>
      <c r="S12" s="29">
        <f>M12/M20</f>
        <v>3.169227717996196E-2</v>
      </c>
      <c r="T12" s="8">
        <f>H12/M12</f>
        <v>26.145527011087658</v>
      </c>
      <c r="U12" s="8">
        <f t="shared" si="31"/>
        <v>0</v>
      </c>
      <c r="V12" s="8" t="e">
        <f t="shared" si="31"/>
        <v>#DIV/0!</v>
      </c>
      <c r="W12" s="11" t="e">
        <f t="shared" si="31"/>
        <v>#DIV/0!</v>
      </c>
      <c r="X12" s="8">
        <f>AN12*AR12</f>
        <v>7755.2057432328211</v>
      </c>
      <c r="Y12" s="8">
        <f>AO12*AS12</f>
        <v>79236.287804432781</v>
      </c>
      <c r="Z12" s="8">
        <f t="shared" ref="Z12:AA12" si="49">AP12*AT12</f>
        <v>0</v>
      </c>
      <c r="AA12" s="11">
        <f t="shared" si="49"/>
        <v>61305.970193605746</v>
      </c>
      <c r="AB12" s="8">
        <f>AN12*AV12</f>
        <v>0</v>
      </c>
      <c r="AC12" s="8">
        <f t="shared" ref="AC12:AE12" si="50">AO12*AW12</f>
        <v>0</v>
      </c>
      <c r="AD12" s="8">
        <f t="shared" si="50"/>
        <v>0</v>
      </c>
      <c r="AE12" s="11">
        <f t="shared" si="50"/>
        <v>0</v>
      </c>
      <c r="AF12" s="8">
        <f>AN12*AZ12</f>
        <v>0</v>
      </c>
      <c r="AG12" s="8">
        <f t="shared" ref="AG12:AI12" si="51">AO12*BA12</f>
        <v>0</v>
      </c>
      <c r="AH12" s="8">
        <f t="shared" si="51"/>
        <v>0</v>
      </c>
      <c r="AI12" s="11">
        <f t="shared" si="51"/>
        <v>0</v>
      </c>
      <c r="AJ12" s="8">
        <f>AN12*BD12</f>
        <v>0</v>
      </c>
      <c r="AK12" s="8">
        <f t="shared" ref="AK12:AM12" si="52">AO12*BE12</f>
        <v>0</v>
      </c>
      <c r="AL12" s="8">
        <f t="shared" si="52"/>
        <v>0</v>
      </c>
      <c r="AM12" s="11">
        <f t="shared" si="52"/>
        <v>6218.3153959743577</v>
      </c>
      <c r="AN12" s="21">
        <f>Data_original!C2</f>
        <v>2.3147326863015198</v>
      </c>
      <c r="AO12" s="21">
        <f>Data_original!E2</f>
        <v>23.792267313698499</v>
      </c>
      <c r="AP12" s="21">
        <f>Data_original!G2</f>
        <v>0</v>
      </c>
      <c r="AQ12" s="26">
        <f>Data_original!I2</f>
        <v>19.018999999999998</v>
      </c>
      <c r="AR12" s="15">
        <v>3350.3677505086298</v>
      </c>
      <c r="AS12" s="15">
        <v>3330.3378261395101</v>
      </c>
      <c r="AU12" s="10">
        <v>3223.4066035861902</v>
      </c>
      <c r="BG12" s="15">
        <v>326.952804877983</v>
      </c>
    </row>
    <row r="13" spans="1:59" x14ac:dyDescent="0.35">
      <c r="A13" s="15" t="s">
        <v>0</v>
      </c>
      <c r="B13" s="15" t="s">
        <v>7</v>
      </c>
      <c r="C13" s="3">
        <f t="shared" si="45"/>
        <v>124003.92176940499</v>
      </c>
      <c r="D13" s="3">
        <f t="shared" ref="D13:D19" si="53">SUM(AB13:AE13)</f>
        <v>0</v>
      </c>
      <c r="E13" s="3">
        <f t="shared" ref="E13:E19" si="54">SUM(AF13:AI13)</f>
        <v>0</v>
      </c>
      <c r="F13" s="3">
        <f t="shared" ref="F13:F19" si="55">SUM(AJ13:AM13)</f>
        <v>4310.2188267064494</v>
      </c>
      <c r="G13" s="12">
        <f t="shared" si="7"/>
        <v>128314.14059611144</v>
      </c>
      <c r="H13" s="8"/>
      <c r="I13" s="8"/>
      <c r="J13" s="8"/>
      <c r="K13" s="8"/>
      <c r="L13" s="8"/>
      <c r="M13" s="29"/>
      <c r="N13" s="32"/>
      <c r="O13" s="8"/>
      <c r="P13" s="8"/>
      <c r="Q13" s="8"/>
      <c r="R13" s="8"/>
      <c r="S13" s="29"/>
      <c r="T13" s="8"/>
      <c r="U13" s="8"/>
      <c r="V13" s="8"/>
      <c r="W13" s="11"/>
      <c r="X13" s="8">
        <f t="shared" ref="X13:X19" si="56">AN13*AR13</f>
        <v>6881.8779372324952</v>
      </c>
      <c r="Y13" s="8">
        <f t="shared" ref="Y13:Y19" si="57">AO13*AS13</f>
        <v>70299.023542996496</v>
      </c>
      <c r="Z13" s="8">
        <f t="shared" ref="Z13:Z19" si="58">AP13*AT13</f>
        <v>0</v>
      </c>
      <c r="AA13" s="11">
        <f t="shared" ref="AA13:AA19" si="59">AQ13*AU13</f>
        <v>46823.020289175991</v>
      </c>
      <c r="AB13" s="8">
        <f t="shared" ref="AB13:AB19" si="60">AN13*AV13</f>
        <v>0</v>
      </c>
      <c r="AC13" s="8">
        <f t="shared" ref="AC13:AC19" si="61">AO13*AW13</f>
        <v>0</v>
      </c>
      <c r="AD13" s="8">
        <f t="shared" ref="AD13:AD19" si="62">AP13*AX13</f>
        <v>0</v>
      </c>
      <c r="AE13" s="11">
        <f t="shared" ref="AE13:AE19" si="63">AQ13*AY13</f>
        <v>0</v>
      </c>
      <c r="AF13" s="8">
        <f t="shared" ref="AF13:AF19" si="64">AN13*AZ13</f>
        <v>0</v>
      </c>
      <c r="AG13" s="8">
        <f t="shared" ref="AG13:AG19" si="65">AO13*BA13</f>
        <v>0</v>
      </c>
      <c r="AH13" s="8">
        <f t="shared" ref="AH13:AH19" si="66">AP13*BB13</f>
        <v>0</v>
      </c>
      <c r="AI13" s="11">
        <f t="shared" ref="AI13:AI19" si="67">AQ13*BC13</f>
        <v>0</v>
      </c>
      <c r="AJ13" s="8">
        <f t="shared" ref="AJ13:AJ19" si="68">AN13*BD13</f>
        <v>0</v>
      </c>
      <c r="AK13" s="8">
        <f t="shared" ref="AK13:AK19" si="69">AO13*BE13</f>
        <v>0</v>
      </c>
      <c r="AL13" s="8">
        <f t="shared" ref="AL13:AL19" si="70">AP13*BF13</f>
        <v>0</v>
      </c>
      <c r="AM13" s="11">
        <f t="shared" ref="AM13:AM19" si="71">AQ13*BG13</f>
        <v>4310.2188267064494</v>
      </c>
      <c r="AN13" s="21">
        <f>Data_original!C3</f>
        <v>1.5359142883058701</v>
      </c>
      <c r="AO13" s="21">
        <f>Data_original!E3</f>
        <v>15.7870857116941</v>
      </c>
      <c r="AP13" s="21">
        <f>Data_original!G3</f>
        <v>0</v>
      </c>
      <c r="AQ13" s="26">
        <f>Data_original!I3</f>
        <v>13.183</v>
      </c>
      <c r="AR13" s="15">
        <v>4480.6393101683298</v>
      </c>
      <c r="AS13" s="15">
        <v>4452.9449466992701</v>
      </c>
      <c r="AU13" s="10">
        <v>3551.7727595521501</v>
      </c>
      <c r="BG13" s="15">
        <v>326.952804877983</v>
      </c>
    </row>
    <row r="14" spans="1:59" x14ac:dyDescent="0.35">
      <c r="A14" s="15" t="s">
        <v>0</v>
      </c>
      <c r="B14" s="15" t="s">
        <v>8</v>
      </c>
      <c r="C14" s="3">
        <f t="shared" si="45"/>
        <v>5434.6161722764982</v>
      </c>
      <c r="D14" s="3">
        <f t="shared" si="53"/>
        <v>0</v>
      </c>
      <c r="E14" s="3">
        <f t="shared" si="54"/>
        <v>0</v>
      </c>
      <c r="F14" s="3">
        <f t="shared" si="55"/>
        <v>94.1624078048591</v>
      </c>
      <c r="G14" s="12">
        <f t="shared" si="7"/>
        <v>5528.7785800813572</v>
      </c>
      <c r="H14" s="8"/>
      <c r="I14" s="8"/>
      <c r="J14" s="8"/>
      <c r="K14" s="8"/>
      <c r="L14" s="8"/>
      <c r="M14" s="29"/>
      <c r="N14" s="32"/>
      <c r="O14" s="8"/>
      <c r="P14" s="8"/>
      <c r="Q14" s="8"/>
      <c r="R14" s="8"/>
      <c r="S14" s="29"/>
      <c r="T14" s="8"/>
      <c r="U14" s="8"/>
      <c r="V14" s="8"/>
      <c r="W14" s="11"/>
      <c r="X14" s="8">
        <f t="shared" si="56"/>
        <v>387.58746674575286</v>
      </c>
      <c r="Y14" s="8">
        <f t="shared" si="57"/>
        <v>3964.1210298671849</v>
      </c>
      <c r="Z14" s="8">
        <f t="shared" si="58"/>
        <v>0</v>
      </c>
      <c r="AA14" s="11">
        <f t="shared" si="59"/>
        <v>1082.9076756635607</v>
      </c>
      <c r="AB14" s="8">
        <f t="shared" si="60"/>
        <v>0</v>
      </c>
      <c r="AC14" s="8">
        <f t="shared" si="61"/>
        <v>0</v>
      </c>
      <c r="AD14" s="8">
        <f t="shared" si="62"/>
        <v>0</v>
      </c>
      <c r="AE14" s="11">
        <f t="shared" si="63"/>
        <v>0</v>
      </c>
      <c r="AF14" s="8">
        <f t="shared" si="64"/>
        <v>0</v>
      </c>
      <c r="AG14" s="8">
        <f t="shared" si="65"/>
        <v>0</v>
      </c>
      <c r="AH14" s="8">
        <f t="shared" si="66"/>
        <v>0</v>
      </c>
      <c r="AI14" s="11">
        <f t="shared" si="67"/>
        <v>0</v>
      </c>
      <c r="AJ14" s="8">
        <f t="shared" si="68"/>
        <v>0</v>
      </c>
      <c r="AK14" s="8">
        <f t="shared" si="69"/>
        <v>0</v>
      </c>
      <c r="AL14" s="8">
        <f t="shared" si="70"/>
        <v>0</v>
      </c>
      <c r="AM14" s="11">
        <f t="shared" si="71"/>
        <v>94.1624078048591</v>
      </c>
      <c r="AN14" s="21">
        <f>Data_original!C4</f>
        <v>7.5452465470662894E-2</v>
      </c>
      <c r="AO14" s="21">
        <f>Data_original!E4</f>
        <v>0.775547534529337</v>
      </c>
      <c r="AP14" s="21">
        <f>Data_original!G4</f>
        <v>0</v>
      </c>
      <c r="AQ14" s="26">
        <f>Data_original!I4</f>
        <v>0.28799999999999998</v>
      </c>
      <c r="AR14" s="15">
        <v>5136.8429689875802</v>
      </c>
      <c r="AS14" s="15">
        <v>5111.3837042534396</v>
      </c>
      <c r="AU14" s="10">
        <v>3760.0960960540301</v>
      </c>
      <c r="BG14" s="15">
        <v>326.952804877983</v>
      </c>
    </row>
    <row r="15" spans="1:59" x14ac:dyDescent="0.35">
      <c r="A15" s="15" t="s">
        <v>0</v>
      </c>
      <c r="B15" s="15" t="s">
        <v>9</v>
      </c>
      <c r="C15" s="3">
        <f t="shared" si="45"/>
        <v>1062247.7747969101</v>
      </c>
      <c r="D15" s="3">
        <f t="shared" si="53"/>
        <v>169516.8740174135</v>
      </c>
      <c r="E15" s="3">
        <f t="shared" si="54"/>
        <v>0</v>
      </c>
      <c r="F15" s="3">
        <f t="shared" si="55"/>
        <v>47222.923759954487</v>
      </c>
      <c r="G15" s="12">
        <f t="shared" si="7"/>
        <v>1278987.5725742781</v>
      </c>
      <c r="H15" s="8">
        <f>C15+C16+C17</f>
        <v>1342715.9169905223</v>
      </c>
      <c r="I15" s="8">
        <f>D15+D16+D17</f>
        <v>211992.46525859021</v>
      </c>
      <c r="J15" s="8">
        <f t="shared" ref="J15" si="72">E15+E16+E17</f>
        <v>0</v>
      </c>
      <c r="K15" s="8">
        <f t="shared" ref="K15" si="73">F15+F16+F17</f>
        <v>86321.316619907448</v>
      </c>
      <c r="L15" s="8">
        <f>SUM(H15:K15)</f>
        <v>1641029.69886902</v>
      </c>
      <c r="M15" s="29">
        <f>SUM(I15:K15)</f>
        <v>298313.78187849768</v>
      </c>
      <c r="N15" s="32">
        <f>H15/L15</f>
        <v>0.8182154886751335</v>
      </c>
      <c r="O15" s="8">
        <f>H15/H20</f>
        <v>0.65081531891734379</v>
      </c>
      <c r="P15" s="8">
        <f>I15/I20</f>
        <v>1</v>
      </c>
      <c r="Q15" s="8" t="e">
        <f>J15/J20</f>
        <v>#DIV/0!</v>
      </c>
      <c r="R15" s="8">
        <f>K15/K20</f>
        <v>0.70071672799518292</v>
      </c>
      <c r="S15" s="29">
        <f>M15/M20</f>
        <v>0.89000405365655422</v>
      </c>
      <c r="T15" s="8">
        <f>H15/M15</f>
        <v>4.501018721077414</v>
      </c>
      <c r="U15" s="8">
        <f>I15/O15</f>
        <v>325733.67451037845</v>
      </c>
      <c r="V15" s="8">
        <f>J15/P15</f>
        <v>0</v>
      </c>
      <c r="W15" s="11" t="e">
        <f>K15/Q15</f>
        <v>#DIV/0!</v>
      </c>
      <c r="X15" s="8">
        <f t="shared" si="56"/>
        <v>33771.853905378055</v>
      </c>
      <c r="Y15" s="8">
        <f t="shared" si="57"/>
        <v>750333.3796907902</v>
      </c>
      <c r="Z15" s="8">
        <f t="shared" si="58"/>
        <v>0</v>
      </c>
      <c r="AA15" s="11">
        <f t="shared" si="59"/>
        <v>278142.54120074195</v>
      </c>
      <c r="AB15" s="8">
        <f t="shared" si="60"/>
        <v>45512.174418330782</v>
      </c>
      <c r="AC15" s="8">
        <f t="shared" si="61"/>
        <v>0</v>
      </c>
      <c r="AD15" s="8">
        <f t="shared" si="62"/>
        <v>0</v>
      </c>
      <c r="AE15" s="11">
        <f t="shared" si="63"/>
        <v>124004.69959908273</v>
      </c>
      <c r="AF15" s="8">
        <f t="shared" si="64"/>
        <v>0</v>
      </c>
      <c r="AG15" s="8">
        <f t="shared" si="65"/>
        <v>0</v>
      </c>
      <c r="AH15" s="8">
        <f t="shared" si="66"/>
        <v>0</v>
      </c>
      <c r="AI15" s="11">
        <f t="shared" si="67"/>
        <v>0</v>
      </c>
      <c r="AJ15" s="8">
        <f t="shared" si="68"/>
        <v>3822.8814876461374</v>
      </c>
      <c r="AK15" s="8">
        <f t="shared" si="69"/>
        <v>0</v>
      </c>
      <c r="AL15" s="8">
        <f t="shared" si="70"/>
        <v>0</v>
      </c>
      <c r="AM15" s="11">
        <f t="shared" si="71"/>
        <v>43400.042272308347</v>
      </c>
      <c r="AN15" s="21">
        <f>Data_original!C5</f>
        <v>21.919517530656002</v>
      </c>
      <c r="AO15" s="21">
        <f>Data_original!E5</f>
        <v>225.302482469344</v>
      </c>
      <c r="AP15" s="21">
        <f>Data_original!G5</f>
        <v>0</v>
      </c>
      <c r="AQ15" s="26">
        <f>Data_original!I5</f>
        <v>132.74100000000001</v>
      </c>
      <c r="AR15" s="15">
        <v>1540.72067773142</v>
      </c>
      <c r="AS15" s="15">
        <v>3330.3378261395101</v>
      </c>
      <c r="AU15" s="10">
        <v>2095.3777747699801</v>
      </c>
      <c r="AV15" s="15">
        <v>2076.3310303102598</v>
      </c>
      <c r="AY15" s="10">
        <v>934.18536547926203</v>
      </c>
      <c r="BD15" s="15">
        <v>174.40536646390899</v>
      </c>
      <c r="BG15" s="15">
        <v>326.952804877983</v>
      </c>
    </row>
    <row r="16" spans="1:59" x14ac:dyDescent="0.35">
      <c r="A16" s="15" t="s">
        <v>0</v>
      </c>
      <c r="B16" s="15" t="s">
        <v>10</v>
      </c>
      <c r="C16" s="3">
        <f t="shared" si="45"/>
        <v>229883.53449039158</v>
      </c>
      <c r="D16" s="3">
        <f t="shared" si="53"/>
        <v>36744.0791433224</v>
      </c>
      <c r="E16" s="3">
        <f t="shared" si="54"/>
        <v>0</v>
      </c>
      <c r="F16" s="3">
        <f t="shared" si="55"/>
        <v>33108.531682109351</v>
      </c>
      <c r="G16" s="12">
        <f t="shared" si="7"/>
        <v>299736.14531582332</v>
      </c>
      <c r="H16" s="8"/>
      <c r="I16" s="8"/>
      <c r="J16" s="8"/>
      <c r="K16" s="8"/>
      <c r="L16" s="8"/>
      <c r="M16" s="29"/>
      <c r="N16" s="32"/>
      <c r="O16" s="8"/>
      <c r="P16" s="8"/>
      <c r="Q16" s="8"/>
      <c r="R16" s="8"/>
      <c r="S16" s="29"/>
      <c r="T16" s="8"/>
      <c r="U16" s="8"/>
      <c r="V16" s="8"/>
      <c r="W16" s="11"/>
      <c r="X16" s="8">
        <f t="shared" si="56"/>
        <v>7810.4325472638757</v>
      </c>
      <c r="Y16" s="8">
        <f t="shared" si="57"/>
        <v>158306.96906940531</v>
      </c>
      <c r="Z16" s="8">
        <f t="shared" si="58"/>
        <v>0</v>
      </c>
      <c r="AA16" s="11">
        <f t="shared" si="59"/>
        <v>63766.132873722388</v>
      </c>
      <c r="AB16" s="8">
        <f t="shared" si="60"/>
        <v>5849.6349215577256</v>
      </c>
      <c r="AC16" s="8">
        <f t="shared" si="61"/>
        <v>0</v>
      </c>
      <c r="AD16" s="8">
        <f t="shared" si="62"/>
        <v>0</v>
      </c>
      <c r="AE16" s="11">
        <f t="shared" si="63"/>
        <v>30894.444221764672</v>
      </c>
      <c r="AF16" s="8">
        <f t="shared" si="64"/>
        <v>0</v>
      </c>
      <c r="AG16" s="8">
        <f t="shared" si="65"/>
        <v>0</v>
      </c>
      <c r="AH16" s="8">
        <f t="shared" si="66"/>
        <v>0</v>
      </c>
      <c r="AI16" s="11">
        <f t="shared" si="67"/>
        <v>0</v>
      </c>
      <c r="AJ16" s="8">
        <f t="shared" si="68"/>
        <v>1023.6483120961213</v>
      </c>
      <c r="AK16" s="8">
        <f t="shared" si="69"/>
        <v>10459.570949773715</v>
      </c>
      <c r="AL16" s="8">
        <f t="shared" si="70"/>
        <v>0</v>
      </c>
      <c r="AM16" s="11">
        <f t="shared" si="71"/>
        <v>21625.312420239516</v>
      </c>
      <c r="AN16" s="21">
        <f>Data_original!C6</f>
        <v>3.5216174806454301</v>
      </c>
      <c r="AO16" s="21">
        <f>Data_original!E6</f>
        <v>36.197382519354598</v>
      </c>
      <c r="AP16" s="21">
        <f>Data_original!G6</f>
        <v>0</v>
      </c>
      <c r="AQ16" s="26">
        <f>Data_original!I6</f>
        <v>33.070999999999998</v>
      </c>
      <c r="AR16" s="15">
        <v>2217.85375333621</v>
      </c>
      <c r="AS16" s="15">
        <v>4373.4369186711001</v>
      </c>
      <c r="AU16" s="10">
        <v>1928.1585943492</v>
      </c>
      <c r="AV16" s="15">
        <v>1661.06482424821</v>
      </c>
      <c r="AY16" s="10">
        <v>934.18536547926203</v>
      </c>
      <c r="BD16" s="15">
        <v>290.67561077318101</v>
      </c>
      <c r="BE16" s="15">
        <v>288.95931754681499</v>
      </c>
      <c r="BG16" s="15">
        <v>653.90560975596497</v>
      </c>
    </row>
    <row r="17" spans="1:59" x14ac:dyDescent="0.35">
      <c r="A17" s="15" t="s">
        <v>0</v>
      </c>
      <c r="B17" s="15" t="s">
        <v>11</v>
      </c>
      <c r="C17" s="3">
        <f t="shared" si="45"/>
        <v>50584.607703220601</v>
      </c>
      <c r="D17" s="3">
        <f t="shared" si="53"/>
        <v>5731.5120978543255</v>
      </c>
      <c r="E17" s="3">
        <f t="shared" si="54"/>
        <v>0</v>
      </c>
      <c r="F17" s="3">
        <f t="shared" si="55"/>
        <v>5989.8611778436152</v>
      </c>
      <c r="G17" s="12">
        <f t="shared" si="7"/>
        <v>62305.980978918546</v>
      </c>
      <c r="H17" s="8"/>
      <c r="I17" s="8"/>
      <c r="J17" s="8"/>
      <c r="K17" s="8"/>
      <c r="L17" s="8"/>
      <c r="M17" s="29"/>
      <c r="N17" s="32"/>
      <c r="O17" s="8"/>
      <c r="P17" s="8"/>
      <c r="Q17" s="8"/>
      <c r="R17" s="8"/>
      <c r="S17" s="29"/>
      <c r="T17" s="8"/>
      <c r="U17" s="8"/>
      <c r="V17" s="8"/>
      <c r="W17" s="11"/>
      <c r="X17" s="8">
        <f t="shared" si="56"/>
        <v>1832.5218358563868</v>
      </c>
      <c r="Y17" s="8">
        <f t="shared" si="57"/>
        <v>39125.090813466355</v>
      </c>
      <c r="Z17" s="8">
        <f t="shared" si="58"/>
        <v>0</v>
      </c>
      <c r="AA17" s="11">
        <f t="shared" si="59"/>
        <v>9626.9950538978592</v>
      </c>
      <c r="AB17" s="8">
        <f t="shared" si="60"/>
        <v>1375.4057386245272</v>
      </c>
      <c r="AC17" s="8">
        <f t="shared" si="61"/>
        <v>0</v>
      </c>
      <c r="AD17" s="8">
        <f t="shared" si="62"/>
        <v>0</v>
      </c>
      <c r="AE17" s="11">
        <f t="shared" si="63"/>
        <v>4356.1063592297987</v>
      </c>
      <c r="AF17" s="8">
        <f t="shared" si="64"/>
        <v>0</v>
      </c>
      <c r="AG17" s="8">
        <f t="shared" si="65"/>
        <v>0</v>
      </c>
      <c r="AH17" s="8">
        <f t="shared" si="66"/>
        <v>0</v>
      </c>
      <c r="AI17" s="11">
        <f t="shared" si="67"/>
        <v>0</v>
      </c>
      <c r="AJ17" s="8">
        <f t="shared" si="68"/>
        <v>481.37423332237432</v>
      </c>
      <c r="AK17" s="8">
        <f t="shared" si="69"/>
        <v>2459.3250862291752</v>
      </c>
      <c r="AL17" s="8">
        <f t="shared" si="70"/>
        <v>0</v>
      </c>
      <c r="AM17" s="11">
        <f t="shared" si="71"/>
        <v>3049.1618582920651</v>
      </c>
      <c r="AN17" s="21">
        <f>Data_original!C7</f>
        <v>0.82802652765043605</v>
      </c>
      <c r="AO17" s="21">
        <f>Data_original!E7</f>
        <v>8.5109734723495603</v>
      </c>
      <c r="AP17" s="21">
        <f>Data_original!G7</f>
        <v>0</v>
      </c>
      <c r="AQ17" s="26">
        <f>Data_original!I7</f>
        <v>4.6630000000000003</v>
      </c>
      <c r="AR17" s="15">
        <v>2213.1197185871001</v>
      </c>
      <c r="AS17" s="15">
        <v>4597.0171262518797</v>
      </c>
      <c r="AU17" s="10">
        <v>2064.5496577091699</v>
      </c>
      <c r="AV17" s="15">
        <v>1661.06482424821</v>
      </c>
      <c r="AY17" s="10">
        <v>934.18536547926203</v>
      </c>
      <c r="BD17" s="15">
        <v>581.35122154636304</v>
      </c>
      <c r="BE17" s="15">
        <v>288.95931754681499</v>
      </c>
      <c r="BG17" s="15">
        <v>653.90560975596497</v>
      </c>
    </row>
    <row r="18" spans="1:59" x14ac:dyDescent="0.35">
      <c r="A18" s="15" t="s">
        <v>0</v>
      </c>
      <c r="B18" s="15" t="s">
        <v>12</v>
      </c>
      <c r="C18" s="3">
        <f t="shared" si="45"/>
        <v>386812.27070108795</v>
      </c>
      <c r="D18" s="3">
        <f t="shared" si="53"/>
        <v>0</v>
      </c>
      <c r="E18" s="3">
        <f t="shared" si="54"/>
        <v>0</v>
      </c>
      <c r="F18" s="3">
        <f t="shared" si="55"/>
        <v>23159.41562793163</v>
      </c>
      <c r="G18" s="12">
        <f t="shared" si="7"/>
        <v>409971.68632901961</v>
      </c>
      <c r="H18" s="8">
        <f>C18+C19</f>
        <v>442677.01815637981</v>
      </c>
      <c r="I18" s="8">
        <f t="shared" ref="I18" si="74">D18+D19</f>
        <v>0</v>
      </c>
      <c r="J18" s="8">
        <f t="shared" ref="J18" si="75">E18+E19</f>
        <v>0</v>
      </c>
      <c r="K18" s="8">
        <f t="shared" ref="K18" si="76">F18+F19</f>
        <v>26246.019427834701</v>
      </c>
      <c r="L18" s="8">
        <f>SUM(H18:K18)</f>
        <v>468923.03758421453</v>
      </c>
      <c r="M18" s="29">
        <f>SUM(I18:K18)</f>
        <v>26246.019427834701</v>
      </c>
      <c r="N18" s="32">
        <f>H18/L18</f>
        <v>0.94402915334881332</v>
      </c>
      <c r="O18" s="8">
        <f>H18/H20</f>
        <v>0.21456585201920764</v>
      </c>
      <c r="P18" s="8">
        <f>I18/I20</f>
        <v>0</v>
      </c>
      <c r="Q18" s="8" t="e">
        <f>J18/J20</f>
        <v>#DIV/0!</v>
      </c>
      <c r="R18" s="8">
        <f>K18/K20</f>
        <v>0.21305310873964345</v>
      </c>
      <c r="S18" s="29">
        <f>M18/M20</f>
        <v>7.830366916348383E-2</v>
      </c>
      <c r="T18" s="8">
        <f>H18/M18</f>
        <v>16.866444047774628</v>
      </c>
      <c r="U18" s="8">
        <f>I18/O18</f>
        <v>0</v>
      </c>
      <c r="V18" s="8" t="e">
        <f>J18/P18</f>
        <v>#DIV/0!</v>
      </c>
      <c r="W18" s="11" t="e">
        <f>K18/Q18</f>
        <v>#DIV/0!</v>
      </c>
      <c r="X18" s="8">
        <f t="shared" si="56"/>
        <v>22631.948100454581</v>
      </c>
      <c r="Y18" s="8">
        <f t="shared" si="57"/>
        <v>231172.76933473919</v>
      </c>
      <c r="Z18" s="8">
        <f t="shared" si="58"/>
        <v>0</v>
      </c>
      <c r="AA18" s="11">
        <f t="shared" si="59"/>
        <v>133007.55326589418</v>
      </c>
      <c r="AB18" s="8">
        <f t="shared" si="60"/>
        <v>0</v>
      </c>
      <c r="AC18" s="8">
        <f t="shared" si="61"/>
        <v>0</v>
      </c>
      <c r="AD18" s="8">
        <f t="shared" si="62"/>
        <v>0</v>
      </c>
      <c r="AE18" s="11">
        <f t="shared" si="63"/>
        <v>0</v>
      </c>
      <c r="AF18" s="8">
        <f t="shared" si="64"/>
        <v>0</v>
      </c>
      <c r="AG18" s="8">
        <f t="shared" si="65"/>
        <v>0</v>
      </c>
      <c r="AH18" s="8">
        <f t="shared" si="66"/>
        <v>0</v>
      </c>
      <c r="AI18" s="11">
        <f t="shared" si="67"/>
        <v>0</v>
      </c>
      <c r="AJ18" s="8">
        <f t="shared" si="68"/>
        <v>601.19461481731128</v>
      </c>
      <c r="AK18" s="8">
        <f t="shared" si="69"/>
        <v>6142.9669291664313</v>
      </c>
      <c r="AL18" s="8">
        <f t="shared" si="70"/>
        <v>0</v>
      </c>
      <c r="AM18" s="11">
        <f t="shared" si="71"/>
        <v>16415.25408394789</v>
      </c>
      <c r="AN18" s="21">
        <f>Data_original!C8</f>
        <v>5.1706661355089603</v>
      </c>
      <c r="AO18" s="21">
        <f>Data_original!E8</f>
        <v>53.147333864491102</v>
      </c>
      <c r="AP18" s="21">
        <f>Data_original!G8</f>
        <v>0</v>
      </c>
      <c r="AQ18" s="26">
        <f>Data_original!I8</f>
        <v>41.838999999999999</v>
      </c>
      <c r="AR18" s="15">
        <v>4376.9888651352403</v>
      </c>
      <c r="AS18" s="15">
        <v>4349.6588168308999</v>
      </c>
      <c r="AU18" s="10">
        <v>3179.0327987259302</v>
      </c>
      <c r="BD18" s="15">
        <v>116.270244309273</v>
      </c>
      <c r="BE18" s="15">
        <v>115.58372701872599</v>
      </c>
      <c r="BG18" s="15">
        <v>392.34336585357897</v>
      </c>
    </row>
    <row r="19" spans="1:59" x14ac:dyDescent="0.35">
      <c r="A19" s="15" t="s">
        <v>0</v>
      </c>
      <c r="B19" s="15" t="s">
        <v>18</v>
      </c>
      <c r="C19" s="3">
        <f t="shared" si="45"/>
        <v>55864.747455291887</v>
      </c>
      <c r="D19" s="3">
        <f t="shared" si="53"/>
        <v>0</v>
      </c>
      <c r="E19" s="3">
        <f t="shared" si="54"/>
        <v>0</v>
      </c>
      <c r="F19" s="3">
        <f t="shared" si="55"/>
        <v>3086.6037999030718</v>
      </c>
      <c r="G19" s="12">
        <f t="shared" si="7"/>
        <v>58951.351255194961</v>
      </c>
      <c r="H19" s="8"/>
      <c r="I19" s="8"/>
      <c r="J19" s="8"/>
      <c r="K19" s="8"/>
      <c r="L19" s="8"/>
      <c r="M19" s="29"/>
      <c r="N19" s="32"/>
      <c r="O19" s="8"/>
      <c r="P19" s="8"/>
      <c r="Q19" s="8"/>
      <c r="R19" s="8"/>
      <c r="S19" s="29"/>
      <c r="T19" s="8"/>
      <c r="U19" s="8"/>
      <c r="V19" s="8"/>
      <c r="W19" s="11"/>
      <c r="X19" s="8">
        <f t="shared" si="56"/>
        <v>3506.2870998252156</v>
      </c>
      <c r="Y19" s="8">
        <f t="shared" si="57"/>
        <v>35814.773670896924</v>
      </c>
      <c r="Z19" s="8">
        <f t="shared" si="58"/>
        <v>0</v>
      </c>
      <c r="AA19" s="11">
        <f t="shared" si="59"/>
        <v>16543.68668456974</v>
      </c>
      <c r="AB19" s="8">
        <f t="shared" si="60"/>
        <v>0</v>
      </c>
      <c r="AC19" s="8">
        <f t="shared" si="61"/>
        <v>0</v>
      </c>
      <c r="AD19" s="8">
        <f t="shared" si="62"/>
        <v>0</v>
      </c>
      <c r="AE19" s="11">
        <f t="shared" si="63"/>
        <v>0</v>
      </c>
      <c r="AF19" s="8">
        <f t="shared" si="64"/>
        <v>0</v>
      </c>
      <c r="AG19" s="8">
        <f t="shared" si="65"/>
        <v>0</v>
      </c>
      <c r="AH19" s="8">
        <f t="shared" si="66"/>
        <v>0</v>
      </c>
      <c r="AI19" s="11">
        <f t="shared" si="67"/>
        <v>0</v>
      </c>
      <c r="AJ19" s="8">
        <f t="shared" si="68"/>
        <v>93.140940102102292</v>
      </c>
      <c r="AK19" s="8">
        <f t="shared" si="69"/>
        <v>951.70798389894469</v>
      </c>
      <c r="AL19" s="8">
        <f t="shared" si="70"/>
        <v>0</v>
      </c>
      <c r="AM19" s="11">
        <f t="shared" si="71"/>
        <v>2041.7548759020249</v>
      </c>
      <c r="AN19" s="21">
        <f>Data_original!C9</f>
        <v>0.80107288546115096</v>
      </c>
      <c r="AO19" s="21">
        <f>Data_original!E9</f>
        <v>8.2339271145388508</v>
      </c>
      <c r="AP19" s="21">
        <f>Data_original!G9</f>
        <v>0</v>
      </c>
      <c r="AQ19" s="26">
        <f>Data_original!I9</f>
        <v>5.2039999999999997</v>
      </c>
      <c r="AR19" s="15">
        <v>4376.9888651352403</v>
      </c>
      <c r="AS19" s="15">
        <v>4349.6588168308999</v>
      </c>
      <c r="AU19" s="10">
        <v>3179.0327987259302</v>
      </c>
      <c r="BD19" s="15">
        <v>116.270244309273</v>
      </c>
      <c r="BE19" s="15">
        <v>115.58372701872599</v>
      </c>
      <c r="BG19" s="15">
        <v>392.34336585357897</v>
      </c>
    </row>
    <row r="20" spans="1:59" s="5" customFormat="1" x14ac:dyDescent="0.35">
      <c r="A20" s="5" t="s">
        <v>0</v>
      </c>
      <c r="B20" s="5" t="s">
        <v>19</v>
      </c>
      <c r="C20" s="4">
        <f t="shared" si="45"/>
        <v>2063128.9368298547</v>
      </c>
      <c r="D20" s="4">
        <f t="shared" ref="D20" si="77">SUM(AB20:AE20)</f>
        <v>211992.46525859024</v>
      </c>
      <c r="E20" s="4">
        <f t="shared" ref="E20" si="78">SUM(AF20:AI20)</f>
        <v>0</v>
      </c>
      <c r="F20" s="4">
        <f t="shared" ref="F20" si="79">SUM(AJ20:AM20)</f>
        <v>123190.03267822781</v>
      </c>
      <c r="G20" s="14">
        <f t="shared" si="7"/>
        <v>2398311.434766673</v>
      </c>
      <c r="H20" s="4">
        <f>SUM(H12:H19)</f>
        <v>2063128.9368298547</v>
      </c>
      <c r="I20" s="4">
        <f t="shared" ref="I20:K20" si="80">SUM(I12:I19)</f>
        <v>211992.46525859021</v>
      </c>
      <c r="J20" s="4">
        <f t="shared" si="80"/>
        <v>0</v>
      </c>
      <c r="K20" s="4">
        <f t="shared" si="80"/>
        <v>123190.03267822781</v>
      </c>
      <c r="L20" s="8">
        <f>SUM(H20:K20)</f>
        <v>2398311.434766673</v>
      </c>
      <c r="M20" s="29">
        <f>SUM(I20:K20)</f>
        <v>335182.49793681805</v>
      </c>
      <c r="N20" s="32">
        <f>H20/L20</f>
        <v>0.86024229669345365</v>
      </c>
      <c r="O20" s="4">
        <f>H20/H20</f>
        <v>1</v>
      </c>
      <c r="P20" s="4">
        <f>I20/I20</f>
        <v>1</v>
      </c>
      <c r="Q20" s="4" t="e">
        <f>J20/J20</f>
        <v>#DIV/0!</v>
      </c>
      <c r="R20" s="4">
        <f>K20/K20</f>
        <v>1</v>
      </c>
      <c r="S20" s="30">
        <f>M20/M20</f>
        <v>1</v>
      </c>
      <c r="T20" s="4">
        <f>H20/M20</f>
        <v>6.1552406510758653</v>
      </c>
      <c r="U20" s="4">
        <f t="shared" ref="U20:W21" si="81">I20/O20</f>
        <v>211992.46525859021</v>
      </c>
      <c r="V20" s="4">
        <f t="shared" si="81"/>
        <v>0</v>
      </c>
      <c r="W20" s="14" t="e">
        <f t="shared" si="81"/>
        <v>#DIV/0!</v>
      </c>
      <c r="X20" s="4">
        <f>SUM(X12:X19)</f>
        <v>84577.714635989192</v>
      </c>
      <c r="Y20" s="4">
        <f t="shared" ref="Y20:AA20" si="82">SUM(Y12:Y19)</f>
        <v>1368252.4149565944</v>
      </c>
      <c r="Z20" s="4">
        <f t="shared" si="82"/>
        <v>0</v>
      </c>
      <c r="AA20" s="14">
        <f t="shared" si="82"/>
        <v>610298.80723727134</v>
      </c>
      <c r="AB20" s="4">
        <f>SUM(AB12:AB19)</f>
        <v>52737.215078513036</v>
      </c>
      <c r="AC20" s="4">
        <f t="shared" ref="AC20" si="83">SUM(AC12:AC19)</f>
        <v>0</v>
      </c>
      <c r="AD20" s="4">
        <f t="shared" ref="AD20" si="84">SUM(AD12:AD19)</f>
        <v>0</v>
      </c>
      <c r="AE20" s="14">
        <f t="shared" ref="AE20" si="85">SUM(AE12:AE19)</f>
        <v>159255.25018007719</v>
      </c>
      <c r="AF20" s="4">
        <f>SUM(AF12:AF19)</f>
        <v>0</v>
      </c>
      <c r="AG20" s="4">
        <f t="shared" ref="AG20" si="86">SUM(AG12:AG19)</f>
        <v>0</v>
      </c>
      <c r="AH20" s="4">
        <f t="shared" ref="AH20" si="87">SUM(AH12:AH19)</f>
        <v>0</v>
      </c>
      <c r="AI20" s="14">
        <f t="shared" ref="AI20" si="88">SUM(AI12:AI19)</f>
        <v>0</v>
      </c>
      <c r="AJ20" s="4">
        <f>SUM(AJ12:AJ19)</f>
        <v>6022.239587984046</v>
      </c>
      <c r="AK20" s="4">
        <f t="shared" ref="AK20" si="89">SUM(AK12:AK19)</f>
        <v>20013.570949068268</v>
      </c>
      <c r="AL20" s="4">
        <f t="shared" ref="AL20" si="90">SUM(AL12:AL19)</f>
        <v>0</v>
      </c>
      <c r="AM20" s="14">
        <f t="shared" ref="AM20" si="91">SUM(AM12:AM19)</f>
        <v>97154.222141175502</v>
      </c>
      <c r="AN20" s="9">
        <f>Data_original!C10</f>
        <v>36.167000000000002</v>
      </c>
      <c r="AO20" s="9">
        <f>Data_original!E10</f>
        <v>371.74700000000001</v>
      </c>
      <c r="AP20" s="9">
        <f>Data_original!G10</f>
        <v>0</v>
      </c>
      <c r="AQ20" s="13">
        <f>Data_original!I10</f>
        <v>250.00800000000001</v>
      </c>
      <c r="AR20" s="5">
        <v>2338.53276843502</v>
      </c>
      <c r="AS20" s="5">
        <v>1890.0864293611301</v>
      </c>
      <c r="AU20" s="16">
        <v>1220.5585566007301</v>
      </c>
      <c r="AV20" s="5">
        <v>1458.1584062408499</v>
      </c>
      <c r="AY20" s="16">
        <v>318.50030835028701</v>
      </c>
      <c r="BC20" s="16"/>
      <c r="BD20" s="5">
        <v>166.51200232211801</v>
      </c>
      <c r="BE20" s="5">
        <v>27.646491568655598</v>
      </c>
      <c r="BG20" s="5">
        <v>194.302226611099</v>
      </c>
    </row>
    <row r="21" spans="1:59" x14ac:dyDescent="0.35">
      <c r="A21" s="15" t="s">
        <v>1</v>
      </c>
      <c r="B21" s="15" t="s">
        <v>6</v>
      </c>
      <c r="C21" s="3">
        <f t="shared" si="45"/>
        <v>1204329.7566683399</v>
      </c>
      <c r="D21" s="3">
        <f>SUM(AB21:AE21)</f>
        <v>0</v>
      </c>
      <c r="E21" s="3">
        <f>SUM(AF21:AI21)</f>
        <v>0</v>
      </c>
      <c r="F21" s="3">
        <f>SUM(AJ21:AM21)</f>
        <v>54164.908560160642</v>
      </c>
      <c r="G21" s="12">
        <f>SUM(C21:F21)</f>
        <v>1258494.6652285005</v>
      </c>
      <c r="H21" s="8">
        <f>C21+C22+C23</f>
        <v>1290691.8748799753</v>
      </c>
      <c r="I21" s="8">
        <f t="shared" ref="I21" si="92">D21+D22+D23</f>
        <v>0</v>
      </c>
      <c r="J21" s="8">
        <f t="shared" ref="J21" si="93">E21+E22+E23</f>
        <v>0</v>
      </c>
      <c r="K21" s="8">
        <f t="shared" ref="K21" si="94">F21+F22+F23</f>
        <v>58160.240768940588</v>
      </c>
      <c r="L21" s="8">
        <f>SUM(H21:K21)</f>
        <v>1348852.115648916</v>
      </c>
      <c r="M21" s="29">
        <f>SUM(I21:K21)</f>
        <v>58160.240768940588</v>
      </c>
      <c r="N21" s="32">
        <f>H21/L21</f>
        <v>0.95688167732089702</v>
      </c>
      <c r="O21" s="8">
        <f>H21/H29</f>
        <v>0.36018180418786</v>
      </c>
      <c r="P21" s="8">
        <f>I21/I29</f>
        <v>0</v>
      </c>
      <c r="Q21" s="8" t="e">
        <f>J21/J29</f>
        <v>#DIV/0!</v>
      </c>
      <c r="R21" s="8">
        <f>K21/K29</f>
        <v>0.26718610300427187</v>
      </c>
      <c r="S21" s="29">
        <f>M21/M29</f>
        <v>0.11032986017308141</v>
      </c>
      <c r="T21" s="8">
        <f>H21/M21</f>
        <v>22.191996763005935</v>
      </c>
      <c r="U21" s="8">
        <f t="shared" si="81"/>
        <v>0</v>
      </c>
      <c r="V21" s="8" t="e">
        <f t="shared" si="81"/>
        <v>#DIV/0!</v>
      </c>
      <c r="W21" s="11" t="e">
        <f t="shared" si="81"/>
        <v>#DIV/0!</v>
      </c>
      <c r="X21" s="8">
        <f>AN21*AR21</f>
        <v>206281.23821946784</v>
      </c>
      <c r="Y21" s="8">
        <f>AO21*AS21</f>
        <v>464040.18045457947</v>
      </c>
      <c r="Z21" s="8">
        <f t="shared" ref="Z21:Z28" si="95">AP21*AT21</f>
        <v>0</v>
      </c>
      <c r="AA21" s="11">
        <f t="shared" ref="AA21:AA28" si="96">AQ21*AU21</f>
        <v>534008.33799429261</v>
      </c>
      <c r="AB21" s="8">
        <f>AN21*AV21</f>
        <v>0</v>
      </c>
      <c r="AC21" s="8">
        <f t="shared" ref="AC21:AC28" si="97">AO21*AW21</f>
        <v>0</v>
      </c>
      <c r="AD21" s="8">
        <f t="shared" ref="AD21:AD28" si="98">AP21*AX21</f>
        <v>0</v>
      </c>
      <c r="AE21" s="11">
        <f t="shared" ref="AE21:AE28" si="99">AQ21*AY21</f>
        <v>0</v>
      </c>
      <c r="AF21" s="8">
        <f>AN21*AZ21</f>
        <v>0</v>
      </c>
      <c r="AG21" s="8">
        <f t="shared" ref="AG21:AG28" si="100">AO21*BA21</f>
        <v>0</v>
      </c>
      <c r="AH21" s="8">
        <f t="shared" ref="AH21:AH28" si="101">AP21*BB21</f>
        <v>0</v>
      </c>
      <c r="AI21" s="11">
        <f t="shared" ref="AI21:AI28" si="102">AQ21*BC21</f>
        <v>0</v>
      </c>
      <c r="AJ21" s="8">
        <f>AN21*BD21</f>
        <v>0</v>
      </c>
      <c r="AK21" s="8">
        <f t="shared" ref="AK21:AK28" si="103">AO21*BE21</f>
        <v>0</v>
      </c>
      <c r="AL21" s="8">
        <f t="shared" ref="AL21:AL28" si="104">AP21*BF21</f>
        <v>0</v>
      </c>
      <c r="AM21" s="11">
        <f t="shared" ref="AM21:AM28" si="105">AQ21*BG21</f>
        <v>54164.908560160642</v>
      </c>
      <c r="AN21" s="21">
        <f>Data_original!C11</f>
        <v>61.569730125342701</v>
      </c>
      <c r="AO21" s="21">
        <f>Data_original!E11</f>
        <v>139.33726987465701</v>
      </c>
      <c r="AP21" s="21">
        <f>Data_original!G11</f>
        <v>6.9831676473004602</v>
      </c>
      <c r="AQ21" s="26">
        <f>Data_original!I11</f>
        <v>165.665832352699</v>
      </c>
      <c r="AR21" s="15">
        <v>3350.3677505086298</v>
      </c>
      <c r="AS21" s="15">
        <v>3330.3378261395101</v>
      </c>
      <c r="AU21" s="10">
        <v>3223.4066035861902</v>
      </c>
      <c r="BG21" s="15">
        <v>326.952804877983</v>
      </c>
    </row>
    <row r="22" spans="1:59" x14ac:dyDescent="0.35">
      <c r="A22" s="15" t="s">
        <v>1</v>
      </c>
      <c r="B22" s="15" t="s">
        <v>7</v>
      </c>
      <c r="C22" s="3">
        <f t="shared" ref="C22:C29" si="106">SUM(X22:AA22)</f>
        <v>86362.118211635345</v>
      </c>
      <c r="D22" s="3">
        <f t="shared" ref="D22:D29" si="107">SUM(AB22:AE22)</f>
        <v>0</v>
      </c>
      <c r="E22" s="3">
        <f t="shared" ref="E22:E29" si="108">SUM(AF22:AI22)</f>
        <v>0</v>
      </c>
      <c r="F22" s="3">
        <f t="shared" ref="F22:F29" si="109">SUM(AJ22:AM22)</f>
        <v>3995.3322087799456</v>
      </c>
      <c r="G22" s="12">
        <f t="shared" si="7"/>
        <v>90357.450420415291</v>
      </c>
      <c r="H22" s="8"/>
      <c r="I22" s="8"/>
      <c r="J22" s="8"/>
      <c r="K22" s="8"/>
      <c r="L22" s="8"/>
      <c r="M22" s="29"/>
      <c r="N22" s="32"/>
      <c r="O22" s="8"/>
      <c r="P22" s="8"/>
      <c r="Q22" s="8"/>
      <c r="R22" s="8"/>
      <c r="S22" s="29"/>
      <c r="T22" s="8"/>
      <c r="U22" s="8"/>
      <c r="V22" s="8"/>
      <c r="W22" s="11"/>
      <c r="X22" s="8">
        <f t="shared" ref="X22:X28" si="110">AN22*AR22</f>
        <v>12790.720981728655</v>
      </c>
      <c r="Y22" s="8">
        <f t="shared" ref="Y22:Y28" si="111">AO22*AS22</f>
        <v>28767.519306874565</v>
      </c>
      <c r="Z22" s="8">
        <f t="shared" si="95"/>
        <v>1401.552288291793</v>
      </c>
      <c r="AA22" s="11">
        <f t="shared" si="96"/>
        <v>43402.325634740329</v>
      </c>
      <c r="AB22" s="8">
        <f t="shared" ref="AB22:AB28" si="112">AN22*AV22</f>
        <v>0</v>
      </c>
      <c r="AC22" s="8">
        <f t="shared" si="97"/>
        <v>0</v>
      </c>
      <c r="AD22" s="8">
        <f t="shared" si="98"/>
        <v>0</v>
      </c>
      <c r="AE22" s="11">
        <f t="shared" si="99"/>
        <v>0</v>
      </c>
      <c r="AF22" s="8">
        <f t="shared" ref="AF22:AF28" si="113">AN22*AZ22</f>
        <v>0</v>
      </c>
      <c r="AG22" s="8">
        <f t="shared" si="100"/>
        <v>0</v>
      </c>
      <c r="AH22" s="8">
        <f t="shared" si="101"/>
        <v>0</v>
      </c>
      <c r="AI22" s="11">
        <f t="shared" si="102"/>
        <v>0</v>
      </c>
      <c r="AJ22" s="8">
        <f t="shared" ref="AJ22:AJ28" si="114">AN22*BD22</f>
        <v>0</v>
      </c>
      <c r="AK22" s="8">
        <f t="shared" si="103"/>
        <v>0</v>
      </c>
      <c r="AL22" s="8">
        <f t="shared" si="104"/>
        <v>0</v>
      </c>
      <c r="AM22" s="11">
        <f t="shared" si="105"/>
        <v>3995.3322087799456</v>
      </c>
      <c r="AN22" s="21">
        <f>Data_original!C12</f>
        <v>2.85466427808672</v>
      </c>
      <c r="AO22" s="21">
        <f>Data_original!E12</f>
        <v>6.4603357219132898</v>
      </c>
      <c r="AP22" s="21">
        <f>Data_original!G12</f>
        <v>0.51509501930721502</v>
      </c>
      <c r="AQ22" s="26">
        <f>Data_original!I12</f>
        <v>12.2199049806928</v>
      </c>
      <c r="AR22" s="15">
        <v>4480.6393101683298</v>
      </c>
      <c r="AS22" s="15">
        <v>4452.9449466992701</v>
      </c>
      <c r="AT22" s="15">
        <v>2720.9587275311501</v>
      </c>
      <c r="AU22" s="10">
        <v>3551.7727595521501</v>
      </c>
      <c r="BG22" s="15">
        <v>326.952804877983</v>
      </c>
    </row>
    <row r="23" spans="1:59" x14ac:dyDescent="0.35">
      <c r="A23" s="15" t="s">
        <v>1</v>
      </c>
      <c r="B23" s="15" t="s">
        <v>8</v>
      </c>
      <c r="C23" s="3">
        <f t="shared" si="106"/>
        <v>0</v>
      </c>
      <c r="D23" s="3">
        <f t="shared" si="107"/>
        <v>0</v>
      </c>
      <c r="E23" s="3">
        <f t="shared" si="108"/>
        <v>0</v>
      </c>
      <c r="F23" s="3">
        <f t="shared" si="109"/>
        <v>0</v>
      </c>
      <c r="G23" s="12">
        <f t="shared" si="7"/>
        <v>0</v>
      </c>
      <c r="H23" s="8"/>
      <c r="I23" s="8"/>
      <c r="J23" s="8"/>
      <c r="K23" s="8"/>
      <c r="L23" s="8"/>
      <c r="M23" s="29"/>
      <c r="N23" s="32"/>
      <c r="O23" s="8"/>
      <c r="P23" s="8"/>
      <c r="Q23" s="8"/>
      <c r="R23" s="8"/>
      <c r="S23" s="29"/>
      <c r="T23" s="8"/>
      <c r="U23" s="8"/>
      <c r="V23" s="8"/>
      <c r="W23" s="11"/>
      <c r="X23" s="8">
        <f t="shared" si="110"/>
        <v>0</v>
      </c>
      <c r="Y23" s="8">
        <f t="shared" si="111"/>
        <v>0</v>
      </c>
      <c r="Z23" s="8">
        <f t="shared" si="95"/>
        <v>0</v>
      </c>
      <c r="AA23" s="11">
        <f t="shared" si="96"/>
        <v>0</v>
      </c>
      <c r="AB23" s="8">
        <f t="shared" si="112"/>
        <v>0</v>
      </c>
      <c r="AC23" s="8">
        <f t="shared" si="97"/>
        <v>0</v>
      </c>
      <c r="AD23" s="8">
        <f t="shared" si="98"/>
        <v>0</v>
      </c>
      <c r="AE23" s="11">
        <f t="shared" si="99"/>
        <v>0</v>
      </c>
      <c r="AF23" s="8">
        <f t="shared" si="113"/>
        <v>0</v>
      </c>
      <c r="AG23" s="8">
        <f t="shared" si="100"/>
        <v>0</v>
      </c>
      <c r="AH23" s="8">
        <f t="shared" si="101"/>
        <v>0</v>
      </c>
      <c r="AI23" s="11">
        <f t="shared" si="102"/>
        <v>0</v>
      </c>
      <c r="AJ23" s="8">
        <f t="shared" si="114"/>
        <v>0</v>
      </c>
      <c r="AK23" s="8">
        <f t="shared" si="103"/>
        <v>0</v>
      </c>
      <c r="AL23" s="8">
        <f t="shared" si="104"/>
        <v>0</v>
      </c>
      <c r="AM23" s="11">
        <f t="shared" si="105"/>
        <v>0</v>
      </c>
      <c r="AN23" s="21">
        <f>Data_original!C13</f>
        <v>0</v>
      </c>
      <c r="AO23" s="21">
        <f>Data_original!E13</f>
        <v>0</v>
      </c>
      <c r="AP23" s="21">
        <f>Data_original!G13</f>
        <v>0</v>
      </c>
      <c r="AQ23" s="26">
        <f>Data_original!I13</f>
        <v>0</v>
      </c>
    </row>
    <row r="24" spans="1:59" x14ac:dyDescent="0.35">
      <c r="A24" s="15" t="s">
        <v>1</v>
      </c>
      <c r="B24" s="15" t="s">
        <v>9</v>
      </c>
      <c r="C24" s="3">
        <f t="shared" si="106"/>
        <v>843072.20912458643</v>
      </c>
      <c r="D24" s="3">
        <f t="shared" si="107"/>
        <v>248813.98106852907</v>
      </c>
      <c r="E24" s="3">
        <f t="shared" si="108"/>
        <v>0</v>
      </c>
      <c r="F24" s="3">
        <f t="shared" si="109"/>
        <v>54577.208666508697</v>
      </c>
      <c r="G24" s="12">
        <f t="shared" si="7"/>
        <v>1146463.3988596243</v>
      </c>
      <c r="H24" s="8">
        <f>C24+C25+C26</f>
        <v>1097486.7119868158</v>
      </c>
      <c r="I24" s="8">
        <f>D24+D25+D26</f>
        <v>309471.79251306335</v>
      </c>
      <c r="J24" s="8">
        <f t="shared" ref="J24" si="115">E24+E25+E26</f>
        <v>0</v>
      </c>
      <c r="K24" s="8">
        <f t="shared" ref="K24" si="116">F24+F25+F26</f>
        <v>93016.551044978318</v>
      </c>
      <c r="L24" s="8">
        <f>SUM(H24:K24)</f>
        <v>1499975.0555448574</v>
      </c>
      <c r="M24" s="29">
        <f>SUM(I24:K24)</f>
        <v>402488.34355804167</v>
      </c>
      <c r="N24" s="32">
        <f>H24/L24</f>
        <v>0.73166997539713086</v>
      </c>
      <c r="O24" s="8">
        <f>H24/H29</f>
        <v>0.30626577240394659</v>
      </c>
      <c r="P24" s="8">
        <f>I24/I29</f>
        <v>1</v>
      </c>
      <c r="Q24" s="8" t="e">
        <f>J24/J29</f>
        <v>#DIV/0!</v>
      </c>
      <c r="R24" s="8">
        <f>K24/K29</f>
        <v>0.42731476795876389</v>
      </c>
      <c r="S24" s="29">
        <f>M24/M29</f>
        <v>0.76351958105662387</v>
      </c>
      <c r="T24" s="8">
        <f>H24/M24</f>
        <v>2.7267540279177065</v>
      </c>
      <c r="U24" s="8">
        <f>I24/O24</f>
        <v>1010468.0979658681</v>
      </c>
      <c r="V24" s="8">
        <f>J24/P24</f>
        <v>0</v>
      </c>
      <c r="W24" s="11" t="e">
        <f>K24/Q24</f>
        <v>#DIV/0!</v>
      </c>
      <c r="X24" s="8">
        <f t="shared" si="110"/>
        <v>94496.770847404448</v>
      </c>
      <c r="Y24" s="8">
        <f t="shared" si="111"/>
        <v>462254.76202968095</v>
      </c>
      <c r="Z24" s="8">
        <f t="shared" si="95"/>
        <v>13870.851230128141</v>
      </c>
      <c r="AA24" s="11">
        <f t="shared" si="96"/>
        <v>272449.82501737296</v>
      </c>
      <c r="AB24" s="8">
        <f t="shared" si="112"/>
        <v>127347.27352623142</v>
      </c>
      <c r="AC24" s="8">
        <f t="shared" si="97"/>
        <v>0</v>
      </c>
      <c r="AD24" s="8">
        <f t="shared" si="98"/>
        <v>0</v>
      </c>
      <c r="AE24" s="11">
        <f t="shared" si="99"/>
        <v>121466.70754229763</v>
      </c>
      <c r="AF24" s="8">
        <f t="shared" si="113"/>
        <v>0</v>
      </c>
      <c r="AG24" s="8">
        <f t="shared" si="100"/>
        <v>0</v>
      </c>
      <c r="AH24" s="8">
        <f t="shared" si="101"/>
        <v>0</v>
      </c>
      <c r="AI24" s="11">
        <f t="shared" si="102"/>
        <v>0</v>
      </c>
      <c r="AJ24" s="8">
        <f t="shared" si="114"/>
        <v>10696.775987691744</v>
      </c>
      <c r="AK24" s="8">
        <f t="shared" si="103"/>
        <v>0</v>
      </c>
      <c r="AL24" s="8">
        <f t="shared" si="104"/>
        <v>1368.6548263844436</v>
      </c>
      <c r="AM24" s="11">
        <f t="shared" si="105"/>
        <v>42511.777852432511</v>
      </c>
      <c r="AN24" s="21">
        <f>Data_original!C14</f>
        <v>61.332837426796203</v>
      </c>
      <c r="AO24" s="21">
        <f>Data_original!E14</f>
        <v>138.80116257320401</v>
      </c>
      <c r="AP24" s="21">
        <f>Data_original!G14</f>
        <v>5.4807970625225204</v>
      </c>
      <c r="AQ24" s="26">
        <f>Data_original!I14</f>
        <v>130.02420293747801</v>
      </c>
      <c r="AR24" s="15">
        <v>1540.72067773142</v>
      </c>
      <c r="AS24" s="15">
        <v>3330.3378261395101</v>
      </c>
      <c r="AT24" s="15">
        <v>2530.8091271936501</v>
      </c>
      <c r="AU24" s="10">
        <v>2095.3777747699801</v>
      </c>
      <c r="AV24" s="15">
        <v>2076.3310303102598</v>
      </c>
      <c r="AY24" s="10">
        <v>934.18536547926203</v>
      </c>
      <c r="BD24" s="15">
        <v>174.40536646390899</v>
      </c>
      <c r="BF24" s="15">
        <v>249.71820900709</v>
      </c>
      <c r="BG24" s="15">
        <v>326.952804877983</v>
      </c>
    </row>
    <row r="25" spans="1:59" x14ac:dyDescent="0.35">
      <c r="A25" s="15" t="s">
        <v>1</v>
      </c>
      <c r="B25" s="15" t="s">
        <v>10</v>
      </c>
      <c r="C25" s="3">
        <f t="shared" si="106"/>
        <v>254414.5028622293</v>
      </c>
      <c r="D25" s="3">
        <f t="shared" si="107"/>
        <v>60657.81144453428</v>
      </c>
      <c r="E25" s="3">
        <f t="shared" si="108"/>
        <v>0</v>
      </c>
      <c r="F25" s="3">
        <f t="shared" si="109"/>
        <v>38439.342378469621</v>
      </c>
      <c r="G25" s="12">
        <f t="shared" si="7"/>
        <v>353511.65668523323</v>
      </c>
      <c r="H25" s="8"/>
      <c r="I25" s="8"/>
      <c r="J25" s="8"/>
      <c r="K25" s="8"/>
      <c r="L25" s="8"/>
      <c r="M25" s="29"/>
      <c r="N25" s="32"/>
      <c r="O25" s="8"/>
      <c r="P25" s="8"/>
      <c r="Q25" s="8"/>
      <c r="R25" s="8"/>
      <c r="S25" s="29"/>
      <c r="T25" s="8"/>
      <c r="U25" s="8"/>
      <c r="V25" s="8"/>
      <c r="W25" s="11"/>
      <c r="X25" s="8">
        <f t="shared" si="110"/>
        <v>32876.166691689847</v>
      </c>
      <c r="Y25" s="8">
        <f t="shared" si="111"/>
        <v>146713.87314369349</v>
      </c>
      <c r="Z25" s="8">
        <f t="shared" si="95"/>
        <v>2767.7426329937553</v>
      </c>
      <c r="AA25" s="11">
        <f t="shared" si="96"/>
        <v>72056.7203938522</v>
      </c>
      <c r="AB25" s="8">
        <f t="shared" si="112"/>
        <v>24622.65330414159</v>
      </c>
      <c r="AC25" s="8">
        <f t="shared" si="97"/>
        <v>0</v>
      </c>
      <c r="AD25" s="8">
        <f t="shared" si="98"/>
        <v>1123.9563991852831</v>
      </c>
      <c r="AE25" s="11">
        <f t="shared" si="99"/>
        <v>34911.201741207406</v>
      </c>
      <c r="AF25" s="8">
        <f t="shared" si="113"/>
        <v>0</v>
      </c>
      <c r="AG25" s="8">
        <f t="shared" si="100"/>
        <v>0</v>
      </c>
      <c r="AH25" s="8">
        <f t="shared" si="101"/>
        <v>0</v>
      </c>
      <c r="AI25" s="11">
        <f t="shared" si="102"/>
        <v>0</v>
      </c>
      <c r="AJ25" s="8">
        <f t="shared" si="114"/>
        <v>4308.8052215403195</v>
      </c>
      <c r="AK25" s="8">
        <f t="shared" si="103"/>
        <v>9693.5982950300513</v>
      </c>
      <c r="AL25" s="8">
        <f t="shared" si="104"/>
        <v>0</v>
      </c>
      <c r="AM25" s="11">
        <f t="shared" si="105"/>
        <v>24436.938861899249</v>
      </c>
      <c r="AN25" s="21">
        <f>Data_original!C15</f>
        <v>14.823415043591501</v>
      </c>
      <c r="AO25" s="21">
        <f>Data_original!E15</f>
        <v>33.546584956408502</v>
      </c>
      <c r="AP25" s="21">
        <f>Data_original!G15</f>
        <v>1.57525642889194</v>
      </c>
      <c r="AQ25" s="26">
        <f>Data_original!I15</f>
        <v>37.3707435711081</v>
      </c>
      <c r="AR25" s="15">
        <v>2217.85375333621</v>
      </c>
      <c r="AS25" s="15">
        <v>4373.4369186711001</v>
      </c>
      <c r="AT25" s="15">
        <v>1757.01084739621</v>
      </c>
      <c r="AU25" s="10">
        <v>1928.1585943492</v>
      </c>
      <c r="AV25" s="15">
        <v>1661.06482424821</v>
      </c>
      <c r="AX25" s="15">
        <v>713.50694310506105</v>
      </c>
      <c r="AY25" s="10">
        <v>934.18536547926203</v>
      </c>
      <c r="BD25" s="15">
        <v>290.67561077318101</v>
      </c>
      <c r="BE25" s="15">
        <v>288.95931754681499</v>
      </c>
      <c r="BG25" s="15">
        <v>653.90560975596497</v>
      </c>
    </row>
    <row r="26" spans="1:59" x14ac:dyDescent="0.35">
      <c r="A26" s="15" t="s">
        <v>1</v>
      </c>
      <c r="B26" s="15" t="s">
        <v>11</v>
      </c>
      <c r="C26" s="3">
        <f t="shared" si="106"/>
        <v>0</v>
      </c>
      <c r="D26" s="3">
        <f t="shared" si="107"/>
        <v>0</v>
      </c>
      <c r="E26" s="3">
        <f t="shared" si="108"/>
        <v>0</v>
      </c>
      <c r="F26" s="3">
        <f t="shared" si="109"/>
        <v>0</v>
      </c>
      <c r="G26" s="12">
        <f t="shared" si="7"/>
        <v>0</v>
      </c>
      <c r="H26" s="8"/>
      <c r="I26" s="8"/>
      <c r="J26" s="8"/>
      <c r="K26" s="8"/>
      <c r="L26" s="8"/>
      <c r="M26" s="29"/>
      <c r="N26" s="32"/>
      <c r="O26" s="8"/>
      <c r="P26" s="8"/>
      <c r="Q26" s="8"/>
      <c r="R26" s="8"/>
      <c r="S26" s="29"/>
      <c r="T26" s="8"/>
      <c r="U26" s="8"/>
      <c r="V26" s="8"/>
      <c r="W26" s="11"/>
      <c r="X26" s="8">
        <f t="shared" si="110"/>
        <v>0</v>
      </c>
      <c r="Y26" s="8">
        <f t="shared" si="111"/>
        <v>0</v>
      </c>
      <c r="Z26" s="8">
        <f t="shared" si="95"/>
        <v>0</v>
      </c>
      <c r="AA26" s="11">
        <f t="shared" si="96"/>
        <v>0</v>
      </c>
      <c r="AB26" s="8">
        <f t="shared" si="112"/>
        <v>0</v>
      </c>
      <c r="AC26" s="8">
        <f t="shared" si="97"/>
        <v>0</v>
      </c>
      <c r="AD26" s="8">
        <f t="shared" si="98"/>
        <v>0</v>
      </c>
      <c r="AE26" s="11">
        <f t="shared" si="99"/>
        <v>0</v>
      </c>
      <c r="AF26" s="8">
        <f t="shared" si="113"/>
        <v>0</v>
      </c>
      <c r="AG26" s="8">
        <f t="shared" si="100"/>
        <v>0</v>
      </c>
      <c r="AH26" s="8">
        <f t="shared" si="101"/>
        <v>0</v>
      </c>
      <c r="AI26" s="11">
        <f t="shared" si="102"/>
        <v>0</v>
      </c>
      <c r="AJ26" s="8">
        <f t="shared" si="114"/>
        <v>0</v>
      </c>
      <c r="AK26" s="8">
        <f t="shared" si="103"/>
        <v>0</v>
      </c>
      <c r="AL26" s="8">
        <f t="shared" si="104"/>
        <v>0</v>
      </c>
      <c r="AM26" s="11">
        <f t="shared" si="105"/>
        <v>0</v>
      </c>
      <c r="AN26" s="21">
        <f>Data_original!C16</f>
        <v>0</v>
      </c>
      <c r="AO26" s="21">
        <f>Data_original!E16</f>
        <v>0</v>
      </c>
      <c r="AP26" s="21">
        <f>Data_original!G16</f>
        <v>0</v>
      </c>
      <c r="AQ26" s="26">
        <f>Data_original!I16</f>
        <v>0</v>
      </c>
    </row>
    <row r="27" spans="1:59" x14ac:dyDescent="0.35">
      <c r="A27" s="15" t="s">
        <v>1</v>
      </c>
      <c r="B27" s="15" t="s">
        <v>12</v>
      </c>
      <c r="C27" s="3">
        <f t="shared" si="106"/>
        <v>1124065.181547221</v>
      </c>
      <c r="D27" s="3">
        <f t="shared" si="107"/>
        <v>0</v>
      </c>
      <c r="E27" s="3">
        <f t="shared" si="108"/>
        <v>0</v>
      </c>
      <c r="F27" s="3">
        <f t="shared" si="109"/>
        <v>63516.652398666869</v>
      </c>
      <c r="G27" s="12">
        <f t="shared" si="7"/>
        <v>1187581.8339458879</v>
      </c>
      <c r="H27" s="8">
        <f>C27+C28</f>
        <v>1195266.9394563241</v>
      </c>
      <c r="I27" s="8">
        <f t="shared" ref="I27" si="117">D27+D28</f>
        <v>0</v>
      </c>
      <c r="J27" s="8">
        <f t="shared" ref="J27" si="118">E27+E28</f>
        <v>0</v>
      </c>
      <c r="K27" s="8">
        <f t="shared" ref="K27" si="119">F27+F28</f>
        <v>66500.101239200318</v>
      </c>
      <c r="L27" s="8">
        <f>SUM(H27:K27)</f>
        <v>1261767.0406955243</v>
      </c>
      <c r="M27" s="29">
        <f>SUM(I27:K27)</f>
        <v>66500.101239200318</v>
      </c>
      <c r="N27" s="32">
        <f>H27/L27</f>
        <v>0.94729605458504973</v>
      </c>
      <c r="O27" s="8">
        <f>H27/H29</f>
        <v>0.33355242340819335</v>
      </c>
      <c r="P27" s="8">
        <f>I27/I29</f>
        <v>0</v>
      </c>
      <c r="Q27" s="8" t="e">
        <f>J27/J29</f>
        <v>#DIV/0!</v>
      </c>
      <c r="R27" s="8">
        <f>K27/K29</f>
        <v>0.30549912903696413</v>
      </c>
      <c r="S27" s="29">
        <f>M27/M29</f>
        <v>0.12615055877029469</v>
      </c>
      <c r="T27" s="8">
        <f>H27/M27</f>
        <v>17.973911575817887</v>
      </c>
      <c r="U27" s="8">
        <f>I27/O27</f>
        <v>0</v>
      </c>
      <c r="V27" s="8" t="e">
        <f>J27/P27</f>
        <v>#DIV/0!</v>
      </c>
      <c r="W27" s="11" t="e">
        <f>K27/Q27</f>
        <v>#DIV/0!</v>
      </c>
      <c r="X27" s="8">
        <f t="shared" si="110"/>
        <v>238138.25191088236</v>
      </c>
      <c r="Y27" s="8">
        <f t="shared" si="111"/>
        <v>535561.01878497261</v>
      </c>
      <c r="Z27" s="8">
        <f t="shared" si="95"/>
        <v>11375.520870090982</v>
      </c>
      <c r="AA27" s="11">
        <f t="shared" si="96"/>
        <v>338990.38998127525</v>
      </c>
      <c r="AB27" s="8">
        <f t="shared" si="112"/>
        <v>0</v>
      </c>
      <c r="AC27" s="8">
        <f t="shared" si="97"/>
        <v>0</v>
      </c>
      <c r="AD27" s="8">
        <f t="shared" si="98"/>
        <v>0</v>
      </c>
      <c r="AE27" s="11">
        <f t="shared" si="99"/>
        <v>0</v>
      </c>
      <c r="AF27" s="8">
        <f t="shared" si="113"/>
        <v>0</v>
      </c>
      <c r="AG27" s="8">
        <f t="shared" si="100"/>
        <v>0</v>
      </c>
      <c r="AH27" s="8">
        <f t="shared" si="101"/>
        <v>0</v>
      </c>
      <c r="AI27" s="11">
        <f t="shared" si="102"/>
        <v>0</v>
      </c>
      <c r="AJ27" s="8">
        <f t="shared" si="114"/>
        <v>6325.8997411696573</v>
      </c>
      <c r="AK27" s="8">
        <f t="shared" si="103"/>
        <v>14231.492906428482</v>
      </c>
      <c r="AL27" s="8">
        <f t="shared" si="104"/>
        <v>1122.4373532080022</v>
      </c>
      <c r="AM27" s="11">
        <f t="shared" si="105"/>
        <v>41836.822397860728</v>
      </c>
      <c r="AN27" s="21">
        <f>Data_original!C17</f>
        <v>54.4068671976218</v>
      </c>
      <c r="AO27" s="21">
        <f>Data_original!E17</f>
        <v>123.127132802378</v>
      </c>
      <c r="AP27" s="21">
        <f>Data_original!G17</f>
        <v>4.49481580726912</v>
      </c>
      <c r="AQ27" s="26">
        <f>Data_original!I17</f>
        <v>106.63318419273099</v>
      </c>
      <c r="AR27" s="15">
        <v>4376.9888651352403</v>
      </c>
      <c r="AS27" s="15">
        <v>4349.6588168308999</v>
      </c>
      <c r="AT27" s="15">
        <v>2530.8091271936501</v>
      </c>
      <c r="AU27" s="10">
        <v>3179.0327987259302</v>
      </c>
      <c r="BD27" s="15">
        <v>116.270244309273</v>
      </c>
      <c r="BE27" s="15">
        <v>115.58372701872599</v>
      </c>
      <c r="BF27" s="15">
        <v>249.71820900709</v>
      </c>
      <c r="BG27" s="15">
        <v>392.34336585357897</v>
      </c>
    </row>
    <row r="28" spans="1:59" x14ac:dyDescent="0.35">
      <c r="A28" s="15" t="s">
        <v>1</v>
      </c>
      <c r="B28" s="15" t="s">
        <v>18</v>
      </c>
      <c r="C28" s="3">
        <f t="shared" si="106"/>
        <v>71201.757909103122</v>
      </c>
      <c r="D28" s="3">
        <f t="shared" si="107"/>
        <v>0</v>
      </c>
      <c r="E28" s="3">
        <f t="shared" si="108"/>
        <v>0</v>
      </c>
      <c r="F28" s="3">
        <f t="shared" si="109"/>
        <v>2983.4488405334441</v>
      </c>
      <c r="G28" s="12">
        <f t="shared" si="7"/>
        <v>74185.206749636563</v>
      </c>
      <c r="H28" s="8"/>
      <c r="I28" s="8"/>
      <c r="J28" s="8"/>
      <c r="K28" s="8"/>
      <c r="L28" s="8"/>
      <c r="M28" s="29"/>
      <c r="N28" s="32"/>
      <c r="O28" s="8"/>
      <c r="P28" s="8"/>
      <c r="Q28" s="8"/>
      <c r="R28" s="8"/>
      <c r="S28" s="29"/>
      <c r="T28" s="8"/>
      <c r="U28" s="8"/>
      <c r="V28" s="8"/>
      <c r="W28" s="11"/>
      <c r="X28" s="8">
        <f t="shared" si="110"/>
        <v>18293.563371301352</v>
      </c>
      <c r="Y28" s="8">
        <f t="shared" si="111"/>
        <v>41141.309124953346</v>
      </c>
      <c r="Z28" s="8">
        <f t="shared" si="95"/>
        <v>388.70750421913738</v>
      </c>
      <c r="AA28" s="11">
        <f t="shared" si="96"/>
        <v>11378.177908629281</v>
      </c>
      <c r="AB28" s="8">
        <f t="shared" si="112"/>
        <v>0</v>
      </c>
      <c r="AC28" s="8">
        <f t="shared" si="97"/>
        <v>0</v>
      </c>
      <c r="AD28" s="8">
        <f t="shared" si="98"/>
        <v>0</v>
      </c>
      <c r="AE28" s="11">
        <f t="shared" si="99"/>
        <v>0</v>
      </c>
      <c r="AF28" s="8">
        <f t="shared" si="113"/>
        <v>0</v>
      </c>
      <c r="AG28" s="8">
        <f t="shared" si="100"/>
        <v>0</v>
      </c>
      <c r="AH28" s="8">
        <f t="shared" si="101"/>
        <v>0</v>
      </c>
      <c r="AI28" s="11">
        <f t="shared" si="102"/>
        <v>0</v>
      </c>
      <c r="AJ28" s="8">
        <f t="shared" si="114"/>
        <v>485.94985000096779</v>
      </c>
      <c r="AK28" s="8">
        <f t="shared" si="103"/>
        <v>1093.2503084359723</v>
      </c>
      <c r="AL28" s="8">
        <f t="shared" si="104"/>
        <v>0</v>
      </c>
      <c r="AM28" s="11">
        <f t="shared" si="105"/>
        <v>1404.2486820965039</v>
      </c>
      <c r="AN28" s="21">
        <f>Data_original!C18</f>
        <v>4.1794859285610997</v>
      </c>
      <c r="AO28" s="21">
        <f>Data_original!E18</f>
        <v>9.4585140714389002</v>
      </c>
      <c r="AP28" s="21">
        <f>Data_original!G18</f>
        <v>0.15086803470874899</v>
      </c>
      <c r="AQ28" s="26">
        <f>Data_original!I18</f>
        <v>3.5791319652912499</v>
      </c>
      <c r="AR28" s="15">
        <v>4376.9888651352403</v>
      </c>
      <c r="AS28" s="15">
        <v>4349.6588168308999</v>
      </c>
      <c r="AT28" s="15">
        <v>2576.4735715523698</v>
      </c>
      <c r="AU28" s="10">
        <v>3179.0327987259302</v>
      </c>
      <c r="BD28" s="15">
        <v>116.270244309273</v>
      </c>
      <c r="BE28" s="15">
        <v>115.58372701872599</v>
      </c>
      <c r="BG28" s="15">
        <v>392.34336585357897</v>
      </c>
    </row>
    <row r="29" spans="1:59" s="5" customFormat="1" x14ac:dyDescent="0.35">
      <c r="A29" s="5" t="s">
        <v>1</v>
      </c>
      <c r="B29" s="5" t="s">
        <v>19</v>
      </c>
      <c r="C29" s="4">
        <f t="shared" si="106"/>
        <v>3583445.5263231155</v>
      </c>
      <c r="D29" s="4">
        <f t="shared" si="107"/>
        <v>309471.79251306335</v>
      </c>
      <c r="E29" s="4">
        <f t="shared" si="108"/>
        <v>0</v>
      </c>
      <c r="F29" s="4">
        <f t="shared" si="109"/>
        <v>217676.89305311925</v>
      </c>
      <c r="G29" s="14">
        <f t="shared" si="7"/>
        <v>4110594.2118892977</v>
      </c>
      <c r="H29" s="4">
        <f>SUM(H21:H28)</f>
        <v>3583445.5263231155</v>
      </c>
      <c r="I29" s="4">
        <f t="shared" ref="I29:K29" si="120">SUM(I21:I28)</f>
        <v>309471.79251306335</v>
      </c>
      <c r="J29" s="4">
        <f t="shared" si="120"/>
        <v>0</v>
      </c>
      <c r="K29" s="4">
        <f t="shared" si="120"/>
        <v>217676.89305311925</v>
      </c>
      <c r="L29" s="8">
        <f>SUM(H29:K29)</f>
        <v>4110594.2118892977</v>
      </c>
      <c r="M29" s="29">
        <f>SUM(I29:K29)</f>
        <v>527148.6855661826</v>
      </c>
      <c r="N29" s="32">
        <f>H29/L29</f>
        <v>0.87175851996251996</v>
      </c>
      <c r="O29" s="4">
        <f>H29/H29</f>
        <v>1</v>
      </c>
      <c r="P29" s="4">
        <f>I29/I29</f>
        <v>1</v>
      </c>
      <c r="Q29" s="4" t="e">
        <f>J29/J29</f>
        <v>#DIV/0!</v>
      </c>
      <c r="R29" s="4">
        <f>K29/K29</f>
        <v>1</v>
      </c>
      <c r="S29" s="30">
        <f>M29/M29</f>
        <v>1</v>
      </c>
      <c r="T29" s="4">
        <f>H29/M29</f>
        <v>6.7977889814414043</v>
      </c>
      <c r="U29" s="4">
        <f t="shared" ref="U29:W30" si="121">I29/O29</f>
        <v>309471.79251306335</v>
      </c>
      <c r="V29" s="4">
        <f t="shared" si="121"/>
        <v>0</v>
      </c>
      <c r="W29" s="14" t="e">
        <f t="shared" si="121"/>
        <v>#DIV/0!</v>
      </c>
      <c r="X29" s="4">
        <f>SUM(X21:X28)</f>
        <v>602876.7120224745</v>
      </c>
      <c r="Y29" s="4">
        <f t="shared" ref="Y29" si="122">SUM(Y21:Y28)</f>
        <v>1678478.6628447543</v>
      </c>
      <c r="Z29" s="4">
        <f t="shared" ref="Z29" si="123">SUM(Z21:Z28)</f>
        <v>29804.374525723812</v>
      </c>
      <c r="AA29" s="14">
        <f t="shared" ref="AA29" si="124">SUM(AA21:AA28)</f>
        <v>1272285.7769301625</v>
      </c>
      <c r="AB29" s="4">
        <f>SUM(AB21:AB28)</f>
        <v>151969.92683037301</v>
      </c>
      <c r="AC29" s="4">
        <f t="shared" ref="AC29" si="125">SUM(AC21:AC28)</f>
        <v>0</v>
      </c>
      <c r="AD29" s="4">
        <f t="shared" ref="AD29" si="126">SUM(AD21:AD28)</f>
        <v>1123.9563991852831</v>
      </c>
      <c r="AE29" s="14">
        <f t="shared" ref="AE29" si="127">SUM(AE21:AE28)</f>
        <v>156377.90928350505</v>
      </c>
      <c r="AF29" s="4">
        <f>SUM(AF21:AF28)</f>
        <v>0</v>
      </c>
      <c r="AG29" s="4">
        <f t="shared" ref="AG29" si="128">SUM(AG21:AG28)</f>
        <v>0</v>
      </c>
      <c r="AH29" s="4">
        <f t="shared" ref="AH29" si="129">SUM(AH21:AH28)</f>
        <v>0</v>
      </c>
      <c r="AI29" s="14">
        <f t="shared" ref="AI29" si="130">SUM(AI21:AI28)</f>
        <v>0</v>
      </c>
      <c r="AJ29" s="4">
        <f>SUM(AJ21:AJ28)</f>
        <v>21817.43080040269</v>
      </c>
      <c r="AK29" s="4">
        <f t="shared" ref="AK29" si="131">SUM(AK21:AK28)</f>
        <v>25018.341509894504</v>
      </c>
      <c r="AL29" s="4">
        <f t="shared" ref="AL29" si="132">SUM(AL21:AL28)</f>
        <v>2491.092179592446</v>
      </c>
      <c r="AM29" s="14">
        <f t="shared" ref="AM29" si="133">SUM(AM21:AM28)</f>
        <v>168350.0285632296</v>
      </c>
      <c r="AN29" s="9">
        <f>Data_original!C19</f>
        <v>199.167</v>
      </c>
      <c r="AO29" s="9">
        <f>Data_original!E19</f>
        <v>450.73099999999999</v>
      </c>
      <c r="AP29" s="9">
        <f>Data_original!G19</f>
        <v>19.2</v>
      </c>
      <c r="AQ29" s="13">
        <f>Data_original!I19</f>
        <v>455.49299999999999</v>
      </c>
      <c r="AR29" s="5">
        <v>3026.9909775338001</v>
      </c>
      <c r="AS29" s="5">
        <v>2120.19351791598</v>
      </c>
      <c r="AT29" s="5">
        <v>2576.4735715523698</v>
      </c>
      <c r="AU29" s="16">
        <v>1420.55475938636</v>
      </c>
      <c r="AV29" s="5">
        <v>763.027644290333</v>
      </c>
      <c r="AY29" s="16">
        <v>174.60179727196899</v>
      </c>
      <c r="BC29" s="16"/>
      <c r="BD29" s="5">
        <v>109.543402272478</v>
      </c>
      <c r="BE29" s="5">
        <v>31.602263807385</v>
      </c>
      <c r="BG29" s="5">
        <v>187.96911720207899</v>
      </c>
    </row>
    <row r="30" spans="1:59" x14ac:dyDescent="0.35">
      <c r="A30" s="15" t="s">
        <v>20</v>
      </c>
      <c r="B30" s="15" t="s">
        <v>6</v>
      </c>
      <c r="C30" s="3">
        <f>SUM(X30:AA30)</f>
        <v>6610737.9526158925</v>
      </c>
      <c r="D30" s="3">
        <f>SUM(AB30:AE30)</f>
        <v>0</v>
      </c>
      <c r="E30" s="3">
        <f>SUM(AF30:AI30)</f>
        <v>5680352.6204430489</v>
      </c>
      <c r="F30" s="3">
        <f>SUM(AJ30:AM30)</f>
        <v>555921.23599285271</v>
      </c>
      <c r="G30" s="12">
        <f>SUM(C30:F30)</f>
        <v>12847011.809051793</v>
      </c>
      <c r="H30" s="8">
        <f>C30+C31+C32</f>
        <v>12188879.887244694</v>
      </c>
      <c r="I30" s="8">
        <f t="shared" ref="I30" si="134">D30+D31+D32</f>
        <v>0</v>
      </c>
      <c r="J30" s="8">
        <f t="shared" ref="J30" si="135">E30+E31+E32</f>
        <v>7451680.631816878</v>
      </c>
      <c r="K30" s="8">
        <f t="shared" ref="K30" si="136">F30+F31+F32</f>
        <v>810007.37826630962</v>
      </c>
      <c r="L30" s="8">
        <f>SUM(H30:K30)</f>
        <v>20450567.897327881</v>
      </c>
      <c r="M30" s="29">
        <f>SUM(I30:K30)</f>
        <v>8261688.0100831874</v>
      </c>
      <c r="N30" s="32">
        <f>H30/L30</f>
        <v>0.59601669491228759</v>
      </c>
      <c r="O30" s="8">
        <f>H30/H38</f>
        <v>0.41117445746856429</v>
      </c>
      <c r="P30" s="8">
        <f>I30/I38</f>
        <v>0</v>
      </c>
      <c r="Q30" s="8">
        <f>J30/J38</f>
        <v>0.65533293052365249</v>
      </c>
      <c r="R30" s="8">
        <f>K30/K38</f>
        <v>0.54180095357447267</v>
      </c>
      <c r="S30" s="29">
        <f>M30/M38</f>
        <v>0.42317191500281998</v>
      </c>
      <c r="T30" s="8">
        <f>H30/M30</f>
        <v>1.4753498162080758</v>
      </c>
      <c r="U30" s="8">
        <f t="shared" si="121"/>
        <v>0</v>
      </c>
      <c r="V30" s="8" t="e">
        <f t="shared" si="121"/>
        <v>#DIV/0!</v>
      </c>
      <c r="W30" s="11">
        <f t="shared" si="121"/>
        <v>1236024.2260663789</v>
      </c>
      <c r="X30" s="8">
        <f>AN30*AR30</f>
        <v>410752.56971070316</v>
      </c>
      <c r="Y30" s="8">
        <f>AO30*AS30</f>
        <v>5843624.4940919103</v>
      </c>
      <c r="Z30" s="8">
        <f t="shared" ref="Z30:Z37" si="137">AP30*AT30</f>
        <v>0</v>
      </c>
      <c r="AA30" s="11">
        <f t="shared" ref="AA30:AA37" si="138">AQ30*AU30</f>
        <v>356360.88881327835</v>
      </c>
      <c r="AB30" s="8">
        <f>AN30*AV30</f>
        <v>0</v>
      </c>
      <c r="AC30" s="8">
        <f t="shared" ref="AC30:AC37" si="139">AO30*AW30</f>
        <v>0</v>
      </c>
      <c r="AD30" s="8">
        <f t="shared" ref="AD30:AD37" si="140">AP30*AX30</f>
        <v>0</v>
      </c>
      <c r="AE30" s="11">
        <f t="shared" ref="AE30:AE37" si="141">AQ30*AY30</f>
        <v>0</v>
      </c>
      <c r="AF30" s="8">
        <f>AN30*AZ30</f>
        <v>0</v>
      </c>
      <c r="AG30" s="8">
        <f t="shared" ref="AG30:AG37" si="142">AO30*BA30</f>
        <v>0</v>
      </c>
      <c r="AH30" s="8">
        <f t="shared" ref="AH30:AH37" si="143">AP30*BB30</f>
        <v>0</v>
      </c>
      <c r="AI30" s="11">
        <f t="shared" ref="AI30:AI37" si="144">AQ30*BC30</f>
        <v>5680352.6204430489</v>
      </c>
      <c r="AJ30" s="8">
        <f>AN30*BD30</f>
        <v>57034.413519294605</v>
      </c>
      <c r="AK30" s="8">
        <f t="shared" ref="AK30:AK37" si="145">AO30*BE30</f>
        <v>0</v>
      </c>
      <c r="AL30" s="8">
        <f t="shared" ref="AL30:AL37" si="146">AP30*BF30</f>
        <v>0</v>
      </c>
      <c r="AM30" s="11">
        <f t="shared" ref="AM30:AM37" si="147">AQ30*BG30</f>
        <v>498886.82247355813</v>
      </c>
      <c r="AN30" s="21">
        <f>Data_original!C20</f>
        <v>137.32214109567499</v>
      </c>
      <c r="AO30" s="21">
        <f>Data_original!E20</f>
        <v>2212.1618589043201</v>
      </c>
      <c r="AP30" s="21">
        <f>Data_original!G20</f>
        <v>0</v>
      </c>
      <c r="AQ30" s="26">
        <f>Data_original!I20</f>
        <v>1525.8679999999999</v>
      </c>
      <c r="AR30" s="15">
        <v>2991.1605399782102</v>
      </c>
      <c r="AS30" s="15">
        <v>2641.5899318444299</v>
      </c>
      <c r="AT30" s="15">
        <v>2390.1298443621599</v>
      </c>
      <c r="AU30" s="10">
        <v>233.54634136981599</v>
      </c>
      <c r="AX30" s="15">
        <v>203.676393638523</v>
      </c>
      <c r="BC30" s="10">
        <v>3722.7025014241399</v>
      </c>
      <c r="BD30" s="15">
        <v>415.33297590777897</v>
      </c>
      <c r="BF30" s="15">
        <v>27.187438533316101</v>
      </c>
      <c r="BG30" s="15">
        <v>326.952804877983</v>
      </c>
    </row>
    <row r="31" spans="1:59" x14ac:dyDescent="0.35">
      <c r="A31" s="15" t="s">
        <v>20</v>
      </c>
      <c r="B31" s="15" t="s">
        <v>7</v>
      </c>
      <c r="C31" s="3">
        <f t="shared" ref="C31:C38" si="148">SUM(X31:AA31)</f>
        <v>840721.2097715477</v>
      </c>
      <c r="D31" s="3">
        <f t="shared" ref="D31:D38" si="149">SUM(AB31:AE31)</f>
        <v>0</v>
      </c>
      <c r="E31" s="3">
        <f t="shared" ref="E31:E38" si="150">SUM(AF31:AI31)</f>
        <v>275710.49224493437</v>
      </c>
      <c r="F31" s="3">
        <f t="shared" ref="F31:F38" si="151">SUM(AJ31:AM31)</f>
        <v>35581.101675142287</v>
      </c>
      <c r="G31" s="12">
        <f t="shared" si="7"/>
        <v>1152012.8036916244</v>
      </c>
      <c r="H31" s="8"/>
      <c r="I31" s="8"/>
      <c r="J31" s="8"/>
      <c r="K31" s="8"/>
      <c r="L31" s="8"/>
      <c r="M31" s="29"/>
      <c r="N31" s="32"/>
      <c r="O31" s="8"/>
      <c r="P31" s="8"/>
      <c r="Q31" s="8"/>
      <c r="R31" s="8"/>
      <c r="S31" s="29"/>
      <c r="T31" s="8"/>
      <c r="U31" s="8"/>
      <c r="V31" s="8"/>
      <c r="W31" s="11"/>
      <c r="X31" s="8">
        <f t="shared" ref="X31:X37" si="152">AN31*AR31</f>
        <v>44580.503411970538</v>
      </c>
      <c r="Y31" s="8">
        <f t="shared" ref="Y31:Y37" si="153">AO31*AS31</f>
        <v>796140.70635957713</v>
      </c>
      <c r="Z31" s="8">
        <f t="shared" si="137"/>
        <v>0</v>
      </c>
      <c r="AA31" s="11">
        <f t="shared" si="138"/>
        <v>0</v>
      </c>
      <c r="AB31" s="8">
        <f t="shared" ref="AB31:AB37" si="154">AN31*AV31</f>
        <v>0</v>
      </c>
      <c r="AC31" s="8">
        <f t="shared" si="139"/>
        <v>0</v>
      </c>
      <c r="AD31" s="8">
        <f t="shared" si="140"/>
        <v>0</v>
      </c>
      <c r="AE31" s="11">
        <f t="shared" si="141"/>
        <v>0</v>
      </c>
      <c r="AF31" s="8">
        <f t="shared" ref="AF31:AF37" si="155">AN31*AZ31</f>
        <v>0</v>
      </c>
      <c r="AG31" s="8">
        <f t="shared" si="142"/>
        <v>0</v>
      </c>
      <c r="AH31" s="8">
        <f t="shared" si="143"/>
        <v>0</v>
      </c>
      <c r="AI31" s="11">
        <f t="shared" si="144"/>
        <v>275710.49224493437</v>
      </c>
      <c r="AJ31" s="8">
        <f t="shared" ref="AJ31:AJ37" si="156">AN31*BD31</f>
        <v>12904.309034415135</v>
      </c>
      <c r="AK31" s="8">
        <f t="shared" si="145"/>
        <v>0</v>
      </c>
      <c r="AL31" s="8">
        <f t="shared" si="146"/>
        <v>0</v>
      </c>
      <c r="AM31" s="11">
        <f t="shared" si="147"/>
        <v>22676.792640727148</v>
      </c>
      <c r="AN31" s="21">
        <f>Data_original!C21</f>
        <v>15.534895834132399</v>
      </c>
      <c r="AO31" s="21">
        <f>Data_original!E21</f>
        <v>250.25610416586801</v>
      </c>
      <c r="AP31" s="21">
        <f>Data_original!G21</f>
        <v>0</v>
      </c>
      <c r="AQ31" s="26">
        <f>Data_original!I21</f>
        <v>69.358000000000004</v>
      </c>
      <c r="AR31" s="15">
        <v>2869.70082631779</v>
      </c>
      <c r="AS31" s="15">
        <v>3181.3038447681602</v>
      </c>
      <c r="BC31" s="10">
        <v>3975.1793916337601</v>
      </c>
      <c r="BD31" s="15">
        <v>830.66595181555795</v>
      </c>
      <c r="BG31" s="15">
        <v>326.952804877983</v>
      </c>
    </row>
    <row r="32" spans="1:59" x14ac:dyDescent="0.35">
      <c r="A32" s="15" t="s">
        <v>20</v>
      </c>
      <c r="B32" s="15" t="s">
        <v>8</v>
      </c>
      <c r="C32" s="3">
        <f t="shared" si="148"/>
        <v>4737420.724857253</v>
      </c>
      <c r="D32" s="3">
        <f t="shared" si="149"/>
        <v>0</v>
      </c>
      <c r="E32" s="3">
        <f t="shared" si="150"/>
        <v>1495617.5191288942</v>
      </c>
      <c r="F32" s="3">
        <f t="shared" si="151"/>
        <v>218505.04059831455</v>
      </c>
      <c r="G32" s="12">
        <f t="shared" si="7"/>
        <v>6451543.2845844617</v>
      </c>
      <c r="H32" s="8"/>
      <c r="I32" s="8"/>
      <c r="J32" s="8"/>
      <c r="K32" s="8"/>
      <c r="L32" s="8"/>
      <c r="M32" s="29"/>
      <c r="N32" s="32"/>
      <c r="O32" s="8"/>
      <c r="P32" s="8"/>
      <c r="Q32" s="8"/>
      <c r="R32" s="8"/>
      <c r="S32" s="29"/>
      <c r="T32" s="8"/>
      <c r="U32" s="8"/>
      <c r="V32" s="8"/>
      <c r="W32" s="11"/>
      <c r="X32" s="8">
        <f t="shared" si="152"/>
        <v>228995.26918133639</v>
      </c>
      <c r="Y32" s="8">
        <f t="shared" si="153"/>
        <v>4508425.4556759167</v>
      </c>
      <c r="Z32" s="8">
        <f t="shared" si="137"/>
        <v>0</v>
      </c>
      <c r="AA32" s="11">
        <f t="shared" si="138"/>
        <v>0</v>
      </c>
      <c r="AB32" s="8">
        <f t="shared" si="154"/>
        <v>0</v>
      </c>
      <c r="AC32" s="8">
        <f t="shared" si="139"/>
        <v>0</v>
      </c>
      <c r="AD32" s="8">
        <f t="shared" si="140"/>
        <v>0</v>
      </c>
      <c r="AE32" s="11">
        <f t="shared" si="141"/>
        <v>0</v>
      </c>
      <c r="AF32" s="8">
        <f t="shared" si="155"/>
        <v>0</v>
      </c>
      <c r="AG32" s="8">
        <f t="shared" si="142"/>
        <v>0</v>
      </c>
      <c r="AH32" s="8">
        <f t="shared" si="143"/>
        <v>0</v>
      </c>
      <c r="AI32" s="11">
        <f t="shared" si="144"/>
        <v>1495617.5191288942</v>
      </c>
      <c r="AJ32" s="8">
        <f t="shared" si="156"/>
        <v>95492.644243827119</v>
      </c>
      <c r="AK32" s="8">
        <f t="shared" si="145"/>
        <v>0</v>
      </c>
      <c r="AL32" s="8">
        <f t="shared" si="146"/>
        <v>0</v>
      </c>
      <c r="AM32" s="11">
        <f t="shared" si="147"/>
        <v>123012.39635448744</v>
      </c>
      <c r="AN32" s="21">
        <f>Data_original!C22</f>
        <v>76.639427305374198</v>
      </c>
      <c r="AO32" s="21">
        <f>Data_original!E22</f>
        <v>1234.6065726946199</v>
      </c>
      <c r="AP32" s="21">
        <f>Data_original!G22</f>
        <v>0</v>
      </c>
      <c r="AQ32" s="26">
        <f>Data_original!I22</f>
        <v>376.23899999999998</v>
      </c>
      <c r="AR32" s="15">
        <v>2987.95642442488</v>
      </c>
      <c r="AS32" s="15">
        <v>3651.7102333547</v>
      </c>
      <c r="BC32" s="10">
        <v>3975.1793916337601</v>
      </c>
      <c r="BD32" s="15">
        <v>1245.9989277233401</v>
      </c>
      <c r="BG32" s="15">
        <v>326.952804877983</v>
      </c>
    </row>
    <row r="33" spans="1:59" x14ac:dyDescent="0.35">
      <c r="A33" s="15" t="s">
        <v>20</v>
      </c>
      <c r="B33" s="15" t="s">
        <v>9</v>
      </c>
      <c r="C33" s="3">
        <f t="shared" si="148"/>
        <v>5570295.0223241812</v>
      </c>
      <c r="D33" s="3">
        <f t="shared" si="149"/>
        <v>3256065.4001282579</v>
      </c>
      <c r="E33" s="3">
        <f t="shared" si="150"/>
        <v>888217.97695033473</v>
      </c>
      <c r="F33" s="3">
        <f t="shared" si="151"/>
        <v>192705.15531906369</v>
      </c>
      <c r="G33" s="12">
        <f t="shared" si="7"/>
        <v>9907283.554721836</v>
      </c>
      <c r="H33" s="8">
        <f>C33+C34+C35</f>
        <v>13935581.717135757</v>
      </c>
      <c r="I33" s="8">
        <f>D33+D34+D35</f>
        <v>6657383.1632417813</v>
      </c>
      <c r="J33" s="8">
        <f t="shared" ref="J33" si="157">E33+E34+E35</f>
        <v>1957750.3732978208</v>
      </c>
      <c r="K33" s="8">
        <f t="shared" ref="K33" si="158">F33+F34+F35</f>
        <v>586056.94484596851</v>
      </c>
      <c r="L33" s="8">
        <f>SUM(H33:K33)</f>
        <v>23136772.198521327</v>
      </c>
      <c r="M33" s="29">
        <f>SUM(I33:K33)</f>
        <v>9201190.4813855719</v>
      </c>
      <c r="N33" s="32">
        <f>H33/L33</f>
        <v>0.60231313156233524</v>
      </c>
      <c r="O33" s="8">
        <f>H33/H38</f>
        <v>0.47009694943736124</v>
      </c>
      <c r="P33" s="8">
        <f>I33/I38</f>
        <v>1</v>
      </c>
      <c r="Q33" s="8">
        <f>J33/J38</f>
        <v>0.1721730107284829</v>
      </c>
      <c r="R33" s="8">
        <f>K33/K38</f>
        <v>0.39200409784674012</v>
      </c>
      <c r="S33" s="29">
        <f>M33/M38</f>
        <v>0.47129417033922172</v>
      </c>
      <c r="T33" s="8">
        <f>H33/M33</f>
        <v>1.5145411613125579</v>
      </c>
      <c r="U33" s="8">
        <f>I33/O33</f>
        <v>14161723.812949045</v>
      </c>
      <c r="V33" s="8">
        <f>J33/P33</f>
        <v>1957750.3732978208</v>
      </c>
      <c r="W33" s="11">
        <f>K33/Q33</f>
        <v>3403883.9325995245</v>
      </c>
      <c r="X33" s="8">
        <f t="shared" si="152"/>
        <v>67576.623880694518</v>
      </c>
      <c r="Y33" s="8">
        <f t="shared" si="153"/>
        <v>5328780.0897814892</v>
      </c>
      <c r="Z33" s="8">
        <f t="shared" si="137"/>
        <v>0</v>
      </c>
      <c r="AA33" s="11">
        <f t="shared" si="138"/>
        <v>173938.30866199749</v>
      </c>
      <c r="AB33" s="8">
        <f t="shared" si="154"/>
        <v>202729.87164208313</v>
      </c>
      <c r="AC33" s="8">
        <f t="shared" si="139"/>
        <v>2705458.9111621799</v>
      </c>
      <c r="AD33" s="8">
        <f t="shared" si="140"/>
        <v>0</v>
      </c>
      <c r="AE33" s="11">
        <f t="shared" si="141"/>
        <v>347876.61732399499</v>
      </c>
      <c r="AF33" s="8">
        <f t="shared" si="155"/>
        <v>0</v>
      </c>
      <c r="AG33" s="8">
        <f t="shared" si="142"/>
        <v>0</v>
      </c>
      <c r="AH33" s="8">
        <f t="shared" si="143"/>
        <v>0</v>
      </c>
      <c r="AI33" s="11">
        <f t="shared" si="144"/>
        <v>888217.97695033473</v>
      </c>
      <c r="AJ33" s="8">
        <f t="shared" si="156"/>
        <v>70952.835074575982</v>
      </c>
      <c r="AK33" s="8">
        <f t="shared" si="145"/>
        <v>0</v>
      </c>
      <c r="AL33" s="8">
        <f t="shared" si="146"/>
        <v>0</v>
      </c>
      <c r="AM33" s="11">
        <f t="shared" si="147"/>
        <v>121752.3202444877</v>
      </c>
      <c r="AN33" s="21">
        <f>Data_original!C23</f>
        <v>113.889078868181</v>
      </c>
      <c r="AO33" s="21">
        <f>Data_original!E23</f>
        <v>1834.67192113182</v>
      </c>
      <c r="AP33" s="21">
        <f>Data_original!G23</f>
        <v>0</v>
      </c>
      <c r="AQ33" s="26">
        <f>Data_original!I23</f>
        <v>372.38499999999999</v>
      </c>
      <c r="AR33" s="15">
        <v>593.35473209779798</v>
      </c>
      <c r="AS33" s="15">
        <v>2904.4866433090301</v>
      </c>
      <c r="AU33" s="10">
        <v>467.09268273963102</v>
      </c>
      <c r="AV33" s="15">
        <v>1780.0641962933901</v>
      </c>
      <c r="AW33" s="15">
        <v>1474.6281773872499</v>
      </c>
      <c r="AY33" s="10">
        <v>934.18536547926203</v>
      </c>
      <c r="BC33" s="10">
        <v>2385.21416531368</v>
      </c>
      <c r="BD33" s="15">
        <v>622.999463861668</v>
      </c>
      <c r="BG33" s="15">
        <v>326.952804877983</v>
      </c>
    </row>
    <row r="34" spans="1:59" x14ac:dyDescent="0.35">
      <c r="A34" s="15" t="s">
        <v>20</v>
      </c>
      <c r="B34" s="15" t="s">
        <v>10</v>
      </c>
      <c r="C34" s="3">
        <f t="shared" si="148"/>
        <v>2540632.3577631577</v>
      </c>
      <c r="D34" s="3">
        <f t="shared" si="149"/>
        <v>1175870.3458018892</v>
      </c>
      <c r="E34" s="3">
        <f t="shared" si="150"/>
        <v>300366.06330136774</v>
      </c>
      <c r="F34" s="3">
        <f t="shared" si="151"/>
        <v>114088.17603553957</v>
      </c>
      <c r="G34" s="12">
        <f t="shared" si="7"/>
        <v>4130956.9429019545</v>
      </c>
      <c r="H34" s="8"/>
      <c r="I34" s="8"/>
      <c r="J34" s="8"/>
      <c r="K34" s="8"/>
      <c r="L34" s="8"/>
      <c r="M34" s="29"/>
      <c r="N34" s="32"/>
      <c r="O34" s="8"/>
      <c r="P34" s="8"/>
      <c r="Q34" s="8"/>
      <c r="R34" s="8"/>
      <c r="S34" s="29"/>
      <c r="T34" s="8"/>
      <c r="U34" s="8"/>
      <c r="V34" s="8"/>
      <c r="W34" s="11"/>
      <c r="X34" s="8">
        <f t="shared" si="152"/>
        <v>31161.543512343676</v>
      </c>
      <c r="Y34" s="8">
        <f t="shared" si="153"/>
        <v>2399047.3014950687</v>
      </c>
      <c r="Z34" s="8">
        <f t="shared" si="137"/>
        <v>0</v>
      </c>
      <c r="AA34" s="11">
        <f t="shared" si="138"/>
        <v>110423.51275574528</v>
      </c>
      <c r="AB34" s="8">
        <f t="shared" si="154"/>
        <v>74477.876463536217</v>
      </c>
      <c r="AC34" s="8">
        <f t="shared" si="139"/>
        <v>954161.11899735942</v>
      </c>
      <c r="AD34" s="8">
        <f t="shared" si="140"/>
        <v>0</v>
      </c>
      <c r="AE34" s="11">
        <f t="shared" si="141"/>
        <v>147231.35034099364</v>
      </c>
      <c r="AF34" s="8">
        <f t="shared" si="155"/>
        <v>0</v>
      </c>
      <c r="AG34" s="8">
        <f t="shared" si="142"/>
        <v>0</v>
      </c>
      <c r="AH34" s="8">
        <f t="shared" si="143"/>
        <v>0</v>
      </c>
      <c r="AI34" s="11">
        <f t="shared" si="144"/>
        <v>300366.06330136774</v>
      </c>
      <c r="AJ34" s="8">
        <f t="shared" si="156"/>
        <v>62559.106175549932</v>
      </c>
      <c r="AK34" s="8">
        <f t="shared" si="145"/>
        <v>0</v>
      </c>
      <c r="AL34" s="8">
        <f t="shared" si="146"/>
        <v>0</v>
      </c>
      <c r="AM34" s="11">
        <f t="shared" si="147"/>
        <v>51529.069859989635</v>
      </c>
      <c r="AN34" s="21">
        <f>Data_original!C24</f>
        <v>50.207993589413803</v>
      </c>
      <c r="AO34" s="21">
        <f>Data_original!E24</f>
        <v>808.81500641058597</v>
      </c>
      <c r="AP34" s="21">
        <f>Data_original!G24</f>
        <v>0</v>
      </c>
      <c r="AQ34" s="26">
        <f>Data_original!I24</f>
        <v>157.60400000000001</v>
      </c>
      <c r="AR34" s="15">
        <v>620.64904977429705</v>
      </c>
      <c r="AS34" s="15">
        <v>2966.1261011238198</v>
      </c>
      <c r="AU34" s="10">
        <v>700.63902410944695</v>
      </c>
      <c r="AV34" s="15">
        <v>1483.3868302444901</v>
      </c>
      <c r="AW34" s="15">
        <v>1179.7025419097999</v>
      </c>
      <c r="AY34" s="10">
        <v>934.18536547926203</v>
      </c>
      <c r="BC34" s="10">
        <v>1905.8276649156601</v>
      </c>
      <c r="BD34" s="15">
        <v>1245.9989277233401</v>
      </c>
      <c r="BG34" s="15">
        <v>326.952804877983</v>
      </c>
    </row>
    <row r="35" spans="1:59" x14ac:dyDescent="0.35">
      <c r="A35" s="15" t="s">
        <v>20</v>
      </c>
      <c r="B35" s="15" t="s">
        <v>11</v>
      </c>
      <c r="C35" s="3">
        <f t="shared" si="148"/>
        <v>5824654.3370484179</v>
      </c>
      <c r="D35" s="3">
        <f t="shared" si="149"/>
        <v>2225447.4173116339</v>
      </c>
      <c r="E35" s="3">
        <f t="shared" si="150"/>
        <v>769166.33304611826</v>
      </c>
      <c r="F35" s="3">
        <f t="shared" si="151"/>
        <v>279263.61349136522</v>
      </c>
      <c r="G35" s="12">
        <f t="shared" si="7"/>
        <v>9098531.7008975353</v>
      </c>
      <c r="H35" s="8"/>
      <c r="I35" s="8"/>
      <c r="J35" s="8"/>
      <c r="K35" s="8"/>
      <c r="L35" s="8"/>
      <c r="M35" s="29"/>
      <c r="N35" s="32"/>
      <c r="O35" s="8"/>
      <c r="P35" s="8"/>
      <c r="Q35" s="8"/>
      <c r="R35" s="8"/>
      <c r="S35" s="29"/>
      <c r="T35" s="8"/>
      <c r="U35" s="8"/>
      <c r="V35" s="8"/>
      <c r="W35" s="11"/>
      <c r="X35" s="8">
        <f t="shared" si="152"/>
        <v>0</v>
      </c>
      <c r="Y35" s="8">
        <f t="shared" si="153"/>
        <v>5375696.5277161524</v>
      </c>
      <c r="Z35" s="8">
        <f t="shared" si="137"/>
        <v>0</v>
      </c>
      <c r="AA35" s="11">
        <f t="shared" si="138"/>
        <v>448957.80933226581</v>
      </c>
      <c r="AB35" s="8">
        <f t="shared" si="154"/>
        <v>109689.81353561094</v>
      </c>
      <c r="AC35" s="8">
        <f t="shared" si="139"/>
        <v>1756591.3563102109</v>
      </c>
      <c r="AD35" s="8">
        <f t="shared" si="140"/>
        <v>0</v>
      </c>
      <c r="AE35" s="11">
        <f t="shared" si="141"/>
        <v>359166.2474658119</v>
      </c>
      <c r="AF35" s="8">
        <f t="shared" si="155"/>
        <v>218899.40124593716</v>
      </c>
      <c r="AG35" s="8">
        <f t="shared" si="142"/>
        <v>0</v>
      </c>
      <c r="AH35" s="8">
        <f t="shared" si="143"/>
        <v>0</v>
      </c>
      <c r="AI35" s="11">
        <f t="shared" si="144"/>
        <v>550266.93180018105</v>
      </c>
      <c r="AJ35" s="8">
        <f t="shared" si="156"/>
        <v>153560.06859992712</v>
      </c>
      <c r="AK35" s="8">
        <f t="shared" si="145"/>
        <v>0</v>
      </c>
      <c r="AL35" s="8">
        <f t="shared" si="146"/>
        <v>0</v>
      </c>
      <c r="AM35" s="11">
        <f t="shared" si="147"/>
        <v>125703.54489143813</v>
      </c>
      <c r="AN35" s="21">
        <f>Data_original!C25</f>
        <v>92.431902538135702</v>
      </c>
      <c r="AO35" s="21">
        <f>Data_original!E25</f>
        <v>1489.0120974618701</v>
      </c>
      <c r="AP35" s="21">
        <f>Data_original!G25</f>
        <v>0</v>
      </c>
      <c r="AQ35" s="26">
        <f>Data_original!I25</f>
        <v>384.47</v>
      </c>
      <c r="AS35" s="15">
        <v>3610.2436890065701</v>
      </c>
      <c r="AU35" s="10">
        <v>1167.73170684908</v>
      </c>
      <c r="AV35" s="15">
        <v>1186.7094641956</v>
      </c>
      <c r="AW35" s="15">
        <v>1179.7025419097999</v>
      </c>
      <c r="AY35" s="10">
        <v>934.18536547926203</v>
      </c>
      <c r="AZ35" s="15">
        <v>2368.2234730116402</v>
      </c>
      <c r="BC35" s="10">
        <v>1431.2350295216299</v>
      </c>
      <c r="BD35" s="15">
        <v>1661.33190363112</v>
      </c>
      <c r="BG35" s="15">
        <v>326.952804877983</v>
      </c>
    </row>
    <row r="36" spans="1:59" x14ac:dyDescent="0.35">
      <c r="A36" s="15" t="s">
        <v>20</v>
      </c>
      <c r="B36" s="15" t="s">
        <v>12</v>
      </c>
      <c r="C36" s="3">
        <f t="shared" si="148"/>
        <v>1771716.0027408381</v>
      </c>
      <c r="D36" s="3">
        <f t="shared" si="149"/>
        <v>0</v>
      </c>
      <c r="E36" s="3">
        <f t="shared" si="150"/>
        <v>1051442.8098832224</v>
      </c>
      <c r="F36" s="3">
        <f t="shared" si="151"/>
        <v>43166.271016820589</v>
      </c>
      <c r="G36" s="12">
        <f t="shared" si="7"/>
        <v>2866325.0836408813</v>
      </c>
      <c r="H36" s="8">
        <f>C36+C37</f>
        <v>3519597.4217728875</v>
      </c>
      <c r="I36" s="8">
        <f t="shared" ref="I36" si="159">D36+D37</f>
        <v>0</v>
      </c>
      <c r="J36" s="8">
        <f t="shared" ref="J36" si="160">E36+E37</f>
        <v>1961400.9563777801</v>
      </c>
      <c r="K36" s="8">
        <f t="shared" ref="K36" si="161">F36+F37</f>
        <v>98963.274979556634</v>
      </c>
      <c r="L36" s="8">
        <f>SUM(H36:K36)</f>
        <v>5579961.6531302249</v>
      </c>
      <c r="M36" s="29">
        <f>SUM(I36:K36)</f>
        <v>2060364.2313573367</v>
      </c>
      <c r="N36" s="32">
        <f>H36/L36</f>
        <v>0.6307565608087069</v>
      </c>
      <c r="O36" s="8">
        <f>H36/H38</f>
        <v>0.11872859309407455</v>
      </c>
      <c r="P36" s="8">
        <f>I36/I38</f>
        <v>0</v>
      </c>
      <c r="Q36" s="8">
        <f>J36/J38</f>
        <v>0.17249405874786461</v>
      </c>
      <c r="R36" s="8">
        <f>K36/K38</f>
        <v>6.6194948578787119E-2</v>
      </c>
      <c r="S36" s="29">
        <f>M36/M38</f>
        <v>0.10553391465795842</v>
      </c>
      <c r="T36" s="8">
        <f>H36/M36</f>
        <v>1.7082404014819408</v>
      </c>
      <c r="U36" s="8">
        <f>I36/O36</f>
        <v>0</v>
      </c>
      <c r="V36" s="8" t="e">
        <f>J36/P36</f>
        <v>#DIV/0!</v>
      </c>
      <c r="W36" s="11">
        <f>K36/Q36</f>
        <v>573719.90489372006</v>
      </c>
      <c r="X36" s="8">
        <f t="shared" si="152"/>
        <v>104156.26511827369</v>
      </c>
      <c r="Y36" s="8">
        <f t="shared" si="153"/>
        <v>1667559.7376225644</v>
      </c>
      <c r="Z36" s="8">
        <f t="shared" si="137"/>
        <v>0</v>
      </c>
      <c r="AA36" s="11">
        <f t="shared" si="138"/>
        <v>0</v>
      </c>
      <c r="AB36" s="8">
        <f t="shared" si="154"/>
        <v>0</v>
      </c>
      <c r="AC36" s="8">
        <f t="shared" si="139"/>
        <v>0</v>
      </c>
      <c r="AD36" s="8">
        <f t="shared" si="140"/>
        <v>0</v>
      </c>
      <c r="AE36" s="11">
        <f t="shared" si="141"/>
        <v>0</v>
      </c>
      <c r="AF36" s="8">
        <f t="shared" si="155"/>
        <v>29653.757495812846</v>
      </c>
      <c r="AG36" s="8">
        <f t="shared" si="142"/>
        <v>474880.32316103013</v>
      </c>
      <c r="AH36" s="8">
        <f t="shared" si="143"/>
        <v>0</v>
      </c>
      <c r="AI36" s="11">
        <f t="shared" si="144"/>
        <v>546908.72922637954</v>
      </c>
      <c r="AJ36" s="8">
        <f t="shared" si="156"/>
        <v>0</v>
      </c>
      <c r="AK36" s="8">
        <f t="shared" si="145"/>
        <v>0</v>
      </c>
      <c r="AL36" s="8">
        <f t="shared" si="146"/>
        <v>0</v>
      </c>
      <c r="AM36" s="11">
        <f t="shared" si="147"/>
        <v>43166.271016820589</v>
      </c>
      <c r="AN36" s="21">
        <f>Data_original!C26</f>
        <v>43.825319872942003</v>
      </c>
      <c r="AO36" s="21">
        <f>Data_original!E26</f>
        <v>705.99468012705802</v>
      </c>
      <c r="AP36" s="21">
        <f>Data_original!G26</f>
        <v>0</v>
      </c>
      <c r="AQ36" s="26">
        <f>Data_original!I26</f>
        <v>132.02600000000001</v>
      </c>
      <c r="AR36" s="15">
        <v>2376.6230439445198</v>
      </c>
      <c r="AS36" s="15">
        <v>2362.0004294118098</v>
      </c>
      <c r="AZ36" s="15">
        <v>676.63527800332702</v>
      </c>
      <c r="BA36" s="15">
        <v>672.64008713998498</v>
      </c>
      <c r="BC36" s="10">
        <v>4142.4320151059601</v>
      </c>
      <c r="BG36" s="15">
        <v>326.952804877983</v>
      </c>
    </row>
    <row r="37" spans="1:59" x14ac:dyDescent="0.35">
      <c r="A37" s="15" t="s">
        <v>20</v>
      </c>
      <c r="B37" s="15" t="s">
        <v>18</v>
      </c>
      <c r="C37" s="3">
        <f t="shared" si="148"/>
        <v>1747881.4190320494</v>
      </c>
      <c r="D37" s="3">
        <f t="shared" si="149"/>
        <v>0</v>
      </c>
      <c r="E37" s="3">
        <f t="shared" si="150"/>
        <v>909958.1464945575</v>
      </c>
      <c r="F37" s="3">
        <f t="shared" si="151"/>
        <v>55797.003962736046</v>
      </c>
      <c r="G37" s="12">
        <f t="shared" si="7"/>
        <v>2713636.5694893431</v>
      </c>
      <c r="H37" s="8"/>
      <c r="I37" s="8"/>
      <c r="J37" s="8"/>
      <c r="K37" s="8"/>
      <c r="L37" s="8"/>
      <c r="M37" s="29"/>
      <c r="N37" s="32"/>
      <c r="O37" s="8"/>
      <c r="P37" s="8"/>
      <c r="Q37" s="8"/>
      <c r="R37" s="8"/>
      <c r="S37" s="29"/>
      <c r="T37" s="8"/>
      <c r="U37" s="8"/>
      <c r="V37" s="8"/>
      <c r="W37" s="11"/>
      <c r="X37" s="8">
        <f t="shared" si="152"/>
        <v>95436.54709238543</v>
      </c>
      <c r="Y37" s="8">
        <f t="shared" si="153"/>
        <v>1652444.871939664</v>
      </c>
      <c r="Z37" s="8">
        <f t="shared" si="137"/>
        <v>0</v>
      </c>
      <c r="AA37" s="11">
        <f t="shared" si="138"/>
        <v>0</v>
      </c>
      <c r="AB37" s="8">
        <f t="shared" si="154"/>
        <v>0</v>
      </c>
      <c r="AC37" s="8">
        <f t="shared" si="139"/>
        <v>0</v>
      </c>
      <c r="AD37" s="8">
        <f t="shared" si="140"/>
        <v>0</v>
      </c>
      <c r="AE37" s="11">
        <f t="shared" si="141"/>
        <v>0</v>
      </c>
      <c r="AF37" s="8">
        <f t="shared" si="155"/>
        <v>21978.63009893438</v>
      </c>
      <c r="AG37" s="8">
        <f t="shared" si="142"/>
        <v>351969.52580098738</v>
      </c>
      <c r="AH37" s="8">
        <f t="shared" si="143"/>
        <v>0</v>
      </c>
      <c r="AI37" s="11">
        <f t="shared" si="144"/>
        <v>536009.99059463572</v>
      </c>
      <c r="AJ37" s="8">
        <f t="shared" si="156"/>
        <v>13490.94577554943</v>
      </c>
      <c r="AK37" s="8">
        <f t="shared" si="145"/>
        <v>0</v>
      </c>
      <c r="AL37" s="8">
        <f t="shared" si="146"/>
        <v>0</v>
      </c>
      <c r="AM37" s="11">
        <f t="shared" si="147"/>
        <v>42306.058187186616</v>
      </c>
      <c r="AN37" s="21">
        <f>Data_original!C27</f>
        <v>32.482240896145399</v>
      </c>
      <c r="AO37" s="21">
        <f>Data_original!E27</f>
        <v>523.26575910385498</v>
      </c>
      <c r="AP37" s="21">
        <f>Data_original!G27</f>
        <v>0</v>
      </c>
      <c r="AQ37" s="26">
        <f>Data_original!I27</f>
        <v>129.39500000000001</v>
      </c>
      <c r="AR37" s="15">
        <v>2938.1146269286701</v>
      </c>
      <c r="AS37" s="15">
        <v>3157.94573443835</v>
      </c>
      <c r="AZ37" s="15">
        <v>676.63527800332702</v>
      </c>
      <c r="BA37" s="15">
        <v>672.64008713998498</v>
      </c>
      <c r="BC37" s="10">
        <v>4142.4320151059601</v>
      </c>
      <c r="BD37" s="15">
        <v>415.33297590777897</v>
      </c>
      <c r="BG37" s="15">
        <v>326.952804877983</v>
      </c>
    </row>
    <row r="38" spans="1:59" s="5" customFormat="1" x14ac:dyDescent="0.35">
      <c r="A38" s="5" t="s">
        <v>20</v>
      </c>
      <c r="B38" s="5" t="s">
        <v>19</v>
      </c>
      <c r="C38" s="4">
        <f t="shared" si="148"/>
        <v>29644059.026153333</v>
      </c>
      <c r="D38" s="4">
        <f t="shared" si="149"/>
        <v>6657383.1632417813</v>
      </c>
      <c r="E38" s="4">
        <f t="shared" si="150"/>
        <v>11370831.961492479</v>
      </c>
      <c r="F38" s="4">
        <f t="shared" si="151"/>
        <v>1495027.5980918347</v>
      </c>
      <c r="G38" s="14">
        <f t="shared" si="7"/>
        <v>49167301.748979427</v>
      </c>
      <c r="H38" s="4">
        <f>SUM(H30:H37)</f>
        <v>29644059.026153337</v>
      </c>
      <c r="I38" s="4">
        <f t="shared" ref="I38:K38" si="162">SUM(I30:I37)</f>
        <v>6657383.1632417813</v>
      </c>
      <c r="J38" s="4">
        <f t="shared" si="162"/>
        <v>11370831.961492479</v>
      </c>
      <c r="K38" s="4">
        <f t="shared" si="162"/>
        <v>1495027.5980918349</v>
      </c>
      <c r="L38" s="8">
        <f>SUM(H38:K38)</f>
        <v>49167301.748979427</v>
      </c>
      <c r="M38" s="29">
        <f>SUM(I38:K38)</f>
        <v>19523242.722826093</v>
      </c>
      <c r="N38" s="32">
        <f>H38/L38</f>
        <v>0.60292222618803082</v>
      </c>
      <c r="O38" s="4">
        <f>H38/H38</f>
        <v>1</v>
      </c>
      <c r="P38" s="4">
        <f>I38/I38</f>
        <v>1</v>
      </c>
      <c r="Q38" s="4">
        <f>J38/J38</f>
        <v>1</v>
      </c>
      <c r="R38" s="4">
        <f>K38/K38</f>
        <v>1</v>
      </c>
      <c r="S38" s="30">
        <f>M38/M38</f>
        <v>1</v>
      </c>
      <c r="T38" s="4">
        <f>H38/M38</f>
        <v>1.5183983238345049</v>
      </c>
      <c r="U38" s="4">
        <f t="shared" ref="U38:W39" si="163">I38/O38</f>
        <v>6657383.1632417813</v>
      </c>
      <c r="V38" s="4">
        <f t="shared" si="163"/>
        <v>11370831.961492479</v>
      </c>
      <c r="W38" s="14">
        <f t="shared" si="163"/>
        <v>1495027.5980918349</v>
      </c>
      <c r="X38" s="4">
        <f>SUM(X30:X37)</f>
        <v>982659.32190770737</v>
      </c>
      <c r="Y38" s="4">
        <f t="shared" ref="Y38" si="164">SUM(Y30:Y37)</f>
        <v>27571719.184682339</v>
      </c>
      <c r="Z38" s="4">
        <f t="shared" ref="Z38" si="165">SUM(Z30:Z37)</f>
        <v>0</v>
      </c>
      <c r="AA38" s="14">
        <f t="shared" ref="AA38" si="166">SUM(AA30:AA37)</f>
        <v>1089680.519563287</v>
      </c>
      <c r="AB38" s="4">
        <f>SUM(AB30:AB37)</f>
        <v>386897.56164123025</v>
      </c>
      <c r="AC38" s="4">
        <f t="shared" ref="AC38" si="167">SUM(AC30:AC37)</f>
        <v>5416211.3864697507</v>
      </c>
      <c r="AD38" s="4">
        <f t="shared" ref="AD38" si="168">SUM(AD30:AD37)</f>
        <v>0</v>
      </c>
      <c r="AE38" s="14">
        <f t="shared" ref="AE38" si="169">SUM(AE30:AE37)</f>
        <v>854274.2151308005</v>
      </c>
      <c r="AF38" s="4">
        <f>SUM(AF30:AF37)</f>
        <v>270531.7888406844</v>
      </c>
      <c r="AG38" s="4">
        <f t="shared" ref="AG38" si="170">SUM(AG30:AG37)</f>
        <v>826849.84896201757</v>
      </c>
      <c r="AH38" s="4">
        <f t="shared" ref="AH38" si="171">SUM(AH30:AH37)</f>
        <v>0</v>
      </c>
      <c r="AI38" s="14">
        <f t="shared" ref="AI38" si="172">SUM(AI30:AI37)</f>
        <v>10273450.323689777</v>
      </c>
      <c r="AJ38" s="4">
        <f>SUM(AJ30:AJ37)</f>
        <v>465994.3224231393</v>
      </c>
      <c r="AK38" s="4">
        <f t="shared" ref="AK38" si="173">SUM(AK30:AK37)</f>
        <v>0</v>
      </c>
      <c r="AL38" s="4">
        <f t="shared" ref="AL38" si="174">SUM(AL30:AL37)</f>
        <v>0</v>
      </c>
      <c r="AM38" s="14">
        <f t="shared" ref="AM38" si="175">SUM(AM30:AM37)</f>
        <v>1029033.2756686953</v>
      </c>
      <c r="AN38" s="9">
        <f>Data_original!C28</f>
        <v>562.33299999999997</v>
      </c>
      <c r="AO38" s="9">
        <f>Data_original!E28</f>
        <v>9058.7839999999997</v>
      </c>
      <c r="AP38" s="9">
        <f>Data_original!G28</f>
        <v>0</v>
      </c>
      <c r="AQ38" s="13">
        <f>Data_original!I28</f>
        <v>3147.3449999999998</v>
      </c>
      <c r="AR38" s="5">
        <v>1747.46870965728</v>
      </c>
      <c r="AS38" s="5">
        <v>1545.98152777363</v>
      </c>
      <c r="AU38" s="16">
        <v>173.111069737078</v>
      </c>
      <c r="AV38" s="5">
        <v>688.02215349487096</v>
      </c>
      <c r="AW38" s="5">
        <v>303.69389365648601</v>
      </c>
      <c r="AY38" s="16">
        <v>135.713468833382</v>
      </c>
      <c r="AZ38" s="5">
        <v>481.08823213413598</v>
      </c>
      <c r="BA38" s="5">
        <v>46.362527638387398</v>
      </c>
      <c r="BC38" s="16">
        <v>1632.0820125677001</v>
      </c>
      <c r="BD38" s="5">
        <v>828.68037697083196</v>
      </c>
      <c r="BG38" s="5">
        <v>163.47640243899099</v>
      </c>
    </row>
    <row r="39" spans="1:59" x14ac:dyDescent="0.35">
      <c r="A39" s="15" t="s">
        <v>2</v>
      </c>
      <c r="B39" s="15" t="s">
        <v>6</v>
      </c>
      <c r="C39" s="3">
        <f>SUM(X39:AA39)</f>
        <v>3205811.261636158</v>
      </c>
      <c r="D39" s="3">
        <f>SUM(AB39:AE39)</f>
        <v>0</v>
      </c>
      <c r="E39" s="3">
        <f>SUM(AF39:AI39)</f>
        <v>0</v>
      </c>
      <c r="F39" s="3">
        <f>SUM(AJ39:AM39)</f>
        <v>41285.311530357547</v>
      </c>
      <c r="G39" s="12">
        <f>SUM(C39:F39)</f>
        <v>3247096.5731665157</v>
      </c>
      <c r="H39" s="8">
        <f>C39+C40+C41</f>
        <v>3290674.1967007951</v>
      </c>
      <c r="I39" s="8">
        <f t="shared" ref="I39" si="176">D39+D40+D41</f>
        <v>0</v>
      </c>
      <c r="J39" s="8">
        <f t="shared" ref="J39" si="177">E39+E40+E41</f>
        <v>0</v>
      </c>
      <c r="K39" s="8">
        <f t="shared" ref="K39" si="178">F39+F40+F41</f>
        <v>43828.350446698496</v>
      </c>
      <c r="L39" s="8">
        <f>SUM(H39:K39)</f>
        <v>3334502.5471474938</v>
      </c>
      <c r="M39" s="29">
        <f>SUM(I39:K39)</f>
        <v>43828.350446698496</v>
      </c>
      <c r="N39" s="32">
        <f>H39/L39</f>
        <v>0.9868561052729764</v>
      </c>
      <c r="O39" s="8">
        <f>H39/H47</f>
        <v>0.64420427687742698</v>
      </c>
      <c r="P39" s="8">
        <f>I39/I47</f>
        <v>0</v>
      </c>
      <c r="Q39" s="8" t="e">
        <f>J39/J47</f>
        <v>#DIV/0!</v>
      </c>
      <c r="R39" s="8">
        <f>K39/K47</f>
        <v>0.4534539465487073</v>
      </c>
      <c r="S39" s="29">
        <f>M39/M47</f>
        <v>0.2047232753671443</v>
      </c>
      <c r="T39" s="8">
        <f>H39/M39</f>
        <v>75.080950187772245</v>
      </c>
      <c r="U39" s="8">
        <f t="shared" si="163"/>
        <v>0</v>
      </c>
      <c r="V39" s="8" t="e">
        <f t="shared" si="163"/>
        <v>#DIV/0!</v>
      </c>
      <c r="W39" s="11" t="e">
        <f t="shared" si="163"/>
        <v>#DIV/0!</v>
      </c>
      <c r="X39" s="8">
        <f>AN39*AR39</f>
        <v>298489.11114354344</v>
      </c>
      <c r="Y39" s="8">
        <f>AO39*AS39</f>
        <v>2500292.9284379757</v>
      </c>
      <c r="Z39" s="8">
        <f t="shared" ref="Z39:Z46" si="179">AP39*AT39</f>
        <v>0</v>
      </c>
      <c r="AA39" s="11">
        <f t="shared" ref="AA39:AA46" si="180">AQ39*AU39</f>
        <v>407029.22205463896</v>
      </c>
      <c r="AB39" s="8">
        <f>AN39*AV39</f>
        <v>0</v>
      </c>
      <c r="AC39" s="8">
        <f t="shared" ref="AC39:AC46" si="181">AO39*AW39</f>
        <v>0</v>
      </c>
      <c r="AD39" s="8">
        <f t="shared" ref="AD39:AD46" si="182">AP39*AX39</f>
        <v>0</v>
      </c>
      <c r="AE39" s="11">
        <f t="shared" ref="AE39:AE46" si="183">AQ39*AY39</f>
        <v>0</v>
      </c>
      <c r="AF39" s="8">
        <f>AN39*AZ39</f>
        <v>0</v>
      </c>
      <c r="AG39" s="8">
        <f t="shared" ref="AG39:AG46" si="184">AO39*BA39</f>
        <v>0</v>
      </c>
      <c r="AH39" s="8">
        <f t="shared" ref="AH39:AH46" si="185">AP39*BB39</f>
        <v>0</v>
      </c>
      <c r="AI39" s="11">
        <f t="shared" ref="AI39:AI46" si="186">AQ39*BC39</f>
        <v>0</v>
      </c>
      <c r="AJ39" s="8">
        <f>AN39*BD39</f>
        <v>0</v>
      </c>
      <c r="AK39" s="8">
        <f t="shared" ref="AK39:AK46" si="187">AO39*BE39</f>
        <v>0</v>
      </c>
      <c r="AL39" s="8">
        <f t="shared" ref="AL39:AL46" si="188">AP39*BF39</f>
        <v>0</v>
      </c>
      <c r="AM39" s="11">
        <f t="shared" ref="AM39:AM46" si="189">AQ39*BG39</f>
        <v>41285.311530357547</v>
      </c>
      <c r="AN39" s="21">
        <f>Data_original!C29</f>
        <v>89.091447080168706</v>
      </c>
      <c r="AO39" s="21">
        <f>Data_original!E29</f>
        <v>750.76255291983</v>
      </c>
      <c r="AP39" s="21">
        <f>Data_original!G29</f>
        <v>0</v>
      </c>
      <c r="AQ39" s="26">
        <f>Data_original!I29</f>
        <v>126.273</v>
      </c>
      <c r="AR39" s="15">
        <v>3350.3677505086298</v>
      </c>
      <c r="AS39" s="15">
        <v>3330.3378261395101</v>
      </c>
      <c r="AU39" s="10">
        <v>3223.4066035861902</v>
      </c>
      <c r="BG39" s="15">
        <v>326.952804877983</v>
      </c>
    </row>
    <row r="40" spans="1:59" x14ac:dyDescent="0.35">
      <c r="A40" s="15" t="s">
        <v>2</v>
      </c>
      <c r="B40" s="15" t="s">
        <v>7</v>
      </c>
      <c r="C40" s="3">
        <f t="shared" ref="C40:C47" si="190">SUM(X40:AA40)</f>
        <v>35903.218380313818</v>
      </c>
      <c r="D40" s="3">
        <f t="shared" ref="D40:D47" si="191">SUM(AB40:AE40)</f>
        <v>0</v>
      </c>
      <c r="E40" s="3">
        <f t="shared" ref="E40:E47" si="192">SUM(AF40:AI40)</f>
        <v>0</v>
      </c>
      <c r="F40" s="3">
        <f t="shared" ref="F40:F47" si="193">SUM(AJ40:AM40)</f>
        <v>1634.764024389915</v>
      </c>
      <c r="G40" s="12">
        <f t="shared" si="7"/>
        <v>37537.982404703733</v>
      </c>
      <c r="H40" s="8"/>
      <c r="I40" s="8"/>
      <c r="J40" s="8"/>
      <c r="K40" s="8"/>
      <c r="L40" s="8"/>
      <c r="M40" s="29"/>
      <c r="N40" s="32"/>
      <c r="O40" s="8"/>
      <c r="P40" s="8"/>
      <c r="Q40" s="8"/>
      <c r="R40" s="8"/>
      <c r="S40" s="29"/>
      <c r="T40" s="8"/>
      <c r="U40" s="8"/>
      <c r="V40" s="8"/>
      <c r="W40" s="11"/>
      <c r="X40" s="8">
        <f t="shared" ref="X40:X46" si="194">AN40*AR40</f>
        <v>1935.4411576629034</v>
      </c>
      <c r="Y40" s="8">
        <f t="shared" ref="Y40:Y46" si="195">AO40*AS40</f>
        <v>16208.913424890161</v>
      </c>
      <c r="Z40" s="8">
        <f t="shared" si="179"/>
        <v>0</v>
      </c>
      <c r="AA40" s="11">
        <f t="shared" si="180"/>
        <v>17758.86379776075</v>
      </c>
      <c r="AB40" s="8">
        <f t="shared" ref="AB40:AB46" si="196">AN40*AV40</f>
        <v>0</v>
      </c>
      <c r="AC40" s="8">
        <f t="shared" si="181"/>
        <v>0</v>
      </c>
      <c r="AD40" s="8">
        <f t="shared" si="182"/>
        <v>0</v>
      </c>
      <c r="AE40" s="11">
        <f t="shared" si="183"/>
        <v>0</v>
      </c>
      <c r="AF40" s="8">
        <f t="shared" ref="AF40:AF46" si="197">AN40*AZ40</f>
        <v>0</v>
      </c>
      <c r="AG40" s="8">
        <f t="shared" si="184"/>
        <v>0</v>
      </c>
      <c r="AH40" s="8">
        <f t="shared" si="185"/>
        <v>0</v>
      </c>
      <c r="AI40" s="11">
        <f t="shared" si="186"/>
        <v>0</v>
      </c>
      <c r="AJ40" s="8">
        <f t="shared" ref="AJ40:AJ46" si="198">AN40*BD40</f>
        <v>0</v>
      </c>
      <c r="AK40" s="8">
        <f t="shared" si="187"/>
        <v>0</v>
      </c>
      <c r="AL40" s="8">
        <f t="shared" si="188"/>
        <v>0</v>
      </c>
      <c r="AM40" s="11">
        <f t="shared" si="189"/>
        <v>1634.764024389915</v>
      </c>
      <c r="AN40" s="21">
        <f>Data_original!C30</f>
        <v>0.43195647399482201</v>
      </c>
      <c r="AO40" s="21">
        <f>Data_original!E30</f>
        <v>3.6400435260051802</v>
      </c>
      <c r="AP40" s="21">
        <f>Data_original!G30</f>
        <v>0</v>
      </c>
      <c r="AQ40" s="26">
        <f>Data_original!I30</f>
        <v>5</v>
      </c>
      <c r="AR40" s="15">
        <v>4480.6393101683298</v>
      </c>
      <c r="AS40" s="15">
        <v>4452.9449466992701</v>
      </c>
      <c r="AU40" s="10">
        <v>3551.7727595521501</v>
      </c>
      <c r="BG40" s="15">
        <v>326.952804877983</v>
      </c>
    </row>
    <row r="41" spans="1:59" x14ac:dyDescent="0.35">
      <c r="A41" s="15" t="s">
        <v>2</v>
      </c>
      <c r="B41" s="15" t="s">
        <v>8</v>
      </c>
      <c r="C41" s="3">
        <f t="shared" si="190"/>
        <v>48959.716684323415</v>
      </c>
      <c r="D41" s="3">
        <f t="shared" si="191"/>
        <v>0</v>
      </c>
      <c r="E41" s="3">
        <f t="shared" si="192"/>
        <v>0</v>
      </c>
      <c r="F41" s="3">
        <f t="shared" si="193"/>
        <v>908.27489195103681</v>
      </c>
      <c r="G41" s="12">
        <f t="shared" si="7"/>
        <v>49867.991576274449</v>
      </c>
      <c r="H41" s="8"/>
      <c r="I41" s="8"/>
      <c r="J41" s="8"/>
      <c r="K41" s="8"/>
      <c r="L41" s="8"/>
      <c r="M41" s="29"/>
      <c r="N41" s="32"/>
      <c r="O41" s="8"/>
      <c r="P41" s="8"/>
      <c r="Q41" s="8"/>
      <c r="R41" s="8"/>
      <c r="S41" s="29"/>
      <c r="T41" s="8"/>
      <c r="U41" s="8"/>
      <c r="V41" s="8"/>
      <c r="W41" s="11"/>
      <c r="X41" s="8">
        <f t="shared" si="194"/>
        <v>4103.7524539499245</v>
      </c>
      <c r="Y41" s="8">
        <f t="shared" si="195"/>
        <v>34410.417275535401</v>
      </c>
      <c r="Z41" s="8">
        <f t="shared" si="179"/>
        <v>0</v>
      </c>
      <c r="AA41" s="11">
        <f t="shared" si="180"/>
        <v>10445.546954838095</v>
      </c>
      <c r="AB41" s="8">
        <f t="shared" si="196"/>
        <v>0</v>
      </c>
      <c r="AC41" s="8">
        <f t="shared" si="181"/>
        <v>0</v>
      </c>
      <c r="AD41" s="8">
        <f t="shared" si="182"/>
        <v>0</v>
      </c>
      <c r="AE41" s="11">
        <f t="shared" si="183"/>
        <v>0</v>
      </c>
      <c r="AF41" s="8">
        <f t="shared" si="197"/>
        <v>0</v>
      </c>
      <c r="AG41" s="8">
        <f t="shared" si="184"/>
        <v>0</v>
      </c>
      <c r="AH41" s="8">
        <f t="shared" si="185"/>
        <v>0</v>
      </c>
      <c r="AI41" s="11">
        <f t="shared" si="186"/>
        <v>0</v>
      </c>
      <c r="AJ41" s="8">
        <f t="shared" si="198"/>
        <v>0</v>
      </c>
      <c r="AK41" s="8">
        <f t="shared" si="187"/>
        <v>0</v>
      </c>
      <c r="AL41" s="8">
        <f t="shared" si="188"/>
        <v>0</v>
      </c>
      <c r="AM41" s="11">
        <f t="shared" si="189"/>
        <v>908.27489195103681</v>
      </c>
      <c r="AN41" s="21">
        <f>Data_original!C31</f>
        <v>0.798886101585218</v>
      </c>
      <c r="AO41" s="21">
        <f>Data_original!E31</f>
        <v>6.7321138984147799</v>
      </c>
      <c r="AP41" s="21">
        <f>Data_original!G31</f>
        <v>0</v>
      </c>
      <c r="AQ41" s="26">
        <f>Data_original!I31</f>
        <v>2.778</v>
      </c>
      <c r="AR41" s="15">
        <v>5136.8429689875802</v>
      </c>
      <c r="AS41" s="15">
        <v>5111.3837042534396</v>
      </c>
      <c r="AU41" s="10">
        <v>3760.0960960540301</v>
      </c>
      <c r="BG41" s="15">
        <v>326.952804877983</v>
      </c>
    </row>
    <row r="42" spans="1:59" x14ac:dyDescent="0.35">
      <c r="A42" s="15" t="s">
        <v>2</v>
      </c>
      <c r="B42" s="15" t="s">
        <v>9</v>
      </c>
      <c r="C42" s="3">
        <f t="shared" si="190"/>
        <v>1029857.8338790879</v>
      </c>
      <c r="D42" s="3">
        <f t="shared" si="191"/>
        <v>117073.57959379455</v>
      </c>
      <c r="E42" s="3">
        <f t="shared" si="192"/>
        <v>0</v>
      </c>
      <c r="F42" s="3">
        <f t="shared" si="193"/>
        <v>23988.964609754519</v>
      </c>
      <c r="G42" s="12">
        <f t="shared" si="7"/>
        <v>1170920.378082637</v>
      </c>
      <c r="H42" s="8">
        <f>C42+C43+C44</f>
        <v>1032067.0710060635</v>
      </c>
      <c r="I42" s="8">
        <f>D42+D43+D44</f>
        <v>117431.35175424836</v>
      </c>
      <c r="J42" s="8">
        <f t="shared" ref="J42" si="199">E42+E43+E44</f>
        <v>0</v>
      </c>
      <c r="K42" s="8">
        <f t="shared" ref="K42" si="200">F42+F43+F44</f>
        <v>24310.035612093139</v>
      </c>
      <c r="L42" s="8">
        <f>SUM(H42:K42)</f>
        <v>1173808.4583724048</v>
      </c>
      <c r="M42" s="29">
        <f>SUM(I42:K42)</f>
        <v>141741.38736634149</v>
      </c>
      <c r="N42" s="32">
        <f>H42/L42</f>
        <v>0.87924657864292521</v>
      </c>
      <c r="O42" s="8">
        <f>H42/H47</f>
        <v>0.20204431718978769</v>
      </c>
      <c r="P42" s="8">
        <f>I42/I47</f>
        <v>1</v>
      </c>
      <c r="Q42" s="8" t="e">
        <f>J42/J47</f>
        <v>#DIV/0!</v>
      </c>
      <c r="R42" s="8">
        <f>K42/K47</f>
        <v>0.25151486370561388</v>
      </c>
      <c r="S42" s="29">
        <f>M42/M47</f>
        <v>0.66207741749282389</v>
      </c>
      <c r="T42" s="8">
        <f>H42/M42</f>
        <v>7.2813388536871519</v>
      </c>
      <c r="U42" s="8">
        <f>I42/O42</f>
        <v>581215.8114001333</v>
      </c>
      <c r="V42" s="8">
        <f>J42/P42</f>
        <v>0</v>
      </c>
      <c r="W42" s="11" t="e">
        <f>K42/Q42</f>
        <v>#DIV/0!</v>
      </c>
      <c r="X42" s="8">
        <f t="shared" si="194"/>
        <v>47384.282110458356</v>
      </c>
      <c r="Y42" s="8">
        <f t="shared" si="195"/>
        <v>863108.26145108289</v>
      </c>
      <c r="Z42" s="8">
        <f t="shared" si="179"/>
        <v>0</v>
      </c>
      <c r="AA42" s="11">
        <f t="shared" si="180"/>
        <v>119365.29031754669</v>
      </c>
      <c r="AB42" s="8">
        <f t="shared" si="196"/>
        <v>63856.776063902907</v>
      </c>
      <c r="AC42" s="8">
        <f t="shared" si="181"/>
        <v>0</v>
      </c>
      <c r="AD42" s="8">
        <f t="shared" si="182"/>
        <v>0</v>
      </c>
      <c r="AE42" s="11">
        <f t="shared" si="183"/>
        <v>53216.803529891644</v>
      </c>
      <c r="AF42" s="8">
        <f t="shared" si="197"/>
        <v>0</v>
      </c>
      <c r="AG42" s="8">
        <f t="shared" si="184"/>
        <v>0</v>
      </c>
      <c r="AH42" s="8">
        <f t="shared" si="185"/>
        <v>0</v>
      </c>
      <c r="AI42" s="11">
        <f t="shared" si="186"/>
        <v>0</v>
      </c>
      <c r="AJ42" s="8">
        <f t="shared" si="198"/>
        <v>5363.7711270753371</v>
      </c>
      <c r="AK42" s="8">
        <f t="shared" si="187"/>
        <v>0</v>
      </c>
      <c r="AL42" s="8">
        <f t="shared" si="188"/>
        <v>0</v>
      </c>
      <c r="AM42" s="11">
        <f t="shared" si="189"/>
        <v>18625.19348267918</v>
      </c>
      <c r="AN42" s="21">
        <f>Data_original!C32</f>
        <v>30.754622038452599</v>
      </c>
      <c r="AO42" s="21">
        <f>Data_original!E32</f>
        <v>259.16537796154699</v>
      </c>
      <c r="AP42" s="21">
        <f>Data_original!G32</f>
        <v>0</v>
      </c>
      <c r="AQ42" s="26">
        <f>Data_original!I32</f>
        <v>56.966000000000001</v>
      </c>
      <c r="AR42" s="15">
        <v>1540.72067773142</v>
      </c>
      <c r="AS42" s="15">
        <v>3330.3378261395101</v>
      </c>
      <c r="AU42" s="10">
        <v>2095.3777747699801</v>
      </c>
      <c r="AV42" s="15">
        <v>2076.3310303102598</v>
      </c>
      <c r="AY42" s="10">
        <v>934.18536547926203</v>
      </c>
      <c r="BD42" s="15">
        <v>174.40536646390899</v>
      </c>
      <c r="BG42" s="15">
        <v>326.952804877983</v>
      </c>
    </row>
    <row r="43" spans="1:59" x14ac:dyDescent="0.35">
      <c r="A43" s="15" t="s">
        <v>2</v>
      </c>
      <c r="B43" s="15" t="s">
        <v>10</v>
      </c>
      <c r="C43" s="3">
        <f t="shared" si="190"/>
        <v>787.11317309885089</v>
      </c>
      <c r="D43" s="3">
        <f t="shared" si="191"/>
        <v>243.95917767070861</v>
      </c>
      <c r="E43" s="3">
        <f t="shared" si="192"/>
        <v>0</v>
      </c>
      <c r="F43" s="3">
        <f t="shared" si="193"/>
        <v>183.20028921399091</v>
      </c>
      <c r="G43" s="12">
        <f t="shared" si="7"/>
        <v>1214.2726399835506</v>
      </c>
      <c r="H43" s="8"/>
      <c r="I43" s="8"/>
      <c r="J43" s="8"/>
      <c r="K43" s="8"/>
      <c r="L43" s="8"/>
      <c r="M43" s="29"/>
      <c r="N43" s="32"/>
      <c r="O43" s="8"/>
      <c r="P43" s="8"/>
      <c r="Q43" s="8"/>
      <c r="R43" s="8"/>
      <c r="S43" s="29"/>
      <c r="T43" s="8"/>
      <c r="U43" s="8"/>
      <c r="V43" s="8"/>
      <c r="W43" s="11"/>
      <c r="X43" s="8">
        <f t="shared" si="194"/>
        <v>17.645191928916223</v>
      </c>
      <c r="Y43" s="8">
        <f t="shared" si="195"/>
        <v>293.21280836568224</v>
      </c>
      <c r="Z43" s="8">
        <f t="shared" si="179"/>
        <v>0</v>
      </c>
      <c r="AA43" s="11">
        <f t="shared" si="180"/>
        <v>476.25517280425242</v>
      </c>
      <c r="AB43" s="8">
        <f t="shared" si="196"/>
        <v>13.215392397330904</v>
      </c>
      <c r="AC43" s="8">
        <f t="shared" si="181"/>
        <v>0</v>
      </c>
      <c r="AD43" s="8">
        <f t="shared" si="182"/>
        <v>0</v>
      </c>
      <c r="AE43" s="11">
        <f t="shared" si="183"/>
        <v>230.74378527337771</v>
      </c>
      <c r="AF43" s="8">
        <f t="shared" si="197"/>
        <v>0</v>
      </c>
      <c r="AG43" s="8">
        <f t="shared" si="184"/>
        <v>0</v>
      </c>
      <c r="AH43" s="8">
        <f t="shared" si="185"/>
        <v>0</v>
      </c>
      <c r="AI43" s="11">
        <f t="shared" si="186"/>
        <v>0</v>
      </c>
      <c r="AJ43" s="8">
        <f t="shared" si="198"/>
        <v>2.3126082742977889</v>
      </c>
      <c r="AK43" s="8">
        <f t="shared" si="187"/>
        <v>19.372995329969765</v>
      </c>
      <c r="AL43" s="8">
        <f t="shared" si="188"/>
        <v>0</v>
      </c>
      <c r="AM43" s="11">
        <f t="shared" si="189"/>
        <v>161.51468560972336</v>
      </c>
      <c r="AN43" s="21">
        <f>Data_original!C33</f>
        <v>7.9559763137553204E-3</v>
      </c>
      <c r="AO43" s="21">
        <f>Data_original!E33</f>
        <v>6.7044023686244694E-2</v>
      </c>
      <c r="AP43" s="21">
        <f>Data_original!G33</f>
        <v>0</v>
      </c>
      <c r="AQ43" s="26">
        <f>Data_original!I33</f>
        <v>0.247</v>
      </c>
      <c r="AR43" s="15">
        <v>2217.85375333621</v>
      </c>
      <c r="AS43" s="15">
        <v>4373.4369186711001</v>
      </c>
      <c r="AU43" s="10">
        <v>1928.1585943492</v>
      </c>
      <c r="AV43" s="15">
        <v>1661.06482424821</v>
      </c>
      <c r="AY43" s="10">
        <v>934.18536547926203</v>
      </c>
      <c r="BD43" s="15">
        <v>290.67561077318101</v>
      </c>
      <c r="BE43" s="15">
        <v>288.95931754681499</v>
      </c>
      <c r="BG43" s="15">
        <v>653.90560975596497</v>
      </c>
    </row>
    <row r="44" spans="1:59" x14ac:dyDescent="0.35">
      <c r="A44" s="15" t="s">
        <v>2</v>
      </c>
      <c r="B44" s="15" t="s">
        <v>11</v>
      </c>
      <c r="C44" s="3">
        <f t="shared" si="190"/>
        <v>1422.1239538766681</v>
      </c>
      <c r="D44" s="3">
        <f t="shared" si="191"/>
        <v>113.81298278309731</v>
      </c>
      <c r="E44" s="3">
        <f t="shared" si="192"/>
        <v>0</v>
      </c>
      <c r="F44" s="3">
        <f t="shared" si="193"/>
        <v>137.87071312463152</v>
      </c>
      <c r="G44" s="12">
        <f t="shared" si="7"/>
        <v>1673.807649784397</v>
      </c>
      <c r="H44" s="8"/>
      <c r="I44" s="8"/>
      <c r="J44" s="8"/>
      <c r="K44" s="8"/>
      <c r="L44" s="8"/>
      <c r="M44" s="29"/>
      <c r="N44" s="32"/>
      <c r="O44" s="8"/>
      <c r="P44" s="8"/>
      <c r="Q44" s="8"/>
      <c r="R44" s="8"/>
      <c r="S44" s="29"/>
      <c r="T44" s="8"/>
      <c r="U44" s="8"/>
      <c r="V44" s="8"/>
      <c r="W44" s="11"/>
      <c r="X44" s="8">
        <f t="shared" si="194"/>
        <v>69.491044079104171</v>
      </c>
      <c r="Y44" s="8">
        <f t="shared" si="195"/>
        <v>1216.3726323887588</v>
      </c>
      <c r="Z44" s="8">
        <f t="shared" si="179"/>
        <v>0</v>
      </c>
      <c r="AA44" s="11">
        <f t="shared" si="180"/>
        <v>136.26027740880522</v>
      </c>
      <c r="AB44" s="8">
        <f t="shared" si="196"/>
        <v>52.156748661466018</v>
      </c>
      <c r="AC44" s="8">
        <f t="shared" si="181"/>
        <v>0</v>
      </c>
      <c r="AD44" s="8">
        <f t="shared" si="182"/>
        <v>0</v>
      </c>
      <c r="AE44" s="11">
        <f t="shared" si="183"/>
        <v>61.6562341216313</v>
      </c>
      <c r="AF44" s="8">
        <f t="shared" si="197"/>
        <v>0</v>
      </c>
      <c r="AG44" s="8">
        <f t="shared" si="184"/>
        <v>0</v>
      </c>
      <c r="AH44" s="8">
        <f t="shared" si="185"/>
        <v>0</v>
      </c>
      <c r="AI44" s="11">
        <f t="shared" si="186"/>
        <v>0</v>
      </c>
      <c r="AJ44" s="8">
        <f t="shared" si="198"/>
        <v>18.254187978457264</v>
      </c>
      <c r="AK44" s="8">
        <f t="shared" si="187"/>
        <v>76.45875490228056</v>
      </c>
      <c r="AL44" s="8">
        <f t="shared" si="188"/>
        <v>0</v>
      </c>
      <c r="AM44" s="11">
        <f t="shared" si="189"/>
        <v>43.157770243893694</v>
      </c>
      <c r="AN44" s="21">
        <f>Data_original!C34</f>
        <v>3.1399586518287698E-2</v>
      </c>
      <c r="AO44" s="21">
        <f>Data_original!E34</f>
        <v>0.26460041348171198</v>
      </c>
      <c r="AP44" s="21">
        <f>Data_original!G34</f>
        <v>0</v>
      </c>
      <c r="AQ44" s="26">
        <f>Data_original!I34</f>
        <v>6.6000000000000003E-2</v>
      </c>
      <c r="AR44" s="15">
        <v>2213.1197185871001</v>
      </c>
      <c r="AS44" s="15">
        <v>4597.0171262518797</v>
      </c>
      <c r="AU44" s="10">
        <v>2064.5496577091699</v>
      </c>
      <c r="AV44" s="15">
        <v>1661.06482424821</v>
      </c>
      <c r="AY44" s="10">
        <v>934.18536547926203</v>
      </c>
      <c r="BD44" s="15">
        <v>581.35122154636304</v>
      </c>
      <c r="BE44" s="15">
        <v>288.95931754681499</v>
      </c>
      <c r="BG44" s="15">
        <v>653.90560975596497</v>
      </c>
    </row>
    <row r="45" spans="1:59" x14ac:dyDescent="0.35">
      <c r="A45" s="15" t="s">
        <v>2</v>
      </c>
      <c r="B45" s="15" t="s">
        <v>12</v>
      </c>
      <c r="C45" s="3">
        <f t="shared" si="190"/>
        <v>740419.48036515573</v>
      </c>
      <c r="D45" s="3">
        <f t="shared" si="191"/>
        <v>0</v>
      </c>
      <c r="E45" s="3">
        <f t="shared" si="192"/>
        <v>0</v>
      </c>
      <c r="F45" s="3">
        <f t="shared" si="193"/>
        <v>26998.098854684969</v>
      </c>
      <c r="G45" s="12">
        <f t="shared" si="7"/>
        <v>767417.5792198407</v>
      </c>
      <c r="H45" s="8">
        <f>C45+C46</f>
        <v>785380.9767639162</v>
      </c>
      <c r="I45" s="8">
        <f t="shared" ref="I45" si="201">D45+D46</f>
        <v>0</v>
      </c>
      <c r="J45" s="8">
        <f t="shared" ref="J45" si="202">E45+E46</f>
        <v>0</v>
      </c>
      <c r="K45" s="8">
        <f t="shared" ref="K45" si="203">F45+F46</f>
        <v>28516.083000925151</v>
      </c>
      <c r="L45" s="8">
        <f>SUM(H45:K45)</f>
        <v>813897.05976484134</v>
      </c>
      <c r="M45" s="29">
        <f>SUM(I45:K45)</f>
        <v>28516.083000925151</v>
      </c>
      <c r="N45" s="32">
        <f>H45/L45</f>
        <v>0.96496352621157733</v>
      </c>
      <c r="O45" s="8">
        <f>H45/H47</f>
        <v>0.15375140593278525</v>
      </c>
      <c r="P45" s="8">
        <f>I45/I47</f>
        <v>0</v>
      </c>
      <c r="Q45" s="8" t="e">
        <f>J45/J47</f>
        <v>#DIV/0!</v>
      </c>
      <c r="R45" s="8">
        <f>K45/K47</f>
        <v>0.29503118974567888</v>
      </c>
      <c r="S45" s="29">
        <f>M45/M47</f>
        <v>0.13319930714003178</v>
      </c>
      <c r="T45" s="8">
        <f>H45/M45</f>
        <v>27.541685046239905</v>
      </c>
      <c r="U45" s="8">
        <f>I45/O45</f>
        <v>0</v>
      </c>
      <c r="V45" s="8" t="e">
        <f>J45/P45</f>
        <v>#DIV/0!</v>
      </c>
      <c r="W45" s="11" t="e">
        <f>K45/Q45</f>
        <v>#DIV/0!</v>
      </c>
      <c r="X45" s="8">
        <f t="shared" si="194"/>
        <v>70917.254838760593</v>
      </c>
      <c r="Y45" s="8">
        <f t="shared" si="195"/>
        <v>593879.39331030275</v>
      </c>
      <c r="Z45" s="8">
        <f t="shared" si="179"/>
        <v>0</v>
      </c>
      <c r="AA45" s="11">
        <f t="shared" si="180"/>
        <v>75622.832216092429</v>
      </c>
      <c r="AB45" s="8">
        <f t="shared" si="196"/>
        <v>0</v>
      </c>
      <c r="AC45" s="8">
        <f t="shared" si="181"/>
        <v>0</v>
      </c>
      <c r="AD45" s="8">
        <f t="shared" si="182"/>
        <v>0</v>
      </c>
      <c r="AE45" s="11">
        <f t="shared" si="183"/>
        <v>0</v>
      </c>
      <c r="AF45" s="8">
        <f t="shared" si="197"/>
        <v>0</v>
      </c>
      <c r="AG45" s="8">
        <f t="shared" si="184"/>
        <v>0</v>
      </c>
      <c r="AH45" s="8">
        <f t="shared" si="185"/>
        <v>0</v>
      </c>
      <c r="AI45" s="11">
        <f t="shared" si="186"/>
        <v>0</v>
      </c>
      <c r="AJ45" s="8">
        <f t="shared" si="198"/>
        <v>1883.8445332875881</v>
      </c>
      <c r="AK45" s="8">
        <f t="shared" si="187"/>
        <v>15781.190334472445</v>
      </c>
      <c r="AL45" s="8">
        <f t="shared" si="188"/>
        <v>0</v>
      </c>
      <c r="AM45" s="11">
        <f t="shared" si="189"/>
        <v>9333.0639869249371</v>
      </c>
      <c r="AN45" s="21">
        <f>Data_original!C35</f>
        <v>16.2022927231206</v>
      </c>
      <c r="AO45" s="21">
        <f>Data_original!E35</f>
        <v>136.534707276879</v>
      </c>
      <c r="AP45" s="21">
        <f>Data_original!G35</f>
        <v>0</v>
      </c>
      <c r="AQ45" s="26">
        <f>Data_original!I35</f>
        <v>23.788</v>
      </c>
      <c r="AR45" s="15">
        <v>4376.9888651352403</v>
      </c>
      <c r="AS45" s="15">
        <v>4349.6588168308999</v>
      </c>
      <c r="AU45" s="10">
        <v>3179.0327987259302</v>
      </c>
      <c r="BD45" s="15">
        <v>116.270244309273</v>
      </c>
      <c r="BE45" s="15">
        <v>115.58372701872599</v>
      </c>
      <c r="BG45" s="15">
        <v>392.34336585357897</v>
      </c>
    </row>
    <row r="46" spans="1:59" x14ac:dyDescent="0.35">
      <c r="A46" s="15" t="s">
        <v>2</v>
      </c>
      <c r="B46" s="15" t="s">
        <v>18</v>
      </c>
      <c r="C46" s="3">
        <f t="shared" si="190"/>
        <v>44961.496398760413</v>
      </c>
      <c r="D46" s="3">
        <f t="shared" si="191"/>
        <v>0</v>
      </c>
      <c r="E46" s="3">
        <f t="shared" si="192"/>
        <v>0</v>
      </c>
      <c r="F46" s="3">
        <f t="shared" si="193"/>
        <v>1517.9841462401828</v>
      </c>
      <c r="G46" s="12">
        <f t="shared" si="7"/>
        <v>46479.480545000595</v>
      </c>
      <c r="H46" s="8"/>
      <c r="I46" s="8"/>
      <c r="J46" s="8"/>
      <c r="K46" s="8"/>
      <c r="L46" s="8"/>
      <c r="M46" s="29"/>
      <c r="N46" s="32"/>
      <c r="O46" s="8"/>
      <c r="P46" s="8"/>
      <c r="Q46" s="8"/>
      <c r="R46" s="8"/>
      <c r="S46" s="29"/>
      <c r="T46" s="8"/>
      <c r="U46" s="8"/>
      <c r="V46" s="8"/>
      <c r="W46" s="11"/>
      <c r="X46" s="8">
        <f t="shared" si="194"/>
        <v>4440.1926712130771</v>
      </c>
      <c r="Y46" s="8">
        <f t="shared" si="195"/>
        <v>37183.319288885104</v>
      </c>
      <c r="Z46" s="8">
        <f t="shared" si="179"/>
        <v>0</v>
      </c>
      <c r="AA46" s="11">
        <f t="shared" si="180"/>
        <v>3337.9844386622267</v>
      </c>
      <c r="AB46" s="8">
        <f t="shared" si="196"/>
        <v>0</v>
      </c>
      <c r="AC46" s="8">
        <f t="shared" si="181"/>
        <v>0</v>
      </c>
      <c r="AD46" s="8">
        <f t="shared" si="182"/>
        <v>0</v>
      </c>
      <c r="AE46" s="11">
        <f t="shared" si="183"/>
        <v>0</v>
      </c>
      <c r="AF46" s="8">
        <f t="shared" si="197"/>
        <v>0</v>
      </c>
      <c r="AG46" s="8">
        <f t="shared" si="184"/>
        <v>0</v>
      </c>
      <c r="AH46" s="8">
        <f t="shared" si="185"/>
        <v>0</v>
      </c>
      <c r="AI46" s="11">
        <f t="shared" si="186"/>
        <v>0</v>
      </c>
      <c r="AJ46" s="8">
        <f t="shared" si="198"/>
        <v>117.94918894458654</v>
      </c>
      <c r="AK46" s="8">
        <f t="shared" si="187"/>
        <v>988.07442314933837</v>
      </c>
      <c r="AL46" s="8">
        <f t="shared" si="188"/>
        <v>0</v>
      </c>
      <c r="AM46" s="11">
        <f t="shared" si="189"/>
        <v>411.96053414625794</v>
      </c>
      <c r="AN46" s="21">
        <f>Data_original!C36</f>
        <v>1.0144400198459</v>
      </c>
      <c r="AO46" s="21">
        <f>Data_original!E36</f>
        <v>8.5485599801541099</v>
      </c>
      <c r="AP46" s="21">
        <f>Data_original!G36</f>
        <v>0</v>
      </c>
      <c r="AQ46" s="26">
        <f>Data_original!I36</f>
        <v>1.05</v>
      </c>
      <c r="AR46" s="15">
        <v>4376.9888651352403</v>
      </c>
      <c r="AS46" s="15">
        <v>4349.6588168308999</v>
      </c>
      <c r="AU46" s="10">
        <v>3179.0327987259302</v>
      </c>
      <c r="BD46" s="15">
        <v>116.270244309273</v>
      </c>
      <c r="BE46" s="15">
        <v>115.58372701872599</v>
      </c>
      <c r="BG46" s="15">
        <v>392.34336585357897</v>
      </c>
    </row>
    <row r="47" spans="1:59" s="5" customFormat="1" x14ac:dyDescent="0.35">
      <c r="A47" s="5" t="s">
        <v>2</v>
      </c>
      <c r="B47" s="5" t="s">
        <v>19</v>
      </c>
      <c r="C47" s="4">
        <f t="shared" si="190"/>
        <v>5108122.2444707751</v>
      </c>
      <c r="D47" s="4">
        <f t="shared" si="191"/>
        <v>117431.35175424836</v>
      </c>
      <c r="E47" s="4">
        <f t="shared" si="192"/>
        <v>0</v>
      </c>
      <c r="F47" s="4">
        <f t="shared" si="193"/>
        <v>96654.469059716779</v>
      </c>
      <c r="G47" s="14">
        <f t="shared" si="7"/>
        <v>5322208.0652847402</v>
      </c>
      <c r="H47" s="4">
        <f>SUM(H39:H46)</f>
        <v>5108122.2444707751</v>
      </c>
      <c r="I47" s="4">
        <f t="shared" ref="I47:K47" si="204">SUM(I39:I46)</f>
        <v>117431.35175424836</v>
      </c>
      <c r="J47" s="4">
        <f t="shared" si="204"/>
        <v>0</v>
      </c>
      <c r="K47" s="4">
        <f t="shared" si="204"/>
        <v>96654.469059716779</v>
      </c>
      <c r="L47" s="8">
        <f>SUM(H47:K47)</f>
        <v>5322208.0652847402</v>
      </c>
      <c r="M47" s="29">
        <f>SUM(I47:K47)</f>
        <v>214085.82081396514</v>
      </c>
      <c r="N47" s="32">
        <f>H47/L47</f>
        <v>0.95977499973922731</v>
      </c>
      <c r="O47" s="4">
        <f>H47/H47</f>
        <v>1</v>
      </c>
      <c r="P47" s="4">
        <f>I47/I47</f>
        <v>1</v>
      </c>
      <c r="Q47" s="4" t="e">
        <f>J47/J47</f>
        <v>#DIV/0!</v>
      </c>
      <c r="R47" s="4">
        <f>K47/K47</f>
        <v>1</v>
      </c>
      <c r="S47" s="30">
        <f>M47/M47</f>
        <v>1</v>
      </c>
      <c r="T47" s="4">
        <f>H47/M47</f>
        <v>23.860161429885618</v>
      </c>
      <c r="U47" s="4">
        <f>I47/O47</f>
        <v>117431.35175424836</v>
      </c>
      <c r="V47" s="4">
        <f>J47/P47</f>
        <v>0</v>
      </c>
      <c r="W47" s="14" t="e">
        <f>K47/Q47</f>
        <v>#DIV/0!</v>
      </c>
      <c r="X47" s="4">
        <f>SUM(X39:X46)</f>
        <v>427357.17061159632</v>
      </c>
      <c r="Y47" s="4">
        <f t="shared" ref="Y47" si="205">SUM(Y39:Y46)</f>
        <v>4046592.8186294264</v>
      </c>
      <c r="Z47" s="4">
        <f t="shared" ref="Z47" si="206">SUM(Z39:Z46)</f>
        <v>0</v>
      </c>
      <c r="AA47" s="14">
        <f t="shared" ref="AA47" si="207">SUM(AA39:AA46)</f>
        <v>634172.25522975205</v>
      </c>
      <c r="AB47" s="4">
        <f>SUM(AB39:AB46)</f>
        <v>63922.148204961704</v>
      </c>
      <c r="AC47" s="4">
        <f t="shared" ref="AC47" si="208">SUM(AC39:AC46)</f>
        <v>0</v>
      </c>
      <c r="AD47" s="4">
        <f t="shared" ref="AD47" si="209">SUM(AD39:AD46)</f>
        <v>0</v>
      </c>
      <c r="AE47" s="14">
        <f t="shared" ref="AE47" si="210">SUM(AE39:AE46)</f>
        <v>53509.203549286656</v>
      </c>
      <c r="AF47" s="4">
        <f>SUM(AF39:AF46)</f>
        <v>0</v>
      </c>
      <c r="AG47" s="4">
        <f t="shared" ref="AG47" si="211">SUM(AG39:AG46)</f>
        <v>0</v>
      </c>
      <c r="AH47" s="4">
        <f t="shared" ref="AH47" si="212">SUM(AH39:AH46)</f>
        <v>0</v>
      </c>
      <c r="AI47" s="14">
        <f t="shared" ref="AI47" si="213">SUM(AI39:AI46)</f>
        <v>0</v>
      </c>
      <c r="AJ47" s="4">
        <f>SUM(AJ39:AJ46)</f>
        <v>7386.1316455602664</v>
      </c>
      <c r="AK47" s="4">
        <f t="shared" ref="AK47" si="214">SUM(AK39:AK46)</f>
        <v>16865.096507854032</v>
      </c>
      <c r="AL47" s="4">
        <f t="shared" ref="AL47" si="215">SUM(AL39:AL46)</f>
        <v>0</v>
      </c>
      <c r="AM47" s="14">
        <f t="shared" ref="AM47" si="216">SUM(AM39:AM46)</f>
        <v>72403.240906302482</v>
      </c>
      <c r="AN47" s="9">
        <f>Data_original!C37</f>
        <v>138.333</v>
      </c>
      <c r="AO47" s="9">
        <f>Data_original!E37</f>
        <v>1165.7149999999999</v>
      </c>
      <c r="AP47" s="9">
        <f>Data_original!G37</f>
        <v>0</v>
      </c>
      <c r="AQ47" s="13">
        <f>Data_original!I37</f>
        <v>216.16800000000001</v>
      </c>
      <c r="AR47" s="5">
        <v>3089.3363883642901</v>
      </c>
      <c r="AS47" s="5">
        <v>1792.61794973612</v>
      </c>
      <c r="AU47" s="16">
        <v>1466.85044786868</v>
      </c>
      <c r="AV47" s="5">
        <v>462.088931816426</v>
      </c>
      <c r="AY47" s="16">
        <v>123.767633389971</v>
      </c>
      <c r="BC47" s="16"/>
      <c r="BD47" s="5">
        <v>53.393851398872698</v>
      </c>
      <c r="BE47" s="5">
        <v>7.4711432751098696</v>
      </c>
      <c r="BG47" s="5">
        <v>167.46984037022699</v>
      </c>
    </row>
    <row r="48" spans="1:59" x14ac:dyDescent="0.35">
      <c r="AN48" s="21"/>
      <c r="AO48" s="21"/>
      <c r="AP48" s="21"/>
      <c r="AQ48" s="26"/>
    </row>
    <row r="49" spans="19:43" x14ac:dyDescent="0.35">
      <c r="S49" s="27">
        <f>S39+S42+S45</f>
        <v>1</v>
      </c>
      <c r="AN49" s="21"/>
      <c r="AO49" s="21"/>
      <c r="AP49" s="21"/>
      <c r="AQ4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6205-780F-4262-AEE4-7726CAF002FD}">
  <dimension ref="A1:Q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0" sqref="A20"/>
    </sheetView>
  </sheetViews>
  <sheetFormatPr defaultRowHeight="14.5" x14ac:dyDescent="0.35"/>
  <cols>
    <col min="1" max="1" width="13" customWidth="1"/>
    <col min="3" max="3" width="13.26953125" customWidth="1"/>
    <col min="4" max="4" width="13.81640625" customWidth="1"/>
    <col min="5" max="5" width="12.08984375" customWidth="1"/>
    <col min="6" max="6" width="11.26953125" customWidth="1"/>
    <col min="12" max="12" width="11.7265625" customWidth="1"/>
    <col min="13" max="13" width="10.36328125" customWidth="1"/>
    <col min="14" max="14" width="12.1796875" customWidth="1"/>
  </cols>
  <sheetData>
    <row r="1" spans="1:17" x14ac:dyDescent="0.35">
      <c r="A1" t="s">
        <v>13</v>
      </c>
      <c r="B1" t="s">
        <v>14</v>
      </c>
      <c r="C1" t="s">
        <v>15</v>
      </c>
      <c r="D1" t="s">
        <v>16</v>
      </c>
      <c r="E1" t="s">
        <v>21</v>
      </c>
      <c r="F1" t="s">
        <v>22</v>
      </c>
      <c r="G1" t="s">
        <v>23</v>
      </c>
      <c r="H1" t="s">
        <v>24</v>
      </c>
      <c r="I1" t="s">
        <v>26</v>
      </c>
      <c r="J1" t="s">
        <v>27</v>
      </c>
      <c r="L1" t="s">
        <v>17</v>
      </c>
      <c r="M1" t="s">
        <v>31</v>
      </c>
      <c r="N1" t="s">
        <v>34</v>
      </c>
      <c r="O1" t="s">
        <v>25</v>
      </c>
      <c r="P1" t="s">
        <v>32</v>
      </c>
      <c r="Q1" t="s">
        <v>33</v>
      </c>
    </row>
    <row r="2" spans="1:17" x14ac:dyDescent="0.35">
      <c r="A2" t="s">
        <v>0</v>
      </c>
      <c r="B2" t="s">
        <v>6</v>
      </c>
      <c r="C2">
        <v>2.3147326863015198</v>
      </c>
      <c r="D2">
        <v>3.5459734768874398</v>
      </c>
      <c r="E2">
        <v>23.792267313698499</v>
      </c>
      <c r="F2">
        <v>22.561026523112599</v>
      </c>
      <c r="I2">
        <v>19.018999999999998</v>
      </c>
      <c r="J2">
        <v>19.018999999999998</v>
      </c>
      <c r="L2">
        <v>350.51082746528198</v>
      </c>
      <c r="M2">
        <v>44.196387537885798</v>
      </c>
      <c r="N2">
        <v>1.8877451145323301</v>
      </c>
      <c r="Q2">
        <v>34.757892627213899</v>
      </c>
    </row>
    <row r="3" spans="1:17" x14ac:dyDescent="0.35">
      <c r="A3" t="s">
        <v>0</v>
      </c>
      <c r="B3" t="s">
        <v>7</v>
      </c>
      <c r="C3">
        <v>1.5359142883058701</v>
      </c>
      <c r="D3">
        <v>2.5598571471764502</v>
      </c>
      <c r="E3">
        <v>15.7870857116941</v>
      </c>
      <c r="F3">
        <v>14.7631428528236</v>
      </c>
      <c r="I3">
        <v>13.183</v>
      </c>
      <c r="J3">
        <v>13.183</v>
      </c>
      <c r="L3">
        <v>2376.6631472908098</v>
      </c>
      <c r="M3">
        <v>48.549754369824598</v>
      </c>
      <c r="N3">
        <v>114.50890251560899</v>
      </c>
      <c r="Q3">
        <v>54.923550448833602</v>
      </c>
    </row>
    <row r="4" spans="1:17" x14ac:dyDescent="0.35">
      <c r="A4" t="s">
        <v>0</v>
      </c>
      <c r="B4" t="s">
        <v>8</v>
      </c>
      <c r="C4">
        <v>7.5452465470662894E-2</v>
      </c>
      <c r="D4">
        <v>0.13059080562230099</v>
      </c>
      <c r="E4">
        <v>0.775547534529337</v>
      </c>
      <c r="F4">
        <v>0.72040919437769901</v>
      </c>
      <c r="I4">
        <v>0.28799999999999998</v>
      </c>
      <c r="J4">
        <v>0.28799999999999998</v>
      </c>
      <c r="L4">
        <v>3637.78085339067</v>
      </c>
      <c r="M4">
        <v>66.776573295326301</v>
      </c>
      <c r="N4">
        <v>188.68870485711801</v>
      </c>
      <c r="Q4">
        <v>74.785203378670104</v>
      </c>
    </row>
    <row r="5" spans="1:17" x14ac:dyDescent="0.35">
      <c r="A5" t="s">
        <v>0</v>
      </c>
      <c r="B5" t="s">
        <v>9</v>
      </c>
      <c r="C5">
        <v>21.919517530656002</v>
      </c>
      <c r="D5">
        <v>32.8792762959839</v>
      </c>
      <c r="E5">
        <v>225.302482469344</v>
      </c>
      <c r="F5">
        <v>214.34272370401601</v>
      </c>
      <c r="I5">
        <v>132.74100000000001</v>
      </c>
      <c r="J5">
        <v>132.74100000000001</v>
      </c>
      <c r="L5">
        <v>276.58036801178201</v>
      </c>
      <c r="M5">
        <v>48.898332313900497</v>
      </c>
      <c r="N5">
        <v>1.8877451145323301</v>
      </c>
      <c r="Q5">
        <v>33.744542987936498</v>
      </c>
    </row>
    <row r="6" spans="1:17" x14ac:dyDescent="0.35">
      <c r="A6" t="s">
        <v>0</v>
      </c>
      <c r="B6" t="s">
        <v>10</v>
      </c>
      <c r="C6">
        <v>3.5216174806454301</v>
      </c>
      <c r="D6">
        <v>5.6800281945893998</v>
      </c>
      <c r="E6">
        <v>36.197382519354598</v>
      </c>
      <c r="F6">
        <v>34.038971805410597</v>
      </c>
      <c r="I6">
        <v>33.070999999999998</v>
      </c>
      <c r="J6">
        <v>33.070999999999998</v>
      </c>
      <c r="L6">
        <v>2634.1713986518298</v>
      </c>
      <c r="M6">
        <v>51.0617272089248</v>
      </c>
      <c r="N6">
        <v>142.22443306078799</v>
      </c>
      <c r="Q6">
        <v>64.753041949824095</v>
      </c>
    </row>
    <row r="7" spans="1:17" x14ac:dyDescent="0.35">
      <c r="A7" t="s">
        <v>0</v>
      </c>
      <c r="B7" t="s">
        <v>11</v>
      </c>
      <c r="C7">
        <v>0.82802652765043605</v>
      </c>
      <c r="D7">
        <v>1.3757979228653401</v>
      </c>
      <c r="E7">
        <v>8.5109734723495603</v>
      </c>
      <c r="F7">
        <v>7.9632020771346603</v>
      </c>
      <c r="I7">
        <v>4.6630000000000003</v>
      </c>
      <c r="J7">
        <v>4.6630000000000003</v>
      </c>
      <c r="L7">
        <v>3792.2996748375699</v>
      </c>
      <c r="M7">
        <v>64.775942448124994</v>
      </c>
      <c r="N7">
        <v>211.04132314510301</v>
      </c>
      <c r="Q7">
        <v>72.961174027970799</v>
      </c>
    </row>
    <row r="8" spans="1:17" x14ac:dyDescent="0.35">
      <c r="A8" t="s">
        <v>0</v>
      </c>
      <c r="B8" t="s">
        <v>12</v>
      </c>
      <c r="C8">
        <v>5.1706661355089603</v>
      </c>
      <c r="D8">
        <v>8.2944709030156591</v>
      </c>
      <c r="E8">
        <v>53.147333864491102</v>
      </c>
      <c r="F8">
        <v>50.023529096984298</v>
      </c>
      <c r="I8">
        <v>41.838999999999999</v>
      </c>
      <c r="J8">
        <v>41.838999999999999</v>
      </c>
      <c r="L8">
        <v>2591.5192105055798</v>
      </c>
      <c r="M8">
        <v>50.088635715821297</v>
      </c>
      <c r="N8">
        <v>127.208278740645</v>
      </c>
      <c r="Q8">
        <v>58.064934330593502</v>
      </c>
    </row>
    <row r="9" spans="1:17" x14ac:dyDescent="0.35">
      <c r="A9" t="s">
        <v>0</v>
      </c>
      <c r="B9" t="s">
        <v>18</v>
      </c>
      <c r="C9">
        <v>0.80107288546115096</v>
      </c>
      <c r="D9">
        <v>1.28503283049396</v>
      </c>
      <c r="E9">
        <v>8.2339271145388508</v>
      </c>
      <c r="F9">
        <v>7.7499671695060499</v>
      </c>
      <c r="I9">
        <v>5.2039999999999997</v>
      </c>
      <c r="J9">
        <v>5.2039999999999997</v>
      </c>
      <c r="L9">
        <v>2591.5192105055798</v>
      </c>
      <c r="M9">
        <v>59.644488246545002</v>
      </c>
      <c r="N9">
        <v>127.208278740644</v>
      </c>
      <c r="Q9">
        <v>58.064934330593502</v>
      </c>
    </row>
    <row r="10" spans="1:17" x14ac:dyDescent="0.35">
      <c r="A10" t="s">
        <v>0</v>
      </c>
      <c r="B10" t="s">
        <v>19</v>
      </c>
      <c r="C10">
        <v>36.167000000000002</v>
      </c>
      <c r="D10">
        <v>55.751027576634499</v>
      </c>
      <c r="E10">
        <v>371.74700000000001</v>
      </c>
      <c r="F10">
        <v>352.16297242336498</v>
      </c>
      <c r="I10">
        <v>250.00800000000001</v>
      </c>
      <c r="J10">
        <v>250.00800000000001</v>
      </c>
      <c r="L10">
        <v>1069.7935323414799</v>
      </c>
      <c r="M10">
        <v>49.602252283811303</v>
      </c>
      <c r="N10">
        <v>22.302032106821599</v>
      </c>
      <c r="Q10">
        <v>22.197598787454499</v>
      </c>
    </row>
    <row r="11" spans="1:17" x14ac:dyDescent="0.35">
      <c r="A11" t="s">
        <v>1</v>
      </c>
      <c r="B11" t="s">
        <v>6</v>
      </c>
      <c r="C11">
        <v>61.569730125342701</v>
      </c>
      <c r="D11">
        <v>94.319586574993096</v>
      </c>
      <c r="E11">
        <v>139.33726987465701</v>
      </c>
      <c r="F11">
        <v>106.587413425007</v>
      </c>
      <c r="G11">
        <v>6.9831676473004602</v>
      </c>
      <c r="H11">
        <v>12.569701765140801</v>
      </c>
      <c r="I11">
        <v>165.665832352699</v>
      </c>
      <c r="J11">
        <v>160.07929823485901</v>
      </c>
      <c r="L11">
        <v>350.51082746528198</v>
      </c>
      <c r="M11">
        <v>44.196387537885798</v>
      </c>
      <c r="N11">
        <v>1.8877451145323301</v>
      </c>
      <c r="O11">
        <v>325.72251250742698</v>
      </c>
      <c r="P11">
        <v>33.301451144263702</v>
      </c>
      <c r="Q11">
        <v>34.757892627213899</v>
      </c>
    </row>
    <row r="12" spans="1:17" x14ac:dyDescent="0.35">
      <c r="A12" t="s">
        <v>1</v>
      </c>
      <c r="B12" t="s">
        <v>7</v>
      </c>
      <c r="C12">
        <v>2.85466427808672</v>
      </c>
      <c r="D12">
        <v>4.7577737968111897</v>
      </c>
      <c r="E12">
        <v>6.4603357219132898</v>
      </c>
      <c r="F12">
        <v>4.5572262031888098</v>
      </c>
      <c r="G12">
        <v>0.51509501930721502</v>
      </c>
      <c r="H12">
        <v>0.92717103475298801</v>
      </c>
      <c r="I12">
        <v>12.2199049806928</v>
      </c>
      <c r="J12">
        <v>11.807828965246999</v>
      </c>
      <c r="L12">
        <v>2376.6631472908098</v>
      </c>
      <c r="M12">
        <v>48.549754369824598</v>
      </c>
      <c r="N12">
        <v>114.50890251560899</v>
      </c>
      <c r="O12">
        <v>692.46801147674705</v>
      </c>
      <c r="P12">
        <v>52.622118134667502</v>
      </c>
      <c r="Q12">
        <v>54.923550448833602</v>
      </c>
    </row>
    <row r="13" spans="1:17" x14ac:dyDescent="0.35">
      <c r="A13" t="s">
        <v>1</v>
      </c>
      <c r="B13" t="s">
        <v>8</v>
      </c>
    </row>
    <row r="14" spans="1:17" x14ac:dyDescent="0.35">
      <c r="A14" t="s">
        <v>1</v>
      </c>
      <c r="B14" t="s">
        <v>9</v>
      </c>
      <c r="C14">
        <v>61.332837426796203</v>
      </c>
      <c r="D14">
        <v>91.999256140194305</v>
      </c>
      <c r="E14">
        <v>138.80116257320401</v>
      </c>
      <c r="F14">
        <v>108.13474385980599</v>
      </c>
      <c r="G14">
        <v>5.4807970625225204</v>
      </c>
      <c r="H14">
        <v>9.8654347125405302</v>
      </c>
      <c r="I14">
        <v>130.02420293747801</v>
      </c>
      <c r="J14">
        <v>125.63956528746</v>
      </c>
      <c r="L14">
        <v>276.58036801178201</v>
      </c>
      <c r="M14">
        <v>48.898332313900497</v>
      </c>
      <c r="N14">
        <v>1.8877451145323301</v>
      </c>
      <c r="O14">
        <v>284.113483381793</v>
      </c>
      <c r="P14">
        <v>32.330563355801203</v>
      </c>
      <c r="Q14">
        <v>33.744542987936498</v>
      </c>
    </row>
    <row r="15" spans="1:17" x14ac:dyDescent="0.35">
      <c r="A15" t="s">
        <v>1</v>
      </c>
      <c r="B15" t="s">
        <v>10</v>
      </c>
      <c r="C15">
        <v>14.823415043591501</v>
      </c>
      <c r="D15">
        <v>23.908733941276498</v>
      </c>
      <c r="E15">
        <v>33.546584956408502</v>
      </c>
      <c r="F15">
        <v>24.4612660587234</v>
      </c>
      <c r="G15">
        <v>1.57525642889194</v>
      </c>
      <c r="H15">
        <v>2.8354615720054901</v>
      </c>
      <c r="I15">
        <v>37.3707435711081</v>
      </c>
      <c r="J15">
        <v>36.110538427994499</v>
      </c>
      <c r="L15">
        <v>2634.1713986518298</v>
      </c>
      <c r="M15">
        <v>51.0617272089248</v>
      </c>
      <c r="N15">
        <v>142.22443306078799</v>
      </c>
      <c r="O15">
        <v>692.46801147674705</v>
      </c>
      <c r="P15">
        <v>62.039729682753702</v>
      </c>
      <c r="Q15">
        <v>64.753041949824095</v>
      </c>
    </row>
    <row r="16" spans="1:17" x14ac:dyDescent="0.35">
      <c r="A16" t="s">
        <v>1</v>
      </c>
      <c r="B16" t="s">
        <v>11</v>
      </c>
    </row>
    <row r="17" spans="1:17" x14ac:dyDescent="0.35">
      <c r="A17" t="s">
        <v>1</v>
      </c>
      <c r="B17" t="s">
        <v>12</v>
      </c>
      <c r="C17">
        <v>54.4068671976218</v>
      </c>
      <c r="D17">
        <v>87.276216461903005</v>
      </c>
      <c r="E17">
        <v>123.127132802378</v>
      </c>
      <c r="F17">
        <v>90.257783538097001</v>
      </c>
      <c r="G17">
        <v>4.49481580726912</v>
      </c>
      <c r="H17">
        <v>8.09066845308441</v>
      </c>
      <c r="I17">
        <v>106.63318419273099</v>
      </c>
      <c r="J17">
        <v>103.03733154691599</v>
      </c>
      <c r="L17">
        <v>2591.5192105055798</v>
      </c>
      <c r="M17">
        <v>50.088635715821297</v>
      </c>
      <c r="N17">
        <v>127.208278740644</v>
      </c>
      <c r="O17">
        <v>511.14641131518198</v>
      </c>
      <c r="P17">
        <v>55.631870278901197</v>
      </c>
      <c r="Q17">
        <v>58.064934330593502</v>
      </c>
    </row>
    <row r="18" spans="1:17" x14ac:dyDescent="0.35">
      <c r="A18" t="s">
        <v>1</v>
      </c>
      <c r="B18" t="s">
        <v>18</v>
      </c>
      <c r="C18">
        <v>4.1794859285610997</v>
      </c>
      <c r="D18">
        <v>6.7044793679375898</v>
      </c>
      <c r="E18">
        <v>9.4585140714389002</v>
      </c>
      <c r="F18">
        <v>6.9335206320624003</v>
      </c>
      <c r="G18">
        <v>0.15086803470874899</v>
      </c>
      <c r="H18">
        <v>0.271562462475747</v>
      </c>
      <c r="I18">
        <v>3.5791319652912499</v>
      </c>
      <c r="J18">
        <v>3.45843753752425</v>
      </c>
      <c r="L18">
        <v>2591.5192105055798</v>
      </c>
      <c r="M18">
        <v>59.644488246545002</v>
      </c>
      <c r="N18">
        <v>127.208278740644</v>
      </c>
      <c r="O18">
        <v>511.14641131518198</v>
      </c>
      <c r="P18">
        <v>55.631870278901197</v>
      </c>
      <c r="Q18">
        <v>58.064934330593502</v>
      </c>
    </row>
    <row r="19" spans="1:17" x14ac:dyDescent="0.35">
      <c r="A19" t="s">
        <v>1</v>
      </c>
      <c r="B19" t="s">
        <v>19</v>
      </c>
      <c r="C19">
        <v>199.167</v>
      </c>
      <c r="D19">
        <v>308.96604628311599</v>
      </c>
      <c r="E19">
        <v>450.73099999999999</v>
      </c>
      <c r="F19">
        <v>340.93195371688398</v>
      </c>
      <c r="G19">
        <v>19.2</v>
      </c>
      <c r="H19">
        <v>34.56</v>
      </c>
      <c r="I19">
        <v>455.49299999999999</v>
      </c>
      <c r="J19">
        <v>440.13299999999998</v>
      </c>
      <c r="L19">
        <v>1185.9593543383901</v>
      </c>
      <c r="M19">
        <v>48.151473864073701</v>
      </c>
      <c r="N19">
        <v>21.182893306930499</v>
      </c>
      <c r="O19">
        <v>398.63903078308198</v>
      </c>
      <c r="P19">
        <v>41.303584778577701</v>
      </c>
      <c r="Q19">
        <v>21.185331499545502</v>
      </c>
    </row>
    <row r="20" spans="1:17" x14ac:dyDescent="0.35">
      <c r="A20" t="s">
        <v>20</v>
      </c>
      <c r="B20" t="s">
        <v>6</v>
      </c>
      <c r="C20">
        <v>137.32214109567499</v>
      </c>
      <c r="D20">
        <v>205.98321164351299</v>
      </c>
      <c r="E20">
        <v>2212.1618589043201</v>
      </c>
      <c r="F20">
        <v>2143.5007883564799</v>
      </c>
      <c r="I20">
        <v>1525.8679999999999</v>
      </c>
      <c r="J20">
        <v>1525.8679999999999</v>
      </c>
      <c r="L20">
        <v>2099.6358764818001</v>
      </c>
      <c r="M20">
        <v>44.196387537885798</v>
      </c>
      <c r="N20">
        <v>21.701100623925001</v>
      </c>
      <c r="Q20">
        <v>47.417056840107499</v>
      </c>
    </row>
    <row r="21" spans="1:17" x14ac:dyDescent="0.35">
      <c r="A21" t="s">
        <v>20</v>
      </c>
      <c r="B21" t="s">
        <v>7</v>
      </c>
      <c r="C21">
        <v>15.534895834132399</v>
      </c>
      <c r="D21">
        <v>23.302343751198499</v>
      </c>
      <c r="E21">
        <v>250.25610416586801</v>
      </c>
      <c r="F21">
        <v>242.48865624880199</v>
      </c>
      <c r="I21">
        <v>69.358000000000004</v>
      </c>
      <c r="J21">
        <v>69.358000000000004</v>
      </c>
      <c r="L21">
        <v>3924.9258060106099</v>
      </c>
      <c r="M21">
        <v>48.549754369824598</v>
      </c>
      <c r="N21">
        <v>81.808245148666401</v>
      </c>
      <c r="Q21">
        <v>47.981545612013498</v>
      </c>
    </row>
    <row r="22" spans="1:17" x14ac:dyDescent="0.35">
      <c r="A22" t="s">
        <v>20</v>
      </c>
      <c r="B22" t="s">
        <v>8</v>
      </c>
      <c r="C22">
        <v>76.639427305374198</v>
      </c>
      <c r="D22">
        <v>118.667500343805</v>
      </c>
      <c r="E22">
        <v>1234.6065726946199</v>
      </c>
      <c r="F22">
        <v>1192.5784996561899</v>
      </c>
      <c r="I22">
        <v>376.23899999999998</v>
      </c>
      <c r="J22">
        <v>376.23899999999998</v>
      </c>
      <c r="L22">
        <v>5961.2396452509602</v>
      </c>
      <c r="M22">
        <v>66.776573295326301</v>
      </c>
      <c r="N22">
        <v>134.80429455370401</v>
      </c>
      <c r="Q22">
        <v>47.981545612013498</v>
      </c>
    </row>
    <row r="23" spans="1:17" x14ac:dyDescent="0.35">
      <c r="A23" t="s">
        <v>20</v>
      </c>
      <c r="B23" t="s">
        <v>9</v>
      </c>
      <c r="C23">
        <v>113.889078868181</v>
      </c>
      <c r="D23">
        <v>168.033067182563</v>
      </c>
      <c r="E23">
        <v>1834.67192113182</v>
      </c>
      <c r="F23">
        <v>1780.5279328174399</v>
      </c>
      <c r="I23">
        <v>372.38499999999999</v>
      </c>
      <c r="J23">
        <v>372.38499999999999</v>
      </c>
      <c r="L23">
        <v>2776.70601646962</v>
      </c>
      <c r="M23">
        <v>48.898332313900497</v>
      </c>
      <c r="N23">
        <v>26.1761863458078</v>
      </c>
      <c r="Q23">
        <v>38.887004286860602</v>
      </c>
    </row>
    <row r="24" spans="1:17" x14ac:dyDescent="0.35">
      <c r="A24" t="s">
        <v>20</v>
      </c>
      <c r="B24" t="s">
        <v>10</v>
      </c>
      <c r="C24">
        <v>50.207993589413803</v>
      </c>
      <c r="D24">
        <v>75.785650701001899</v>
      </c>
      <c r="E24">
        <v>808.81500641058597</v>
      </c>
      <c r="F24">
        <v>783.23734929899797</v>
      </c>
      <c r="I24">
        <v>157.60400000000001</v>
      </c>
      <c r="J24">
        <v>157.60400000000001</v>
      </c>
      <c r="L24">
        <v>4441.60984697607</v>
      </c>
      <c r="M24">
        <v>51.0617272089248</v>
      </c>
      <c r="N24">
        <v>94.3446154243519</v>
      </c>
      <c r="Q24">
        <v>44.594612980577303</v>
      </c>
    </row>
    <row r="25" spans="1:17" x14ac:dyDescent="0.35">
      <c r="A25" t="s">
        <v>20</v>
      </c>
      <c r="B25" t="s">
        <v>11</v>
      </c>
      <c r="C25">
        <v>92.431902538135702</v>
      </c>
      <c r="D25">
        <v>138.647853807204</v>
      </c>
      <c r="E25">
        <v>1489.0120974618701</v>
      </c>
      <c r="F25">
        <v>1442.7961461928001</v>
      </c>
      <c r="I25">
        <v>384.47</v>
      </c>
      <c r="J25">
        <v>384.47</v>
      </c>
      <c r="L25">
        <v>6583.0640328724103</v>
      </c>
      <c r="M25">
        <v>64.775942448124994</v>
      </c>
      <c r="N25">
        <v>156.90386171450899</v>
      </c>
      <c r="Q25">
        <v>48.608755358575799</v>
      </c>
    </row>
    <row r="26" spans="1:17" x14ac:dyDescent="0.35">
      <c r="A26" t="s">
        <v>20</v>
      </c>
      <c r="B26" t="s">
        <v>12</v>
      </c>
      <c r="C26">
        <v>43.825319872942003</v>
      </c>
      <c r="D26">
        <v>65.930008961728703</v>
      </c>
      <c r="E26">
        <v>705.99468012705802</v>
      </c>
      <c r="F26">
        <v>683.88999103827098</v>
      </c>
      <c r="I26">
        <v>132.02600000000001</v>
      </c>
      <c r="J26">
        <v>132.02600000000001</v>
      </c>
      <c r="L26">
        <v>1888.0173936506301</v>
      </c>
      <c r="M26">
        <v>50.088635715821297</v>
      </c>
      <c r="N26">
        <v>93.700938710930401</v>
      </c>
      <c r="Q26">
        <v>55.382620621448297</v>
      </c>
    </row>
    <row r="27" spans="1:17" x14ac:dyDescent="0.35">
      <c r="A27" t="s">
        <v>20</v>
      </c>
      <c r="B27" t="s">
        <v>18</v>
      </c>
      <c r="C27">
        <v>32.482240896145399</v>
      </c>
      <c r="D27">
        <v>49.108526256030103</v>
      </c>
      <c r="E27">
        <v>523.26575910385498</v>
      </c>
      <c r="F27">
        <v>506.63947374396997</v>
      </c>
      <c r="I27">
        <v>129.39500000000001</v>
      </c>
      <c r="J27">
        <v>129.39500000000001</v>
      </c>
      <c r="L27">
        <v>4434.6731605802897</v>
      </c>
      <c r="M27">
        <v>59.644488246545002</v>
      </c>
      <c r="N27">
        <v>176.61262965403401</v>
      </c>
      <c r="Q27">
        <v>55.382620621448297</v>
      </c>
    </row>
    <row r="28" spans="1:17" x14ac:dyDescent="0.35">
      <c r="A28" t="s">
        <v>20</v>
      </c>
      <c r="B28" t="s">
        <v>19</v>
      </c>
      <c r="C28">
        <v>562.33299999999997</v>
      </c>
      <c r="D28">
        <v>845.45816264704297</v>
      </c>
      <c r="E28">
        <v>9058.7839999999997</v>
      </c>
      <c r="F28">
        <v>8775.6588373529503</v>
      </c>
      <c r="I28">
        <v>3147.3449999999998</v>
      </c>
      <c r="J28">
        <v>3147.3449999999998</v>
      </c>
      <c r="L28">
        <v>3877.9207880222398</v>
      </c>
      <c r="M28">
        <v>53.693576389153598</v>
      </c>
      <c r="N28">
        <v>40.795253099085699</v>
      </c>
      <c r="Q28">
        <v>23.576795232223098</v>
      </c>
    </row>
    <row r="29" spans="1:17" x14ac:dyDescent="0.35">
      <c r="A29" t="s">
        <v>2</v>
      </c>
      <c r="B29" t="s">
        <v>6</v>
      </c>
      <c r="C29">
        <v>89.091447080168706</v>
      </c>
      <c r="D29">
        <v>136.480514676003</v>
      </c>
      <c r="E29">
        <v>750.76255291983</v>
      </c>
      <c r="F29">
        <v>703.37348532399596</v>
      </c>
      <c r="I29">
        <v>126.273</v>
      </c>
      <c r="J29">
        <v>126.273</v>
      </c>
      <c r="L29">
        <v>350.51082746528198</v>
      </c>
      <c r="M29">
        <v>44.196387537885798</v>
      </c>
      <c r="N29">
        <v>1.8877451145323301</v>
      </c>
      <c r="Q29">
        <v>34.757892627213899</v>
      </c>
    </row>
    <row r="30" spans="1:17" x14ac:dyDescent="0.35">
      <c r="A30" t="s">
        <v>2</v>
      </c>
      <c r="B30" t="s">
        <v>7</v>
      </c>
      <c r="C30">
        <v>0.43195647399482201</v>
      </c>
      <c r="D30">
        <v>0.71992745665803703</v>
      </c>
      <c r="E30">
        <v>3.6400435260051802</v>
      </c>
      <c r="F30">
        <v>3.35207254334196</v>
      </c>
      <c r="I30">
        <v>5</v>
      </c>
      <c r="J30">
        <v>5</v>
      </c>
      <c r="L30">
        <v>2376.6631472908098</v>
      </c>
      <c r="M30">
        <v>48.549754369824598</v>
      </c>
      <c r="N30">
        <v>114.50890251560899</v>
      </c>
      <c r="Q30">
        <v>54.923550448833602</v>
      </c>
    </row>
    <row r="31" spans="1:17" x14ac:dyDescent="0.35">
      <c r="A31" t="s">
        <v>2</v>
      </c>
      <c r="B31" t="s">
        <v>8</v>
      </c>
      <c r="C31">
        <v>0.798886101585218</v>
      </c>
      <c r="D31">
        <v>1.38268748351288</v>
      </c>
      <c r="E31">
        <v>6.7321138984147799</v>
      </c>
      <c r="F31">
        <v>6.1483125164871204</v>
      </c>
      <c r="I31">
        <v>2.778</v>
      </c>
      <c r="J31">
        <v>2.778</v>
      </c>
      <c r="L31">
        <v>3637.78085339067</v>
      </c>
      <c r="M31">
        <v>66.776573295326301</v>
      </c>
      <c r="N31">
        <v>188.68870485711801</v>
      </c>
      <c r="Q31">
        <v>74.785203378670104</v>
      </c>
    </row>
    <row r="32" spans="1:17" x14ac:dyDescent="0.35">
      <c r="A32" t="s">
        <v>2</v>
      </c>
      <c r="B32" t="s">
        <v>9</v>
      </c>
      <c r="C32">
        <v>30.754622038452599</v>
      </c>
      <c r="D32">
        <v>46.1319330576788</v>
      </c>
      <c r="E32">
        <v>259.16537796154699</v>
      </c>
      <c r="F32">
        <v>243.788066942321</v>
      </c>
      <c r="I32">
        <v>56.966000000000001</v>
      </c>
      <c r="J32">
        <v>56.966000000000001</v>
      </c>
      <c r="L32">
        <v>276.58036801178201</v>
      </c>
      <c r="M32">
        <v>48.898332313900497</v>
      </c>
      <c r="N32">
        <v>1.8877451145323301</v>
      </c>
      <c r="Q32">
        <v>33.744542987936498</v>
      </c>
    </row>
    <row r="33" spans="1:17" x14ac:dyDescent="0.35">
      <c r="A33" t="s">
        <v>2</v>
      </c>
      <c r="B33" t="s">
        <v>10</v>
      </c>
      <c r="C33">
        <v>7.9559763137553204E-3</v>
      </c>
      <c r="D33">
        <v>1.2832219860895701E-2</v>
      </c>
      <c r="E33">
        <v>6.7044023686244694E-2</v>
      </c>
      <c r="F33">
        <v>6.2167780139104303E-2</v>
      </c>
      <c r="I33">
        <v>0.247</v>
      </c>
      <c r="J33">
        <v>0.247</v>
      </c>
      <c r="L33">
        <v>2634.1713986518298</v>
      </c>
      <c r="M33">
        <v>51.0617272089248</v>
      </c>
      <c r="N33">
        <v>142.22443306078799</v>
      </c>
      <c r="Q33">
        <v>64.753041949824194</v>
      </c>
    </row>
    <row r="34" spans="1:17" x14ac:dyDescent="0.35">
      <c r="A34" t="s">
        <v>2</v>
      </c>
      <c r="B34" t="s">
        <v>11</v>
      </c>
      <c r="C34">
        <v>3.1399586518287698E-2</v>
      </c>
      <c r="D34">
        <v>5.21716206765395E-2</v>
      </c>
      <c r="E34">
        <v>0.26460041348171198</v>
      </c>
      <c r="F34">
        <v>0.24382837932346099</v>
      </c>
      <c r="I34">
        <v>6.6000000000000003E-2</v>
      </c>
      <c r="J34">
        <v>6.6000000000000003E-2</v>
      </c>
      <c r="L34">
        <v>3792.2996748375699</v>
      </c>
      <c r="M34">
        <v>64.775942448124994</v>
      </c>
      <c r="N34">
        <v>211.04132314510301</v>
      </c>
      <c r="Q34">
        <v>72.961174027970898</v>
      </c>
    </row>
    <row r="35" spans="1:17" x14ac:dyDescent="0.35">
      <c r="A35" t="s">
        <v>2</v>
      </c>
      <c r="B35" t="s">
        <v>12</v>
      </c>
      <c r="C35">
        <v>16.2022927231206</v>
      </c>
      <c r="D35">
        <v>25.990741237606201</v>
      </c>
      <c r="E35">
        <v>136.534707276879</v>
      </c>
      <c r="F35">
        <v>126.74625876239401</v>
      </c>
      <c r="I35">
        <v>23.788</v>
      </c>
      <c r="J35">
        <v>23.788</v>
      </c>
      <c r="L35">
        <v>2591.5192105055798</v>
      </c>
      <c r="M35">
        <v>50.088635715821297</v>
      </c>
      <c r="N35">
        <v>127.208278740645</v>
      </c>
      <c r="Q35">
        <v>58.064934330593502</v>
      </c>
    </row>
    <row r="36" spans="1:17" x14ac:dyDescent="0.35">
      <c r="A36" t="s">
        <v>2</v>
      </c>
      <c r="B36" t="s">
        <v>18</v>
      </c>
      <c r="C36">
        <v>1.0144400198459</v>
      </c>
      <c r="D36">
        <v>1.6273035247204499</v>
      </c>
      <c r="E36">
        <v>8.5485599801541099</v>
      </c>
      <c r="F36">
        <v>7.93569647527955</v>
      </c>
      <c r="I36">
        <v>1.05</v>
      </c>
      <c r="J36">
        <v>1.05</v>
      </c>
      <c r="L36">
        <v>2591.5192105055798</v>
      </c>
      <c r="M36">
        <v>59.644488246545002</v>
      </c>
      <c r="N36">
        <v>127.208278740645</v>
      </c>
      <c r="Q36">
        <v>58.064934330593502</v>
      </c>
    </row>
    <row r="37" spans="1:17" x14ac:dyDescent="0.35">
      <c r="A37" t="s">
        <v>2</v>
      </c>
      <c r="B37" t="s">
        <v>19</v>
      </c>
      <c r="C37">
        <v>138.333</v>
      </c>
      <c r="D37">
        <v>212.398111276717</v>
      </c>
      <c r="E37">
        <v>1165.7149999999999</v>
      </c>
      <c r="F37">
        <v>1091.6498887232799</v>
      </c>
      <c r="I37">
        <v>216.16800000000001</v>
      </c>
      <c r="J37">
        <v>216.16800000000001</v>
      </c>
      <c r="L37">
        <v>639.21086658647698</v>
      </c>
      <c r="M37">
        <v>46.194218188214698</v>
      </c>
      <c r="N37">
        <v>9.0924237874286504</v>
      </c>
      <c r="Q37">
        <v>19.097813590697601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0AB9E2D8D5894898F96C1E3D31D56C" ma:contentTypeVersion="13" ma:contentTypeDescription="Create a new document." ma:contentTypeScope="" ma:versionID="735484932eea912148f19e36f0659a6a">
  <xsd:schema xmlns:xsd="http://www.w3.org/2001/XMLSchema" xmlns:xs="http://www.w3.org/2001/XMLSchema" xmlns:p="http://schemas.microsoft.com/office/2006/metadata/properties" xmlns:ns3="9c5b454a-81d6-46c5-be72-8d9b04583a2d" xmlns:ns4="d633d9b0-d173-42ee-9584-b0cffcfb3934" targetNamespace="http://schemas.microsoft.com/office/2006/metadata/properties" ma:root="true" ma:fieldsID="775754e2536a2c84c67266b5e9f6a9c7" ns3:_="" ns4:_="">
    <xsd:import namespace="9c5b454a-81d6-46c5-be72-8d9b04583a2d"/>
    <xsd:import namespace="d633d9b0-d173-42ee-9584-b0cffcfb39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5b454a-81d6-46c5-be72-8d9b04583a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33d9b0-d173-42ee-9584-b0cffcfb393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B1A04B-3573-4D62-9DE1-386A6DDDADA4}">
  <ds:schemaRefs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d633d9b0-d173-42ee-9584-b0cffcfb3934"/>
    <ds:schemaRef ds:uri="http://www.w3.org/XML/1998/namespace"/>
    <ds:schemaRef ds:uri="http://schemas.microsoft.com/office/infopath/2007/PartnerControls"/>
    <ds:schemaRef ds:uri="9c5b454a-81d6-46c5-be72-8d9b04583a2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F72087F-2041-48E3-9FE7-955FEEFF42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16EE9C-9EA3-41F0-BC3A-F624DC3F4E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5b454a-81d6-46c5-be72-8d9b04583a2d"/>
    <ds:schemaRef ds:uri="d633d9b0-d173-42ee-9584-b0cffcfb39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</vt:lpstr>
      <vt:lpstr>CalcFd</vt:lpstr>
      <vt:lpstr>Table 3 Feed Biomass</vt:lpstr>
      <vt:lpstr>Data_transform</vt:lpstr>
      <vt:lpstr>Data_original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Enahoro, Dolapo (ILRI)</dc:creator>
  <cp:lastModifiedBy>Enahoro, Dolapo (ILRI)</cp:lastModifiedBy>
  <dcterms:created xsi:type="dcterms:W3CDTF">2020-04-21T16:25:37Z</dcterms:created>
  <dcterms:modified xsi:type="dcterms:W3CDTF">2021-05-12T22:12:06Z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0x0101008E0AB9E2D8D5894898F96C1E3D31D56C</vt:lpwstr>
  </property>
</Properties>
</file>