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giar-my.sharepoint.com/personal/d_enahoro_cgiar_org/Documents/RESEARCH/02_Projects/01_CarryOver/PIM_CC_Southern_Africa/02_Feed modeling/open access data/"/>
    </mc:Choice>
  </mc:AlternateContent>
  <xr:revisionPtr revIDLastSave="48" documentId="8_{57825747-C4B6-4140-9DC7-D67787393646}" xr6:coauthVersionLast="45" xr6:coauthVersionMax="45" xr10:uidLastSave="{1DBD3B8A-EE8E-47A4-BF15-F7FBBBBE62BD}"/>
  <bookViews>
    <workbookView xWindow="5700" yWindow="0" windowWidth="18770" windowHeight="10120" xr2:uid="{3FFBC39D-8424-46DD-B368-D04B0A5D1955}"/>
  </bookViews>
  <sheets>
    <sheet name="Table 6" sheetId="9" r:id="rId1"/>
    <sheet name="PH_Change" sheetId="4" r:id="rId2"/>
    <sheet name="HA_Change" sheetId="5" r:id="rId3"/>
    <sheet name="Prod_Change" sheetId="7" r:id="rId4"/>
    <sheet name="PH" sheetId="1" r:id="rId5"/>
    <sheet name="HA" sheetId="2" r:id="rId6"/>
    <sheet name="Prod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9" l="1"/>
  <c r="D15" i="9"/>
  <c r="E15" i="9"/>
  <c r="F15" i="9"/>
  <c r="G15" i="9"/>
  <c r="H15" i="9"/>
  <c r="I15" i="9"/>
  <c r="J15" i="9"/>
  <c r="K15" i="9"/>
  <c r="L15" i="9"/>
  <c r="C16" i="9"/>
  <c r="D16" i="9"/>
  <c r="E16" i="9"/>
  <c r="F16" i="9"/>
  <c r="G16" i="9"/>
  <c r="H16" i="9"/>
  <c r="I16" i="9"/>
  <c r="J16" i="9"/>
  <c r="K16" i="9"/>
  <c r="L16" i="9"/>
  <c r="C17" i="9"/>
  <c r="D17" i="9"/>
  <c r="E17" i="9"/>
  <c r="F17" i="9"/>
  <c r="G17" i="9"/>
  <c r="H17" i="9"/>
  <c r="I17" i="9"/>
  <c r="J17" i="9"/>
  <c r="K17" i="9"/>
  <c r="L17" i="9"/>
  <c r="C18" i="9"/>
  <c r="D18" i="9"/>
  <c r="E18" i="9"/>
  <c r="F18" i="9"/>
  <c r="G18" i="9"/>
  <c r="H18" i="9"/>
  <c r="I18" i="9"/>
  <c r="J18" i="9"/>
  <c r="K18" i="9"/>
  <c r="L18" i="9"/>
  <c r="C19" i="9"/>
  <c r="D19" i="9"/>
  <c r="E19" i="9"/>
  <c r="F19" i="9"/>
  <c r="G19" i="9"/>
  <c r="H19" i="9"/>
  <c r="I19" i="9"/>
  <c r="J19" i="9"/>
  <c r="K19" i="9"/>
  <c r="L19" i="9"/>
  <c r="C20" i="9"/>
  <c r="D20" i="9"/>
  <c r="E20" i="9"/>
  <c r="F20" i="9"/>
  <c r="G20" i="9"/>
  <c r="H20" i="9"/>
  <c r="I20" i="9"/>
  <c r="J20" i="9"/>
  <c r="K20" i="9"/>
  <c r="L20" i="9"/>
  <c r="C21" i="9"/>
  <c r="D21" i="9"/>
  <c r="E21" i="9"/>
  <c r="F21" i="9"/>
  <c r="G21" i="9"/>
  <c r="H21" i="9"/>
  <c r="I21" i="9"/>
  <c r="J21" i="9"/>
  <c r="K21" i="9"/>
  <c r="L21" i="9"/>
  <c r="C22" i="9"/>
  <c r="D22" i="9"/>
  <c r="E22" i="9"/>
  <c r="F22" i="9"/>
  <c r="G22" i="9"/>
  <c r="H22" i="9"/>
  <c r="I22" i="9"/>
  <c r="J22" i="9"/>
  <c r="K22" i="9"/>
  <c r="L22" i="9"/>
  <c r="C23" i="9"/>
  <c r="D23" i="9"/>
  <c r="E23" i="9"/>
  <c r="F23" i="9"/>
  <c r="G23" i="9"/>
  <c r="H23" i="9"/>
  <c r="I23" i="9"/>
  <c r="J23" i="9"/>
  <c r="K23" i="9"/>
  <c r="L23" i="9"/>
  <c r="D14" i="9"/>
  <c r="E14" i="9"/>
  <c r="F14" i="9"/>
  <c r="G14" i="9"/>
  <c r="H14" i="9"/>
  <c r="I14" i="9"/>
  <c r="J14" i="9"/>
  <c r="K14" i="9"/>
  <c r="L14" i="9"/>
  <c r="C14" i="9"/>
  <c r="E3" i="9"/>
  <c r="F2" i="9"/>
  <c r="G2" i="9"/>
  <c r="H2" i="9"/>
  <c r="I2" i="9"/>
  <c r="J2" i="9"/>
  <c r="K2" i="9"/>
  <c r="L2" i="9"/>
  <c r="E2" i="9"/>
  <c r="C3" i="9"/>
  <c r="D3" i="9"/>
  <c r="F3" i="9"/>
  <c r="G3" i="9"/>
  <c r="H3" i="9"/>
  <c r="I3" i="9"/>
  <c r="J3" i="9"/>
  <c r="K3" i="9"/>
  <c r="L3" i="9"/>
  <c r="C4" i="9"/>
  <c r="D4" i="9"/>
  <c r="E4" i="9"/>
  <c r="F4" i="9"/>
  <c r="G4" i="9"/>
  <c r="H4" i="9"/>
  <c r="I4" i="9"/>
  <c r="J4" i="9"/>
  <c r="K4" i="9"/>
  <c r="L4" i="9"/>
  <c r="C5" i="9"/>
  <c r="D5" i="9"/>
  <c r="E5" i="9"/>
  <c r="F5" i="9"/>
  <c r="G5" i="9"/>
  <c r="H5" i="9"/>
  <c r="I5" i="9"/>
  <c r="J5" i="9"/>
  <c r="K5" i="9"/>
  <c r="L5" i="9"/>
  <c r="C6" i="9"/>
  <c r="D6" i="9"/>
  <c r="E6" i="9"/>
  <c r="F6" i="9"/>
  <c r="G6" i="9"/>
  <c r="H6" i="9"/>
  <c r="I6" i="9"/>
  <c r="J6" i="9"/>
  <c r="K6" i="9"/>
  <c r="L6" i="9"/>
  <c r="C7" i="9"/>
  <c r="D7" i="9"/>
  <c r="E7" i="9"/>
  <c r="F7" i="9"/>
  <c r="G7" i="9"/>
  <c r="H7" i="9"/>
  <c r="I7" i="9"/>
  <c r="J7" i="9"/>
  <c r="K7" i="9"/>
  <c r="L7" i="9"/>
  <c r="C8" i="9"/>
  <c r="D8" i="9"/>
  <c r="E8" i="9"/>
  <c r="F8" i="9"/>
  <c r="G8" i="9"/>
  <c r="H8" i="9"/>
  <c r="I8" i="9"/>
  <c r="J8" i="9"/>
  <c r="K8" i="9"/>
  <c r="L8" i="9"/>
  <c r="C9" i="9"/>
  <c r="D9" i="9"/>
  <c r="E9" i="9"/>
  <c r="F9" i="9"/>
  <c r="G9" i="9"/>
  <c r="H9" i="9"/>
  <c r="I9" i="9"/>
  <c r="J9" i="9"/>
  <c r="K9" i="9"/>
  <c r="L9" i="9"/>
  <c r="C10" i="9"/>
  <c r="D10" i="9"/>
  <c r="E10" i="9"/>
  <c r="F10" i="9"/>
  <c r="G10" i="9"/>
  <c r="H10" i="9"/>
  <c r="I10" i="9"/>
  <c r="J10" i="9"/>
  <c r="K10" i="9"/>
  <c r="L10" i="9"/>
  <c r="C11" i="9"/>
  <c r="D11" i="9"/>
  <c r="E11" i="9"/>
  <c r="F11" i="9"/>
  <c r="G11" i="9"/>
  <c r="H11" i="9"/>
  <c r="I11" i="9"/>
  <c r="J11" i="9"/>
  <c r="K11" i="9"/>
  <c r="L11" i="9"/>
  <c r="C12" i="9"/>
  <c r="D12" i="9"/>
  <c r="E12" i="9"/>
  <c r="F12" i="9"/>
  <c r="G12" i="9"/>
  <c r="H12" i="9"/>
  <c r="I12" i="9"/>
  <c r="J12" i="9"/>
  <c r="K12" i="9"/>
  <c r="L12" i="9"/>
  <c r="F18" i="5"/>
  <c r="F23" i="5" l="1"/>
  <c r="F13" i="4"/>
  <c r="O3" i="2" l="1"/>
  <c r="M18" i="5" l="1"/>
  <c r="F28" i="3"/>
  <c r="G23" i="1"/>
  <c r="G18" i="1"/>
  <c r="C27" i="5" l="1"/>
  <c r="C22" i="5"/>
  <c r="C17" i="5"/>
  <c r="C12" i="5"/>
  <c r="L13" i="4"/>
  <c r="F13" i="5"/>
  <c r="C27" i="3"/>
  <c r="C22" i="3"/>
  <c r="C17" i="3"/>
  <c r="C12" i="3"/>
  <c r="C37" i="7" l="1"/>
  <c r="C32" i="7"/>
  <c r="C27" i="7"/>
  <c r="C22" i="7"/>
  <c r="C17" i="7"/>
  <c r="C12" i="7"/>
  <c r="C7" i="7"/>
  <c r="A12" i="7"/>
  <c r="B12" i="7"/>
  <c r="D12" i="7"/>
  <c r="A17" i="7"/>
  <c r="B17" i="7"/>
  <c r="D17" i="7"/>
  <c r="A22" i="7"/>
  <c r="B22" i="7"/>
  <c r="D22" i="7"/>
  <c r="D37" i="7"/>
  <c r="B37" i="7"/>
  <c r="A37" i="7"/>
  <c r="D32" i="7"/>
  <c r="B32" i="7"/>
  <c r="A32" i="7"/>
  <c r="D27" i="7"/>
  <c r="B27" i="7"/>
  <c r="A27" i="7"/>
  <c r="D7" i="7"/>
  <c r="B7" i="7"/>
  <c r="A7" i="7"/>
  <c r="L25" i="4"/>
  <c r="H25" i="4"/>
  <c r="J23" i="4"/>
  <c r="G23" i="4"/>
  <c r="F23" i="4"/>
  <c r="F21" i="4"/>
  <c r="K20" i="4"/>
  <c r="G20" i="4"/>
  <c r="L18" i="4"/>
  <c r="H18" i="4"/>
  <c r="G18" i="4"/>
  <c r="G13" i="4"/>
  <c r="H13" i="4"/>
  <c r="I13" i="4"/>
  <c r="J13" i="4"/>
  <c r="K13" i="4"/>
  <c r="M13" i="4"/>
  <c r="G14" i="4"/>
  <c r="H14" i="4"/>
  <c r="I14" i="4"/>
  <c r="J14" i="4"/>
  <c r="K14" i="4"/>
  <c r="L14" i="4"/>
  <c r="M14" i="4"/>
  <c r="G15" i="4"/>
  <c r="H15" i="4"/>
  <c r="I15" i="4"/>
  <c r="J15" i="4"/>
  <c r="K15" i="4"/>
  <c r="L15" i="4"/>
  <c r="M15" i="4"/>
  <c r="G16" i="4"/>
  <c r="H16" i="4"/>
  <c r="I16" i="4"/>
  <c r="J16" i="4"/>
  <c r="K16" i="4"/>
  <c r="L16" i="4"/>
  <c r="M16" i="4"/>
  <c r="F16" i="4"/>
  <c r="F15" i="4"/>
  <c r="F14" i="4"/>
  <c r="D37" i="1"/>
  <c r="C37" i="1"/>
  <c r="B37" i="1"/>
  <c r="A37" i="1"/>
  <c r="D32" i="1"/>
  <c r="C32" i="1"/>
  <c r="B32" i="1"/>
  <c r="A32" i="1"/>
  <c r="D27" i="1"/>
  <c r="C27" i="1"/>
  <c r="B27" i="1"/>
  <c r="A27" i="1"/>
  <c r="D22" i="1"/>
  <c r="C22" i="1"/>
  <c r="B22" i="1"/>
  <c r="A22" i="1"/>
  <c r="D17" i="1"/>
  <c r="C17" i="1"/>
  <c r="B17" i="1"/>
  <c r="A17" i="1"/>
  <c r="D12" i="1"/>
  <c r="C12" i="1"/>
  <c r="B12" i="1"/>
  <c r="A12" i="1"/>
  <c r="B7" i="1"/>
  <c r="C7" i="1"/>
  <c r="D7" i="1"/>
  <c r="A7" i="1"/>
  <c r="O37" i="5"/>
  <c r="M37" i="5"/>
  <c r="L37" i="5"/>
  <c r="K37" i="5"/>
  <c r="J37" i="5"/>
  <c r="I37" i="5"/>
  <c r="H37" i="5"/>
  <c r="G37" i="5"/>
  <c r="F37" i="5"/>
  <c r="O36" i="5"/>
  <c r="M36" i="5"/>
  <c r="L36" i="5"/>
  <c r="K36" i="5"/>
  <c r="J36" i="5"/>
  <c r="I36" i="5"/>
  <c r="H36" i="5"/>
  <c r="G36" i="5"/>
  <c r="F36" i="5"/>
  <c r="O35" i="5"/>
  <c r="M35" i="5"/>
  <c r="L35" i="5"/>
  <c r="K35" i="5"/>
  <c r="J35" i="5"/>
  <c r="I35" i="5"/>
  <c r="H35" i="5"/>
  <c r="G35" i="5"/>
  <c r="F35" i="5"/>
  <c r="O34" i="5"/>
  <c r="M34" i="5"/>
  <c r="L34" i="5"/>
  <c r="K34" i="5"/>
  <c r="J34" i="5"/>
  <c r="I34" i="5"/>
  <c r="H34" i="5"/>
  <c r="G34" i="5"/>
  <c r="F34" i="5"/>
  <c r="O33" i="5"/>
  <c r="M33" i="5"/>
  <c r="L33" i="5"/>
  <c r="K33" i="5"/>
  <c r="J33" i="5"/>
  <c r="I33" i="5"/>
  <c r="H33" i="5"/>
  <c r="G33" i="5"/>
  <c r="F33" i="5"/>
  <c r="O32" i="5"/>
  <c r="M32" i="5"/>
  <c r="L32" i="5"/>
  <c r="K32" i="5"/>
  <c r="J32" i="5"/>
  <c r="I32" i="5"/>
  <c r="H32" i="5"/>
  <c r="G32" i="5"/>
  <c r="F32" i="5"/>
  <c r="O31" i="5"/>
  <c r="M31" i="5"/>
  <c r="L31" i="5"/>
  <c r="K31" i="5"/>
  <c r="J31" i="5"/>
  <c r="I31" i="5"/>
  <c r="H31" i="5"/>
  <c r="G31" i="5"/>
  <c r="F31" i="5"/>
  <c r="O30" i="5"/>
  <c r="M30" i="5"/>
  <c r="L30" i="5"/>
  <c r="K30" i="5"/>
  <c r="J30" i="5"/>
  <c r="I30" i="5"/>
  <c r="H30" i="5"/>
  <c r="G30" i="5"/>
  <c r="F30" i="5"/>
  <c r="O29" i="5"/>
  <c r="M29" i="5"/>
  <c r="L29" i="5"/>
  <c r="K29" i="5"/>
  <c r="J29" i="5"/>
  <c r="I29" i="5"/>
  <c r="H29" i="5"/>
  <c r="G29" i="5"/>
  <c r="F29" i="5"/>
  <c r="O28" i="5"/>
  <c r="M28" i="5"/>
  <c r="L28" i="5"/>
  <c r="K28" i="5"/>
  <c r="J28" i="5"/>
  <c r="I28" i="5"/>
  <c r="H28" i="5"/>
  <c r="G28" i="5"/>
  <c r="F28" i="5"/>
  <c r="O27" i="5"/>
  <c r="M27" i="5"/>
  <c r="L27" i="5"/>
  <c r="K27" i="5"/>
  <c r="J27" i="5"/>
  <c r="I27" i="5"/>
  <c r="H27" i="5"/>
  <c r="G27" i="5"/>
  <c r="F27" i="5"/>
  <c r="O26" i="5"/>
  <c r="M26" i="5"/>
  <c r="L26" i="5"/>
  <c r="K26" i="5"/>
  <c r="J26" i="5"/>
  <c r="I26" i="5"/>
  <c r="H26" i="5"/>
  <c r="G26" i="5"/>
  <c r="F26" i="5"/>
  <c r="O25" i="5"/>
  <c r="M25" i="5"/>
  <c r="L25" i="5"/>
  <c r="K25" i="5"/>
  <c r="J25" i="5"/>
  <c r="I25" i="5"/>
  <c r="H25" i="5"/>
  <c r="G25" i="5"/>
  <c r="F25" i="5"/>
  <c r="O24" i="5"/>
  <c r="M24" i="5"/>
  <c r="L24" i="5"/>
  <c r="K24" i="5"/>
  <c r="J24" i="5"/>
  <c r="I24" i="5"/>
  <c r="H24" i="5"/>
  <c r="G24" i="5"/>
  <c r="F24" i="5"/>
  <c r="O23" i="5"/>
  <c r="M23" i="5"/>
  <c r="L23" i="5"/>
  <c r="K23" i="5"/>
  <c r="J23" i="5"/>
  <c r="I23" i="5"/>
  <c r="H23" i="5"/>
  <c r="G23" i="5"/>
  <c r="O22" i="5"/>
  <c r="M22" i="5"/>
  <c r="L22" i="5"/>
  <c r="K22" i="5"/>
  <c r="J22" i="5"/>
  <c r="I22" i="5"/>
  <c r="H22" i="5"/>
  <c r="G22" i="5"/>
  <c r="F22" i="5"/>
  <c r="O21" i="5"/>
  <c r="M21" i="5"/>
  <c r="L21" i="5"/>
  <c r="K21" i="5"/>
  <c r="J21" i="5"/>
  <c r="I21" i="5"/>
  <c r="H21" i="5"/>
  <c r="G21" i="5"/>
  <c r="F21" i="5"/>
  <c r="O20" i="5"/>
  <c r="M20" i="5"/>
  <c r="L20" i="5"/>
  <c r="K20" i="5"/>
  <c r="J20" i="5"/>
  <c r="I20" i="5"/>
  <c r="H20" i="5"/>
  <c r="G20" i="5"/>
  <c r="F20" i="5"/>
  <c r="O19" i="5"/>
  <c r="M19" i="5"/>
  <c r="L19" i="5"/>
  <c r="K19" i="5"/>
  <c r="J19" i="5"/>
  <c r="I19" i="5"/>
  <c r="H19" i="5"/>
  <c r="G19" i="5"/>
  <c r="F19" i="5"/>
  <c r="O18" i="5"/>
  <c r="L18" i="5"/>
  <c r="K18" i="5"/>
  <c r="J18" i="5"/>
  <c r="I18" i="5"/>
  <c r="H18" i="5"/>
  <c r="G18" i="5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15" i="5" s="1"/>
  <c r="O9" i="2"/>
  <c r="O8" i="2"/>
  <c r="O4" i="2"/>
  <c r="O5" i="2"/>
  <c r="O6" i="2"/>
  <c r="O7" i="2"/>
  <c r="O13" i="5"/>
  <c r="O16" i="5"/>
  <c r="O17" i="5"/>
  <c r="M13" i="5"/>
  <c r="M14" i="5"/>
  <c r="M15" i="5"/>
  <c r="M16" i="5"/>
  <c r="M17" i="5"/>
  <c r="G13" i="5"/>
  <c r="H13" i="5"/>
  <c r="I13" i="5"/>
  <c r="J13" i="5"/>
  <c r="K13" i="5"/>
  <c r="L13" i="5"/>
  <c r="G14" i="5"/>
  <c r="H14" i="5"/>
  <c r="I14" i="5"/>
  <c r="J14" i="5"/>
  <c r="K14" i="5"/>
  <c r="L14" i="5"/>
  <c r="G15" i="5"/>
  <c r="H15" i="5"/>
  <c r="I15" i="5"/>
  <c r="J15" i="5"/>
  <c r="K15" i="5"/>
  <c r="L15" i="5"/>
  <c r="G16" i="5"/>
  <c r="H16" i="5"/>
  <c r="I16" i="5"/>
  <c r="J16" i="5"/>
  <c r="K16" i="5"/>
  <c r="L16" i="5"/>
  <c r="G17" i="5"/>
  <c r="H17" i="5"/>
  <c r="I17" i="5"/>
  <c r="J17" i="5"/>
  <c r="K17" i="5"/>
  <c r="L17" i="5"/>
  <c r="F17" i="5"/>
  <c r="F16" i="5"/>
  <c r="F15" i="5"/>
  <c r="F14" i="5"/>
  <c r="M37" i="2"/>
  <c r="L37" i="2"/>
  <c r="K37" i="2"/>
  <c r="J37" i="2"/>
  <c r="I37" i="2"/>
  <c r="H37" i="2"/>
  <c r="G37" i="2"/>
  <c r="F37" i="2"/>
  <c r="D37" i="2"/>
  <c r="C37" i="2"/>
  <c r="B37" i="2"/>
  <c r="A37" i="2"/>
  <c r="M32" i="2"/>
  <c r="L32" i="2"/>
  <c r="K32" i="2"/>
  <c r="J32" i="2"/>
  <c r="I32" i="2"/>
  <c r="H32" i="2"/>
  <c r="G32" i="2"/>
  <c r="F32" i="2"/>
  <c r="D32" i="2"/>
  <c r="C32" i="2"/>
  <c r="B32" i="2"/>
  <c r="A32" i="2"/>
  <c r="M27" i="2"/>
  <c r="L27" i="2"/>
  <c r="K27" i="2"/>
  <c r="J27" i="2"/>
  <c r="I27" i="2"/>
  <c r="H27" i="2"/>
  <c r="G27" i="2"/>
  <c r="F27" i="2"/>
  <c r="D27" i="2"/>
  <c r="C27" i="2"/>
  <c r="B27" i="2"/>
  <c r="A27" i="2"/>
  <c r="M22" i="2"/>
  <c r="L22" i="2"/>
  <c r="K22" i="2"/>
  <c r="J22" i="2"/>
  <c r="I22" i="2"/>
  <c r="H22" i="2"/>
  <c r="G22" i="2"/>
  <c r="F22" i="2"/>
  <c r="D22" i="2"/>
  <c r="C22" i="2"/>
  <c r="B22" i="2"/>
  <c r="A22" i="2"/>
  <c r="M17" i="2"/>
  <c r="L17" i="2"/>
  <c r="K17" i="2"/>
  <c r="J17" i="2"/>
  <c r="I17" i="2"/>
  <c r="H17" i="2"/>
  <c r="G17" i="2"/>
  <c r="F17" i="2"/>
  <c r="D17" i="2"/>
  <c r="C17" i="2"/>
  <c r="B17" i="2"/>
  <c r="A17" i="2"/>
  <c r="M12" i="2"/>
  <c r="L12" i="2"/>
  <c r="K12" i="2"/>
  <c r="J12" i="2"/>
  <c r="I12" i="2"/>
  <c r="H12" i="2"/>
  <c r="G12" i="2"/>
  <c r="F12" i="2"/>
  <c r="D12" i="2"/>
  <c r="C12" i="2"/>
  <c r="B12" i="2"/>
  <c r="A12" i="2"/>
  <c r="G7" i="2"/>
  <c r="H7" i="2"/>
  <c r="I7" i="2"/>
  <c r="J7" i="2"/>
  <c r="K7" i="2"/>
  <c r="L7" i="2"/>
  <c r="M7" i="2"/>
  <c r="F7" i="2"/>
  <c r="B7" i="2"/>
  <c r="C7" i="2"/>
  <c r="D7" i="2"/>
  <c r="A7" i="2"/>
  <c r="D47" i="5"/>
  <c r="C47" i="5"/>
  <c r="B47" i="5"/>
  <c r="A47" i="5"/>
  <c r="D42" i="5"/>
  <c r="C42" i="5"/>
  <c r="B42" i="5"/>
  <c r="A42" i="5"/>
  <c r="D37" i="5"/>
  <c r="C37" i="5"/>
  <c r="B37" i="5"/>
  <c r="A37" i="5"/>
  <c r="D32" i="5"/>
  <c r="C32" i="5"/>
  <c r="B32" i="5"/>
  <c r="A32" i="5"/>
  <c r="D27" i="5"/>
  <c r="B27" i="5"/>
  <c r="A27" i="5"/>
  <c r="D22" i="5"/>
  <c r="B22" i="5"/>
  <c r="A22" i="5"/>
  <c r="D17" i="5"/>
  <c r="B17" i="5"/>
  <c r="A17" i="5"/>
  <c r="D12" i="5"/>
  <c r="B12" i="5"/>
  <c r="A12" i="5"/>
  <c r="D7" i="5"/>
  <c r="C7" i="5"/>
  <c r="B7" i="5"/>
  <c r="A7" i="5"/>
  <c r="H18" i="1"/>
  <c r="I18" i="1"/>
  <c r="I18" i="4" s="1"/>
  <c r="J18" i="1"/>
  <c r="J18" i="4" s="1"/>
  <c r="K18" i="1"/>
  <c r="K18" i="4" s="1"/>
  <c r="L18" i="1"/>
  <c r="M18" i="1"/>
  <c r="M18" i="4" s="1"/>
  <c r="G19" i="1"/>
  <c r="G19" i="4" s="1"/>
  <c r="H19" i="1"/>
  <c r="H19" i="4" s="1"/>
  <c r="I19" i="1"/>
  <c r="I19" i="4" s="1"/>
  <c r="J19" i="1"/>
  <c r="J19" i="4" s="1"/>
  <c r="K19" i="1"/>
  <c r="K19" i="4" s="1"/>
  <c r="L19" i="1"/>
  <c r="L19" i="4" s="1"/>
  <c r="M19" i="1"/>
  <c r="M19" i="4" s="1"/>
  <c r="G20" i="1"/>
  <c r="H20" i="1"/>
  <c r="H20" i="4" s="1"/>
  <c r="I20" i="1"/>
  <c r="I20" i="4" s="1"/>
  <c r="J20" i="1"/>
  <c r="J20" i="4" s="1"/>
  <c r="K20" i="1"/>
  <c r="L20" i="1"/>
  <c r="L20" i="4" s="1"/>
  <c r="M20" i="1"/>
  <c r="M20" i="4" s="1"/>
  <c r="G21" i="1"/>
  <c r="G21" i="4" s="1"/>
  <c r="H21" i="1"/>
  <c r="H21" i="4" s="1"/>
  <c r="I21" i="1"/>
  <c r="I21" i="4" s="1"/>
  <c r="J21" i="1"/>
  <c r="J21" i="4" s="1"/>
  <c r="K21" i="1"/>
  <c r="K21" i="4" s="1"/>
  <c r="L21" i="1"/>
  <c r="L21" i="4" s="1"/>
  <c r="M21" i="1"/>
  <c r="M21" i="4" s="1"/>
  <c r="H23" i="1"/>
  <c r="H23" i="4" s="1"/>
  <c r="I23" i="1"/>
  <c r="I23" i="4" s="1"/>
  <c r="J23" i="1"/>
  <c r="K23" i="1"/>
  <c r="K23" i="4" s="1"/>
  <c r="L23" i="1"/>
  <c r="L23" i="4" s="1"/>
  <c r="M23" i="1"/>
  <c r="M23" i="4" s="1"/>
  <c r="G24" i="1"/>
  <c r="G24" i="4" s="1"/>
  <c r="H24" i="1"/>
  <c r="H24" i="4" s="1"/>
  <c r="I24" i="1"/>
  <c r="I24" i="4" s="1"/>
  <c r="J24" i="1"/>
  <c r="J24" i="4" s="1"/>
  <c r="K24" i="1"/>
  <c r="K24" i="4" s="1"/>
  <c r="L24" i="1"/>
  <c r="L24" i="4" s="1"/>
  <c r="M24" i="1"/>
  <c r="M24" i="4" s="1"/>
  <c r="G25" i="1"/>
  <c r="G25" i="4" s="1"/>
  <c r="H25" i="1"/>
  <c r="I25" i="1"/>
  <c r="I25" i="4" s="1"/>
  <c r="J25" i="1"/>
  <c r="J25" i="4" s="1"/>
  <c r="K25" i="1"/>
  <c r="K25" i="4" s="1"/>
  <c r="L25" i="1"/>
  <c r="M25" i="1"/>
  <c r="M25" i="4" s="1"/>
  <c r="G26" i="1"/>
  <c r="G26" i="4" s="1"/>
  <c r="H26" i="1"/>
  <c r="H26" i="4" s="1"/>
  <c r="I26" i="1"/>
  <c r="I26" i="4" s="1"/>
  <c r="J26" i="1"/>
  <c r="J26" i="4" s="1"/>
  <c r="K26" i="1"/>
  <c r="K26" i="4" s="1"/>
  <c r="L26" i="1"/>
  <c r="L26" i="4" s="1"/>
  <c r="M26" i="1"/>
  <c r="M26" i="4" s="1"/>
  <c r="F19" i="1"/>
  <c r="F19" i="4" s="1"/>
  <c r="F20" i="1"/>
  <c r="F20" i="4" s="1"/>
  <c r="F21" i="1"/>
  <c r="F23" i="1"/>
  <c r="F24" i="1"/>
  <c r="F24" i="4" s="1"/>
  <c r="F25" i="1"/>
  <c r="F25" i="4" s="1"/>
  <c r="F26" i="1"/>
  <c r="F26" i="4" s="1"/>
  <c r="F18" i="1"/>
  <c r="F18" i="4" s="1"/>
  <c r="D27" i="3"/>
  <c r="B27" i="3"/>
  <c r="A27" i="3"/>
  <c r="D22" i="3"/>
  <c r="B22" i="3"/>
  <c r="A22" i="3"/>
  <c r="D37" i="4"/>
  <c r="C37" i="4"/>
  <c r="B37" i="4"/>
  <c r="A37" i="4"/>
  <c r="D32" i="4"/>
  <c r="C32" i="4"/>
  <c r="B32" i="4"/>
  <c r="A32" i="4"/>
  <c r="D27" i="4"/>
  <c r="C27" i="4"/>
  <c r="B27" i="4"/>
  <c r="A27" i="4"/>
  <c r="D22" i="4"/>
  <c r="C22" i="4"/>
  <c r="B22" i="4"/>
  <c r="A22" i="4"/>
  <c r="D17" i="4"/>
  <c r="C17" i="4"/>
  <c r="B17" i="4"/>
  <c r="A17" i="4"/>
  <c r="D12" i="4"/>
  <c r="C12" i="4"/>
  <c r="B12" i="4"/>
  <c r="A12" i="4"/>
  <c r="D7" i="4"/>
  <c r="C7" i="4"/>
  <c r="B7" i="4"/>
  <c r="A7" i="4"/>
  <c r="O14" i="5" l="1"/>
  <c r="N37" i="3" l="1"/>
  <c r="D37" i="3"/>
  <c r="C37" i="3"/>
  <c r="B37" i="3"/>
  <c r="A37" i="3"/>
  <c r="N32" i="3"/>
  <c r="D32" i="3"/>
  <c r="C32" i="3"/>
  <c r="B32" i="3"/>
  <c r="A32" i="3"/>
  <c r="N17" i="3"/>
  <c r="D17" i="3"/>
  <c r="B17" i="3"/>
  <c r="A17" i="3"/>
  <c r="N12" i="3"/>
  <c r="D12" i="3"/>
  <c r="B12" i="3"/>
  <c r="A12" i="3"/>
  <c r="N7" i="3"/>
  <c r="B7" i="3"/>
  <c r="C7" i="3"/>
  <c r="D7" i="3"/>
  <c r="A7" i="3"/>
  <c r="F4" i="3"/>
  <c r="G4" i="3"/>
  <c r="H4" i="3"/>
  <c r="I4" i="3"/>
  <c r="J4" i="3"/>
  <c r="K4" i="3"/>
  <c r="L4" i="3"/>
  <c r="M4" i="3"/>
  <c r="F5" i="3"/>
  <c r="G5" i="3"/>
  <c r="H5" i="3"/>
  <c r="I5" i="3"/>
  <c r="J5" i="3"/>
  <c r="K5" i="3"/>
  <c r="L5" i="3"/>
  <c r="M5" i="3"/>
  <c r="F6" i="3"/>
  <c r="G6" i="3"/>
  <c r="H6" i="3"/>
  <c r="I6" i="3"/>
  <c r="J6" i="3"/>
  <c r="K6" i="3"/>
  <c r="L6" i="3"/>
  <c r="M6" i="3"/>
  <c r="F8" i="3"/>
  <c r="G8" i="3"/>
  <c r="H8" i="3"/>
  <c r="I8" i="3"/>
  <c r="J8" i="3"/>
  <c r="K8" i="3"/>
  <c r="L8" i="3"/>
  <c r="M8" i="3"/>
  <c r="F9" i="3"/>
  <c r="G9" i="3"/>
  <c r="H9" i="3"/>
  <c r="I9" i="3"/>
  <c r="J9" i="3"/>
  <c r="K9" i="3"/>
  <c r="L9" i="3"/>
  <c r="M9" i="3"/>
  <c r="F10" i="3"/>
  <c r="G10" i="3"/>
  <c r="H10" i="3"/>
  <c r="I10" i="3"/>
  <c r="J10" i="3"/>
  <c r="K10" i="3"/>
  <c r="L10" i="3"/>
  <c r="M10" i="3"/>
  <c r="F11" i="3"/>
  <c r="G11" i="3"/>
  <c r="H11" i="3"/>
  <c r="I11" i="3"/>
  <c r="J11" i="3"/>
  <c r="K11" i="3"/>
  <c r="L11" i="3"/>
  <c r="M11" i="3"/>
  <c r="F13" i="3"/>
  <c r="F13" i="7" s="1"/>
  <c r="G13" i="3"/>
  <c r="G13" i="7" s="1"/>
  <c r="H13" i="3"/>
  <c r="H13" i="7" s="1"/>
  <c r="I13" i="3"/>
  <c r="I13" i="7" s="1"/>
  <c r="J13" i="3"/>
  <c r="J13" i="7" s="1"/>
  <c r="K13" i="3"/>
  <c r="K13" i="7" s="1"/>
  <c r="L13" i="3"/>
  <c r="L13" i="7" s="1"/>
  <c r="M13" i="3"/>
  <c r="M13" i="7" s="1"/>
  <c r="F14" i="3"/>
  <c r="F14" i="7" s="1"/>
  <c r="G14" i="3"/>
  <c r="G14" i="7" s="1"/>
  <c r="H14" i="3"/>
  <c r="H14" i="7" s="1"/>
  <c r="I14" i="3"/>
  <c r="I14" i="7" s="1"/>
  <c r="J14" i="3"/>
  <c r="J14" i="7" s="1"/>
  <c r="K14" i="3"/>
  <c r="K14" i="7" s="1"/>
  <c r="L14" i="3"/>
  <c r="L14" i="7" s="1"/>
  <c r="M14" i="3"/>
  <c r="M14" i="7" s="1"/>
  <c r="F15" i="3"/>
  <c r="F15" i="7" s="1"/>
  <c r="G15" i="3"/>
  <c r="G15" i="7" s="1"/>
  <c r="H15" i="3"/>
  <c r="H15" i="7" s="1"/>
  <c r="I15" i="3"/>
  <c r="I15" i="7" s="1"/>
  <c r="J15" i="3"/>
  <c r="J15" i="7" s="1"/>
  <c r="K15" i="3"/>
  <c r="K15" i="7" s="1"/>
  <c r="L15" i="3"/>
  <c r="L15" i="7" s="1"/>
  <c r="M15" i="3"/>
  <c r="M15" i="7" s="1"/>
  <c r="F16" i="3"/>
  <c r="F16" i="7" s="1"/>
  <c r="G16" i="3"/>
  <c r="G16" i="7" s="1"/>
  <c r="H16" i="3"/>
  <c r="H16" i="7" s="1"/>
  <c r="I16" i="3"/>
  <c r="I16" i="7" s="1"/>
  <c r="J16" i="3"/>
  <c r="J16" i="7" s="1"/>
  <c r="K16" i="3"/>
  <c r="K16" i="7" s="1"/>
  <c r="L16" i="3"/>
  <c r="L16" i="7" s="1"/>
  <c r="M16" i="3"/>
  <c r="M16" i="7" s="1"/>
  <c r="G28" i="3"/>
  <c r="H28" i="3"/>
  <c r="I28" i="3"/>
  <c r="J28" i="3"/>
  <c r="K28" i="3"/>
  <c r="L28" i="3"/>
  <c r="M28" i="3"/>
  <c r="F29" i="3"/>
  <c r="G29" i="3"/>
  <c r="H29" i="3"/>
  <c r="I29" i="3"/>
  <c r="J29" i="3"/>
  <c r="K29" i="3"/>
  <c r="L29" i="3"/>
  <c r="M29" i="3"/>
  <c r="F30" i="3"/>
  <c r="G30" i="3"/>
  <c r="H30" i="3"/>
  <c r="I30" i="3"/>
  <c r="J30" i="3"/>
  <c r="K30" i="3"/>
  <c r="L30" i="3"/>
  <c r="M30" i="3"/>
  <c r="F31" i="3"/>
  <c r="G31" i="3"/>
  <c r="H31" i="3"/>
  <c r="I31" i="3"/>
  <c r="J31" i="3"/>
  <c r="K31" i="3"/>
  <c r="L31" i="3"/>
  <c r="M31" i="3"/>
  <c r="F33" i="3"/>
  <c r="G33" i="3"/>
  <c r="H33" i="3"/>
  <c r="I33" i="3"/>
  <c r="J33" i="3"/>
  <c r="K33" i="3"/>
  <c r="L33" i="3"/>
  <c r="M33" i="3"/>
  <c r="F34" i="3"/>
  <c r="G34" i="3"/>
  <c r="H34" i="3"/>
  <c r="I34" i="3"/>
  <c r="J34" i="3"/>
  <c r="K34" i="3"/>
  <c r="L34" i="3"/>
  <c r="M34" i="3"/>
  <c r="F35" i="3"/>
  <c r="G35" i="3"/>
  <c r="H35" i="3"/>
  <c r="I35" i="3"/>
  <c r="J35" i="3"/>
  <c r="K35" i="3"/>
  <c r="L35" i="3"/>
  <c r="M35" i="3"/>
  <c r="F36" i="3"/>
  <c r="G36" i="3"/>
  <c r="H36" i="3"/>
  <c r="I36" i="3"/>
  <c r="J36" i="3"/>
  <c r="K36" i="3"/>
  <c r="L36" i="3"/>
  <c r="M36" i="3"/>
  <c r="G3" i="3"/>
  <c r="H3" i="3"/>
  <c r="I3" i="3"/>
  <c r="J3" i="3"/>
  <c r="K3" i="3"/>
  <c r="L3" i="3"/>
  <c r="M3" i="3"/>
  <c r="F3" i="3"/>
  <c r="O3" i="3" l="1"/>
  <c r="F18" i="3"/>
  <c r="F18" i="7" s="1"/>
  <c r="I12" i="3"/>
  <c r="I12" i="1" s="1"/>
  <c r="M37" i="3"/>
  <c r="M37" i="1" s="1"/>
  <c r="I37" i="3"/>
  <c r="I37" i="1" s="1"/>
  <c r="M32" i="3"/>
  <c r="M32" i="1" s="1"/>
  <c r="I32" i="3"/>
  <c r="I32" i="1" s="1"/>
  <c r="M17" i="3"/>
  <c r="I17" i="3"/>
  <c r="K37" i="3"/>
  <c r="K37" i="1" s="1"/>
  <c r="G37" i="3"/>
  <c r="G37" i="1" s="1"/>
  <c r="K32" i="3"/>
  <c r="K32" i="1" s="1"/>
  <c r="G32" i="3"/>
  <c r="G32" i="1" s="1"/>
  <c r="K17" i="3"/>
  <c r="G17" i="3"/>
  <c r="G12" i="3"/>
  <c r="J7" i="3"/>
  <c r="J7" i="1" s="1"/>
  <c r="J18" i="3"/>
  <c r="J18" i="7" s="1"/>
  <c r="M26" i="3"/>
  <c r="M26" i="7" s="1"/>
  <c r="I26" i="3"/>
  <c r="I26" i="7" s="1"/>
  <c r="M25" i="3"/>
  <c r="M25" i="7" s="1"/>
  <c r="I25" i="3"/>
  <c r="I25" i="7" s="1"/>
  <c r="M24" i="3"/>
  <c r="M24" i="7" s="1"/>
  <c r="I24" i="3"/>
  <c r="I24" i="7" s="1"/>
  <c r="M23" i="3"/>
  <c r="M23" i="7" s="1"/>
  <c r="I23" i="3"/>
  <c r="I23" i="7" s="1"/>
  <c r="M21" i="3"/>
  <c r="M21" i="7" s="1"/>
  <c r="I21" i="3"/>
  <c r="I21" i="7" s="1"/>
  <c r="M20" i="3"/>
  <c r="M20" i="7" s="1"/>
  <c r="I20" i="3"/>
  <c r="I20" i="7" s="1"/>
  <c r="M19" i="3"/>
  <c r="M19" i="7" s="1"/>
  <c r="I19" i="3"/>
  <c r="I19" i="7" s="1"/>
  <c r="M12" i="3"/>
  <c r="M12" i="1" s="1"/>
  <c r="M7" i="3"/>
  <c r="M7" i="1" s="1"/>
  <c r="M18" i="3"/>
  <c r="M18" i="7" s="1"/>
  <c r="I7" i="3"/>
  <c r="I7" i="1" s="1"/>
  <c r="I18" i="3"/>
  <c r="I18" i="7" s="1"/>
  <c r="L37" i="3"/>
  <c r="L37" i="1" s="1"/>
  <c r="H37" i="3"/>
  <c r="H37" i="1" s="1"/>
  <c r="L32" i="3"/>
  <c r="L32" i="1" s="1"/>
  <c r="H32" i="3"/>
  <c r="H32" i="1" s="1"/>
  <c r="L17" i="3"/>
  <c r="H17" i="3"/>
  <c r="L26" i="3"/>
  <c r="L26" i="7" s="1"/>
  <c r="H26" i="3"/>
  <c r="H26" i="7" s="1"/>
  <c r="L25" i="3"/>
  <c r="L25" i="7" s="1"/>
  <c r="H25" i="3"/>
  <c r="H25" i="7" s="1"/>
  <c r="L24" i="3"/>
  <c r="L24" i="7" s="1"/>
  <c r="H24" i="3"/>
  <c r="H24" i="7" s="1"/>
  <c r="L12" i="3"/>
  <c r="L23" i="3"/>
  <c r="L23" i="7" s="1"/>
  <c r="H12" i="3"/>
  <c r="H12" i="1" s="1"/>
  <c r="H23" i="3"/>
  <c r="H23" i="7" s="1"/>
  <c r="L21" i="3"/>
  <c r="L21" i="7" s="1"/>
  <c r="H21" i="3"/>
  <c r="H21" i="7" s="1"/>
  <c r="L20" i="3"/>
  <c r="L20" i="7" s="1"/>
  <c r="H20" i="3"/>
  <c r="H20" i="7" s="1"/>
  <c r="L19" i="3"/>
  <c r="L19" i="7" s="1"/>
  <c r="H19" i="3"/>
  <c r="H19" i="7" s="1"/>
  <c r="G7" i="3"/>
  <c r="G18" i="3"/>
  <c r="G18" i="7" s="1"/>
  <c r="L7" i="3"/>
  <c r="L7" i="1" s="1"/>
  <c r="L18" i="3"/>
  <c r="L18" i="7" s="1"/>
  <c r="H7" i="3"/>
  <c r="H7" i="1" s="1"/>
  <c r="H18" i="3"/>
  <c r="H18" i="7" s="1"/>
  <c r="K26" i="3"/>
  <c r="K26" i="7" s="1"/>
  <c r="G26" i="3"/>
  <c r="G26" i="7" s="1"/>
  <c r="K25" i="3"/>
  <c r="K25" i="7" s="1"/>
  <c r="G25" i="3"/>
  <c r="G25" i="7" s="1"/>
  <c r="K24" i="3"/>
  <c r="K24" i="7" s="1"/>
  <c r="G24" i="3"/>
  <c r="G24" i="7" s="1"/>
  <c r="K23" i="3"/>
  <c r="K23" i="7" s="1"/>
  <c r="G23" i="3"/>
  <c r="G23" i="7" s="1"/>
  <c r="K21" i="3"/>
  <c r="K21" i="7" s="1"/>
  <c r="G21" i="3"/>
  <c r="G21" i="7" s="1"/>
  <c r="K20" i="3"/>
  <c r="K20" i="7" s="1"/>
  <c r="G20" i="3"/>
  <c r="G20" i="7" s="1"/>
  <c r="K19" i="3"/>
  <c r="K19" i="7" s="1"/>
  <c r="G19" i="3"/>
  <c r="G19" i="7" s="1"/>
  <c r="I27" i="3"/>
  <c r="K7" i="3"/>
  <c r="K7" i="1" s="1"/>
  <c r="K18" i="3"/>
  <c r="K18" i="7" s="1"/>
  <c r="J37" i="3"/>
  <c r="J37" i="1" s="1"/>
  <c r="F37" i="3"/>
  <c r="F37" i="1" s="1"/>
  <c r="J32" i="3"/>
  <c r="J32" i="1" s="1"/>
  <c r="F32" i="3"/>
  <c r="F32" i="1" s="1"/>
  <c r="J17" i="3"/>
  <c r="F17" i="3"/>
  <c r="J26" i="3"/>
  <c r="J26" i="7" s="1"/>
  <c r="F26" i="3"/>
  <c r="F26" i="7" s="1"/>
  <c r="J25" i="3"/>
  <c r="J25" i="7" s="1"/>
  <c r="F25" i="3"/>
  <c r="F25" i="7" s="1"/>
  <c r="J24" i="3"/>
  <c r="J24" i="7" s="1"/>
  <c r="F24" i="3"/>
  <c r="F24" i="7" s="1"/>
  <c r="J12" i="3"/>
  <c r="J23" i="3"/>
  <c r="J23" i="7" s="1"/>
  <c r="F12" i="3"/>
  <c r="F12" i="1" s="1"/>
  <c r="F23" i="3"/>
  <c r="F23" i="7" s="1"/>
  <c r="J21" i="3"/>
  <c r="J21" i="7" s="1"/>
  <c r="F21" i="3"/>
  <c r="F21" i="7" s="1"/>
  <c r="J20" i="3"/>
  <c r="J20" i="7" s="1"/>
  <c r="F20" i="3"/>
  <c r="F20" i="7" s="1"/>
  <c r="J19" i="3"/>
  <c r="J19" i="7" s="1"/>
  <c r="F7" i="3"/>
  <c r="F7" i="1" s="1"/>
  <c r="F19" i="3"/>
  <c r="F19" i="7" s="1"/>
  <c r="K12" i="3"/>
  <c r="O36" i="3"/>
  <c r="O36" i="1" s="1"/>
  <c r="O35" i="3"/>
  <c r="O35" i="1" s="1"/>
  <c r="O34" i="3"/>
  <c r="O34" i="1" s="1"/>
  <c r="O33" i="3"/>
  <c r="O33" i="1" s="1"/>
  <c r="O31" i="3"/>
  <c r="O31" i="1" s="1"/>
  <c r="O30" i="3"/>
  <c r="O30" i="1" s="1"/>
  <c r="O29" i="3"/>
  <c r="O29" i="1" s="1"/>
  <c r="O28" i="3"/>
  <c r="O28" i="1" s="1"/>
  <c r="O16" i="3"/>
  <c r="O15" i="3"/>
  <c r="O14" i="3"/>
  <c r="O13" i="3"/>
  <c r="O11" i="3"/>
  <c r="O11" i="1" s="1"/>
  <c r="O10" i="3"/>
  <c r="O10" i="1" s="1"/>
  <c r="O9" i="3"/>
  <c r="O9" i="1" s="1"/>
  <c r="O8" i="3"/>
  <c r="O8" i="1" s="1"/>
  <c r="O6" i="3"/>
  <c r="O6" i="1" s="1"/>
  <c r="O5" i="3"/>
  <c r="O5" i="1" s="1"/>
  <c r="O4" i="3"/>
  <c r="O4" i="1" s="1"/>
  <c r="F17" i="1" l="1"/>
  <c r="F17" i="4" s="1"/>
  <c r="F17" i="7"/>
  <c r="H17" i="7"/>
  <c r="H17" i="1"/>
  <c r="H17" i="4" s="1"/>
  <c r="G27" i="3"/>
  <c r="G12" i="1"/>
  <c r="M17" i="7"/>
  <c r="M17" i="1"/>
  <c r="M17" i="4" s="1"/>
  <c r="O15" i="7"/>
  <c r="O15" i="1"/>
  <c r="O15" i="4" s="1"/>
  <c r="O16" i="1"/>
  <c r="O16" i="4" s="1"/>
  <c r="O16" i="7"/>
  <c r="J27" i="3"/>
  <c r="J12" i="1"/>
  <c r="J17" i="7"/>
  <c r="J17" i="1"/>
  <c r="J17" i="4" s="1"/>
  <c r="L27" i="3"/>
  <c r="L12" i="1"/>
  <c r="L17" i="7"/>
  <c r="L17" i="1"/>
  <c r="L17" i="4" s="1"/>
  <c r="G17" i="1"/>
  <c r="G17" i="4" s="1"/>
  <c r="G17" i="7"/>
  <c r="O14" i="7"/>
  <c r="O14" i="1"/>
  <c r="O14" i="4" s="1"/>
  <c r="P13" i="3"/>
  <c r="O13" i="1"/>
  <c r="O13" i="4" s="1"/>
  <c r="O13" i="7"/>
  <c r="K27" i="3"/>
  <c r="K12" i="1"/>
  <c r="K17" i="1"/>
  <c r="K17" i="4" s="1"/>
  <c r="K17" i="7"/>
  <c r="I27" i="1"/>
  <c r="I27" i="4" s="1"/>
  <c r="I27" i="7"/>
  <c r="G22" i="3"/>
  <c r="G7" i="1"/>
  <c r="I17" i="7"/>
  <c r="I17" i="1"/>
  <c r="I17" i="4" s="1"/>
  <c r="P8" i="3"/>
  <c r="O3" i="1"/>
  <c r="J22" i="3"/>
  <c r="L22" i="3"/>
  <c r="M22" i="3"/>
  <c r="K22" i="3"/>
  <c r="O18" i="3"/>
  <c r="M27" i="3"/>
  <c r="I22" i="3"/>
  <c r="F22" i="3"/>
  <c r="O21" i="3"/>
  <c r="O25" i="3"/>
  <c r="O20" i="3"/>
  <c r="O23" i="3"/>
  <c r="O24" i="3"/>
  <c r="O26" i="3"/>
  <c r="O19" i="3"/>
  <c r="F27" i="3"/>
  <c r="H22" i="3"/>
  <c r="H27" i="3"/>
  <c r="P9" i="3"/>
  <c r="P29" i="3"/>
  <c r="P10" i="3"/>
  <c r="P30" i="3"/>
  <c r="P35" i="3"/>
  <c r="P11" i="3"/>
  <c r="P16" i="3"/>
  <c r="P31" i="3"/>
  <c r="P36" i="3"/>
  <c r="P14" i="3"/>
  <c r="P34" i="3"/>
  <c r="P15" i="3"/>
  <c r="O12" i="3"/>
  <c r="O12" i="1" s="1"/>
  <c r="O17" i="3"/>
  <c r="P28" i="3"/>
  <c r="O32" i="3"/>
  <c r="O32" i="1" s="1"/>
  <c r="P33" i="3"/>
  <c r="O37" i="3"/>
  <c r="O37" i="1" s="1"/>
  <c r="O7" i="3"/>
  <c r="O7" i="1" s="1"/>
  <c r="H22" i="1" l="1"/>
  <c r="H22" i="4" s="1"/>
  <c r="H22" i="7"/>
  <c r="P24" i="3"/>
  <c r="O24" i="7"/>
  <c r="O24" i="1"/>
  <c r="O24" i="4" s="1"/>
  <c r="P21" i="3"/>
  <c r="O21" i="7"/>
  <c r="O21" i="1"/>
  <c r="O21" i="4" s="1"/>
  <c r="J22" i="7"/>
  <c r="J22" i="1"/>
  <c r="J22" i="4" s="1"/>
  <c r="K27" i="7"/>
  <c r="K27" i="1"/>
  <c r="K27" i="4" s="1"/>
  <c r="O17" i="1"/>
  <c r="O17" i="4" s="1"/>
  <c r="O17" i="7"/>
  <c r="F27" i="7"/>
  <c r="F27" i="1"/>
  <c r="F27" i="4" s="1"/>
  <c r="O23" i="7"/>
  <c r="O23" i="1"/>
  <c r="O23" i="4" s="1"/>
  <c r="K22" i="1"/>
  <c r="K22" i="4" s="1"/>
  <c r="K22" i="7"/>
  <c r="P19" i="3"/>
  <c r="O19" i="7"/>
  <c r="O19" i="1"/>
  <c r="O19" i="4" s="1"/>
  <c r="P20" i="3"/>
  <c r="O20" i="7"/>
  <c r="O20" i="1"/>
  <c r="O20" i="4" s="1"/>
  <c r="I22" i="1"/>
  <c r="I22" i="4" s="1"/>
  <c r="I22" i="7"/>
  <c r="M22" i="1"/>
  <c r="M22" i="4" s="1"/>
  <c r="M22" i="7"/>
  <c r="G22" i="7"/>
  <c r="G22" i="1"/>
  <c r="G22" i="4" s="1"/>
  <c r="H27" i="1"/>
  <c r="H27" i="4" s="1"/>
  <c r="H27" i="7"/>
  <c r="P26" i="3"/>
  <c r="O26" i="7"/>
  <c r="O26" i="1"/>
  <c r="O26" i="4" s="1"/>
  <c r="P25" i="3"/>
  <c r="O25" i="7"/>
  <c r="O25" i="1"/>
  <c r="O25" i="4" s="1"/>
  <c r="M27" i="1"/>
  <c r="M27" i="4" s="1"/>
  <c r="M27" i="7"/>
  <c r="L22" i="1"/>
  <c r="L22" i="4" s="1"/>
  <c r="L22" i="7"/>
  <c r="L27" i="1"/>
  <c r="L27" i="4" s="1"/>
  <c r="L27" i="7"/>
  <c r="J27" i="7"/>
  <c r="J27" i="1"/>
  <c r="J27" i="4" s="1"/>
  <c r="G27" i="1"/>
  <c r="G27" i="4" s="1"/>
  <c r="G27" i="7"/>
  <c r="F22" i="7"/>
  <c r="F22" i="1"/>
  <c r="F22" i="4" s="1"/>
  <c r="P18" i="3"/>
  <c r="O18" i="7"/>
  <c r="O18" i="1"/>
  <c r="O18" i="4" s="1"/>
  <c r="O22" i="3"/>
  <c r="P23" i="3"/>
  <c r="O27" i="3"/>
  <c r="P32" i="3"/>
  <c r="P12" i="3"/>
  <c r="P37" i="3"/>
  <c r="P17" i="3"/>
  <c r="P27" i="3" l="1"/>
  <c r="O27" i="7"/>
  <c r="O27" i="1"/>
  <c r="O27" i="4" s="1"/>
  <c r="P22" i="3"/>
  <c r="O22" i="1"/>
  <c r="O22" i="4" s="1"/>
  <c r="O22" i="7"/>
</calcChain>
</file>

<file path=xl/sharedStrings.xml><?xml version="1.0" encoding="utf-8"?>
<sst xmlns="http://schemas.openxmlformats.org/spreadsheetml/2006/main" count="813" uniqueCount="32">
  <si>
    <t xml:space="preserve">Baseline </t>
  </si>
  <si>
    <t>PH</t>
  </si>
  <si>
    <t>MOZ</t>
  </si>
  <si>
    <t>MWI</t>
  </si>
  <si>
    <t>ZAF</t>
  </si>
  <si>
    <t>ZMB</t>
  </si>
  <si>
    <t xml:space="preserve">LGA </t>
  </si>
  <si>
    <t xml:space="preserve">LGH </t>
  </si>
  <si>
    <t xml:space="preserve">LGT </t>
  </si>
  <si>
    <t xml:space="preserve">MRA </t>
  </si>
  <si>
    <t xml:space="preserve">MRH </t>
  </si>
  <si>
    <t xml:space="preserve">MRT </t>
  </si>
  <si>
    <t>Urban Areas</t>
  </si>
  <si>
    <t xml:space="preserve">Other </t>
  </si>
  <si>
    <t>HA</t>
  </si>
  <si>
    <t>AVG_RCP45</t>
  </si>
  <si>
    <t>AVG_RCP85</t>
  </si>
  <si>
    <t>Prod</t>
  </si>
  <si>
    <t>New</t>
  </si>
  <si>
    <t>Old</t>
  </si>
  <si>
    <t>Urban</t>
  </si>
  <si>
    <t>Total</t>
  </si>
  <si>
    <t>REGION</t>
  </si>
  <si>
    <t>Production -- Levels (rows 28 to 37 show change from baseline 2000)</t>
  </si>
  <si>
    <t>Area Change -- Percent difference from Baseline 2010</t>
  </si>
  <si>
    <t>Yield Change -- Percent difference from Baseline 2010</t>
  </si>
  <si>
    <t>Area Change</t>
  </si>
  <si>
    <t>Yield Change</t>
  </si>
  <si>
    <t>Impact of climate change on grass yields and areas</t>
  </si>
  <si>
    <t xml:space="preserve">Yields -- Levels (rows 28 to 37 show change from baseline 2000) </t>
  </si>
  <si>
    <t>AREAS -- All are Level estimates</t>
  </si>
  <si>
    <t>Production Change -- Percent difference from Baseline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</si>
</sst>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  <numFmt numFmtId="166" formatCode="#,##0.0000_);[Red]\(#,##0.000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0" xfId="0" applyFill="1" applyBorder="1"/>
    <xf numFmtId="0" fontId="0" fillId="0" borderId="0" xfId="0" applyBorder="1"/>
    <xf numFmtId="164" fontId="3" fillId="0" borderId="0" xfId="0" applyNumberFormat="1" applyFont="1" applyBorder="1"/>
    <xf numFmtId="164" fontId="2" fillId="0" borderId="0" xfId="1" applyNumberFormat="1" applyFont="1" applyBorder="1"/>
    <xf numFmtId="0" fontId="4" fillId="0" borderId="0" xfId="0" applyFont="1" applyBorder="1"/>
    <xf numFmtId="164" fontId="4" fillId="0" borderId="0" xfId="1" applyNumberFormat="1" applyFont="1" applyBorder="1"/>
    <xf numFmtId="0" fontId="4" fillId="0" borderId="2" xfId="0" applyFont="1" applyBorder="1"/>
    <xf numFmtId="164" fontId="4" fillId="0" borderId="2" xfId="1" applyNumberFormat="1" applyFont="1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4" fillId="0" borderId="4" xfId="0" applyFont="1" applyBorder="1"/>
    <xf numFmtId="0" fontId="5" fillId="0" borderId="0" xfId="0" applyFont="1" applyBorder="1"/>
    <xf numFmtId="0" fontId="5" fillId="0" borderId="2" xfId="0" applyFont="1" applyBorder="1"/>
    <xf numFmtId="9" fontId="5" fillId="0" borderId="0" xfId="2" applyFont="1" applyBorder="1"/>
    <xf numFmtId="9" fontId="5" fillId="0" borderId="2" xfId="2" applyFont="1" applyBorder="1"/>
    <xf numFmtId="0" fontId="0" fillId="2" borderId="0" xfId="0" applyFill="1" applyBorder="1"/>
    <xf numFmtId="0" fontId="0" fillId="2" borderId="3" xfId="0" applyFill="1" applyBorder="1"/>
    <xf numFmtId="2" fontId="0" fillId="0" borderId="0" xfId="0" applyNumberFormat="1" applyBorder="1"/>
    <xf numFmtId="2" fontId="5" fillId="0" borderId="0" xfId="0" applyNumberFormat="1" applyFont="1" applyBorder="1"/>
    <xf numFmtId="0" fontId="5" fillId="0" borderId="0" xfId="0" applyFont="1" applyFill="1" applyBorder="1"/>
    <xf numFmtId="0" fontId="5" fillId="0" borderId="3" xfId="0" applyFont="1" applyBorder="1"/>
    <xf numFmtId="164" fontId="5" fillId="0" borderId="0" xfId="1" applyNumberFormat="1" applyFont="1" applyBorder="1"/>
    <xf numFmtId="164" fontId="5" fillId="0" borderId="0" xfId="0" applyNumberFormat="1" applyFont="1" applyBorder="1"/>
    <xf numFmtId="0" fontId="5" fillId="0" borderId="4" xfId="0" applyFont="1" applyBorder="1"/>
    <xf numFmtId="164" fontId="5" fillId="0" borderId="2" xfId="1" applyNumberFormat="1" applyFont="1" applyBorder="1"/>
    <xf numFmtId="0" fontId="4" fillId="0" borderId="1" xfId="0" applyFont="1" applyBorder="1"/>
    <xf numFmtId="2" fontId="4" fillId="0" borderId="1" xfId="0" applyNumberFormat="1" applyFont="1" applyBorder="1"/>
    <xf numFmtId="2" fontId="4" fillId="0" borderId="0" xfId="0" applyNumberFormat="1" applyFont="1" applyBorder="1"/>
    <xf numFmtId="0" fontId="0" fillId="0" borderId="5" xfId="0" applyBorder="1"/>
    <xf numFmtId="164" fontId="2" fillId="0" borderId="6" xfId="1" applyNumberFormat="1" applyFont="1" applyBorder="1"/>
    <xf numFmtId="164" fontId="2" fillId="0" borderId="2" xfId="1" applyNumberFormat="1" applyFont="1" applyBorder="1"/>
    <xf numFmtId="165" fontId="2" fillId="0" borderId="6" xfId="1" applyNumberFormat="1" applyFont="1" applyBorder="1"/>
    <xf numFmtId="165" fontId="2" fillId="0" borderId="0" xfId="1" applyNumberFormat="1" applyFont="1" applyBorder="1"/>
    <xf numFmtId="165" fontId="2" fillId="0" borderId="2" xfId="1" applyNumberFormat="1" applyFont="1" applyBorder="1"/>
    <xf numFmtId="165" fontId="2" fillId="0" borderId="7" xfId="1" applyNumberFormat="1" applyFont="1" applyBorder="1"/>
    <xf numFmtId="165" fontId="2" fillId="0" borderId="8" xfId="1" applyNumberFormat="1" applyFont="1" applyBorder="1"/>
    <xf numFmtId="165" fontId="2" fillId="0" borderId="9" xfId="1" applyNumberFormat="1" applyFont="1" applyBorder="1"/>
    <xf numFmtId="164" fontId="4" fillId="0" borderId="1" xfId="1" applyNumberFormat="1" applyFont="1" applyBorder="1"/>
    <xf numFmtId="9" fontId="5" fillId="0" borderId="1" xfId="2" applyFont="1" applyBorder="1"/>
    <xf numFmtId="166" fontId="2" fillId="0" borderId="0" xfId="1" applyNumberFormat="1" applyFont="1" applyBorder="1"/>
    <xf numFmtId="166" fontId="2" fillId="0" borderId="1" xfId="1" applyNumberFormat="1" applyFont="1" applyBorder="1"/>
    <xf numFmtId="166" fontId="2" fillId="3" borderId="10" xfId="1" applyNumberFormat="1" applyFont="1" applyFill="1" applyBorder="1"/>
    <xf numFmtId="166" fontId="2" fillId="3" borderId="6" xfId="1" applyNumberFormat="1" applyFont="1" applyFill="1" applyBorder="1"/>
    <xf numFmtId="166" fontId="2" fillId="3" borderId="11" xfId="1" applyNumberFormat="1" applyFont="1" applyFill="1" applyBorder="1"/>
    <xf numFmtId="166" fontId="2" fillId="3" borderId="12" xfId="1" applyNumberFormat="1" applyFont="1" applyFill="1" applyBorder="1"/>
    <xf numFmtId="166" fontId="2" fillId="3" borderId="0" xfId="1" applyNumberFormat="1" applyFont="1" applyFill="1" applyBorder="1"/>
    <xf numFmtId="166" fontId="2" fillId="3" borderId="13" xfId="1" applyNumberFormat="1" applyFont="1" applyFill="1" applyBorder="1"/>
    <xf numFmtId="166" fontId="2" fillId="3" borderId="14" xfId="1" applyNumberFormat="1" applyFont="1" applyFill="1" applyBorder="1"/>
    <xf numFmtId="166" fontId="2" fillId="3" borderId="1" xfId="1" applyNumberFormat="1" applyFont="1" applyFill="1" applyBorder="1"/>
    <xf numFmtId="166" fontId="2" fillId="3" borderId="15" xfId="1" applyNumberFormat="1" applyFont="1" applyFill="1" applyBorder="1"/>
    <xf numFmtId="166" fontId="2" fillId="3" borderId="16" xfId="1" applyNumberFormat="1" applyFont="1" applyFill="1" applyBorder="1"/>
    <xf numFmtId="166" fontId="2" fillId="3" borderId="2" xfId="1" applyNumberFormat="1" applyFont="1" applyFill="1" applyBorder="1"/>
    <xf numFmtId="166" fontId="2" fillId="3" borderId="17" xfId="1" applyNumberFormat="1" applyFont="1" applyFill="1" applyBorder="1"/>
    <xf numFmtId="165" fontId="2" fillId="3" borderId="7" xfId="1" applyNumberFormat="1" applyFont="1" applyFill="1" applyBorder="1"/>
    <xf numFmtId="165" fontId="2" fillId="3" borderId="8" xfId="1" applyNumberFormat="1" applyFont="1" applyFill="1" applyBorder="1"/>
    <xf numFmtId="165" fontId="2" fillId="3" borderId="9" xfId="1" applyNumberFormat="1" applyFont="1" applyFill="1" applyBorder="1"/>
    <xf numFmtId="165" fontId="2" fillId="3" borderId="10" xfId="1" applyNumberFormat="1" applyFont="1" applyFill="1" applyBorder="1"/>
    <xf numFmtId="165" fontId="2" fillId="3" borderId="18" xfId="1" applyNumberFormat="1" applyFont="1" applyFill="1" applyBorder="1"/>
    <xf numFmtId="165" fontId="2" fillId="3" borderId="12" xfId="1" applyNumberFormat="1" applyFont="1" applyFill="1" applyBorder="1"/>
    <xf numFmtId="165" fontId="2" fillId="3" borderId="19" xfId="1" applyNumberFormat="1" applyFont="1" applyFill="1" applyBorder="1"/>
    <xf numFmtId="165" fontId="2" fillId="3" borderId="16" xfId="1" applyNumberFormat="1" applyFont="1" applyFill="1" applyBorder="1"/>
    <xf numFmtId="165" fontId="2" fillId="3" borderId="20" xfId="1" applyNumberFormat="1" applyFont="1" applyFill="1" applyBorder="1"/>
    <xf numFmtId="165" fontId="2" fillId="3" borderId="6" xfId="1" applyNumberFormat="1" applyFont="1" applyFill="1" applyBorder="1"/>
    <xf numFmtId="165" fontId="2" fillId="3" borderId="11" xfId="1" applyNumberFormat="1" applyFont="1" applyFill="1" applyBorder="1"/>
    <xf numFmtId="165" fontId="2" fillId="3" borderId="0" xfId="1" applyNumberFormat="1" applyFont="1" applyFill="1" applyBorder="1"/>
    <xf numFmtId="165" fontId="2" fillId="3" borderId="13" xfId="1" applyNumberFormat="1" applyFont="1" applyFill="1" applyBorder="1"/>
    <xf numFmtId="165" fontId="2" fillId="3" borderId="2" xfId="1" applyNumberFormat="1" applyFont="1" applyFill="1" applyBorder="1"/>
    <xf numFmtId="165" fontId="2" fillId="3" borderId="17" xfId="1" applyNumberFormat="1" applyFont="1" applyFill="1" applyBorder="1"/>
    <xf numFmtId="0" fontId="0" fillId="3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81355-CBD4-4640-B171-321CE744BC15}">
  <dimension ref="A1:L23"/>
  <sheetViews>
    <sheetView tabSelected="1" workbookViewId="0">
      <selection activeCell="A7" sqref="A7"/>
    </sheetView>
  </sheetViews>
  <sheetFormatPr defaultRowHeight="14.5" x14ac:dyDescent="0.35"/>
  <cols>
    <col min="3" max="3" width="12.26953125" customWidth="1"/>
    <col min="5" max="12" width="9.81640625" customWidth="1"/>
  </cols>
  <sheetData>
    <row r="1" spans="1:12" x14ac:dyDescent="0.35">
      <c r="D1" t="s">
        <v>28</v>
      </c>
    </row>
    <row r="2" spans="1:12" x14ac:dyDescent="0.35">
      <c r="A2" s="72" t="s">
        <v>27</v>
      </c>
      <c r="B2" s="72"/>
      <c r="E2" t="str">
        <f>PH!F2</f>
        <v xml:space="preserve">LGA </v>
      </c>
      <c r="F2" t="str">
        <f>PH!G2</f>
        <v xml:space="preserve">LGH </v>
      </c>
      <c r="G2" t="str">
        <f>PH!H2</f>
        <v xml:space="preserve">LGT </v>
      </c>
      <c r="H2" t="str">
        <f>PH!I2</f>
        <v xml:space="preserve">MRA </v>
      </c>
      <c r="I2" t="str">
        <f>PH!J2</f>
        <v xml:space="preserve">MRH </v>
      </c>
      <c r="J2" t="str">
        <f>PH!K2</f>
        <v xml:space="preserve">MRT </v>
      </c>
      <c r="K2" t="str">
        <f>PH!L2</f>
        <v>Urban Areas</v>
      </c>
      <c r="L2" t="str">
        <f>PH!M2</f>
        <v xml:space="preserve">Other </v>
      </c>
    </row>
    <row r="3" spans="1:12" x14ac:dyDescent="0.35">
      <c r="C3" t="str">
        <f>PH_Change!D18</f>
        <v>AVG_RCP45</v>
      </c>
      <c r="D3" t="str">
        <f>PH_Change!E18</f>
        <v>MOZ</v>
      </c>
      <c r="E3">
        <f>PH_Change!F18</f>
        <v>-0.15865047427792853</v>
      </c>
      <c r="F3">
        <f>PH_Change!G18</f>
        <v>-5.8046568363531739E-2</v>
      </c>
      <c r="G3">
        <f>PH_Change!H18</f>
        <v>0.22759857281438151</v>
      </c>
      <c r="H3">
        <f>PH_Change!I18</f>
        <v>-0.15235393960702173</v>
      </c>
      <c r="I3">
        <f>PH_Change!J18</f>
        <v>-0.31359589808730065</v>
      </c>
      <c r="J3">
        <f>PH_Change!K18</f>
        <v>-9.8213314281995645E-2</v>
      </c>
      <c r="K3">
        <f>PH_Change!L18</f>
        <v>-4.8645299764491405E-3</v>
      </c>
      <c r="L3">
        <f>PH_Change!M18</f>
        <v>-7.2627696126054228E-2</v>
      </c>
    </row>
    <row r="4" spans="1:12" x14ac:dyDescent="0.35">
      <c r="C4" t="str">
        <f>PH_Change!D19</f>
        <v>AVG_RCP45</v>
      </c>
      <c r="D4" t="str">
        <f>PH_Change!E19</f>
        <v>MWI</v>
      </c>
      <c r="E4">
        <f>PH_Change!F19</f>
        <v>-0.1443770122920873</v>
      </c>
      <c r="F4">
        <f>PH_Change!G19</f>
        <v>0.32741658413402031</v>
      </c>
      <c r="G4">
        <f>PH_Change!H19</f>
        <v>6.1100286332226774E-3</v>
      </c>
      <c r="H4">
        <f>PH_Change!I19</f>
        <v>-0.23104374910920258</v>
      </c>
      <c r="I4">
        <f>PH_Change!J19</f>
        <v>-0.27392574947460324</v>
      </c>
      <c r="J4">
        <f>PH_Change!K19</f>
        <v>1.4356659320646586E-2</v>
      </c>
      <c r="K4">
        <f>PH_Change!L19</f>
        <v>-0.47570239533584135</v>
      </c>
      <c r="L4">
        <f>PH_Change!M19</f>
        <v>-0.12283227196719093</v>
      </c>
    </row>
    <row r="5" spans="1:12" x14ac:dyDescent="0.35">
      <c r="C5" t="str">
        <f>PH_Change!D20</f>
        <v>AVG_RCP45</v>
      </c>
      <c r="D5" t="str">
        <f>PH_Change!E20</f>
        <v>ZAF</v>
      </c>
      <c r="E5">
        <f>PH_Change!F20</f>
        <v>-5.9265250900579623E-2</v>
      </c>
      <c r="F5">
        <f>PH_Change!G20</f>
        <v>-0.52918727830021539</v>
      </c>
      <c r="G5">
        <f>PH_Change!H20</f>
        <v>-0.15916718057220405</v>
      </c>
      <c r="H5">
        <f>PH_Change!I20</f>
        <v>-0.18114996191920696</v>
      </c>
      <c r="I5">
        <f>PH_Change!J20</f>
        <v>-0.45761928061728474</v>
      </c>
      <c r="J5">
        <f>PH_Change!K20</f>
        <v>-0.14676089184385335</v>
      </c>
      <c r="K5">
        <f>PH_Change!L20</f>
        <v>-0.18726447294918866</v>
      </c>
      <c r="L5">
        <f>PH_Change!M20</f>
        <v>-6.6779560089195084E-2</v>
      </c>
    </row>
    <row r="6" spans="1:12" x14ac:dyDescent="0.35">
      <c r="C6" t="str">
        <f>PH_Change!D21</f>
        <v>AVG_RCP45</v>
      </c>
      <c r="D6" t="str">
        <f>PH_Change!E21</f>
        <v>ZMB</v>
      </c>
      <c r="E6">
        <f>PH_Change!F21</f>
        <v>-0.11083071413366803</v>
      </c>
      <c r="F6">
        <f>PH_Change!G21</f>
        <v>4.6054266773771736E-3</v>
      </c>
      <c r="G6">
        <f>PH_Change!H21</f>
        <v>-0.11998808866240848</v>
      </c>
      <c r="H6">
        <f>PH_Change!I21</f>
        <v>-0.19594787305720812</v>
      </c>
      <c r="I6">
        <f>PH_Change!J21</f>
        <v>0.18685625857617244</v>
      </c>
      <c r="J6">
        <f>PH_Change!K21</f>
        <v>-1.2933660958882585</v>
      </c>
      <c r="K6">
        <f>PH_Change!L21</f>
        <v>-8.8334151651540804E-3</v>
      </c>
      <c r="L6">
        <f>PH_Change!M21</f>
        <v>-0.2294942313170398</v>
      </c>
    </row>
    <row r="7" spans="1:12" x14ac:dyDescent="0.35">
      <c r="C7" t="str">
        <f>PH_Change!D22</f>
        <v>AVG_RCP45</v>
      </c>
      <c r="D7" t="str">
        <f>PH_Change!E22</f>
        <v>REGION</v>
      </c>
      <c r="E7">
        <f>PH_Change!F22</f>
        <v>-0.11367334929724567</v>
      </c>
      <c r="F7">
        <f>PH_Change!G22</f>
        <v>-5.1628423947209456E-2</v>
      </c>
      <c r="G7">
        <f>PH_Change!H22</f>
        <v>-0.15602576732791276</v>
      </c>
      <c r="H7">
        <f>PH_Change!I22</f>
        <v>-0.17417005100328653</v>
      </c>
      <c r="I7">
        <f>PH_Change!J22</f>
        <v>-0.32180401002111819</v>
      </c>
      <c r="J7">
        <f>PH_Change!K22</f>
        <v>-0.15098301617616236</v>
      </c>
      <c r="K7">
        <f>PH_Change!L22</f>
        <v>-0.1795016540323989</v>
      </c>
      <c r="L7">
        <f>PH_Change!M22</f>
        <v>-0.14567955990593362</v>
      </c>
    </row>
    <row r="8" spans="1:12" x14ac:dyDescent="0.35">
      <c r="C8" t="str">
        <f>PH_Change!D23</f>
        <v>AVG_RCP85</v>
      </c>
      <c r="D8" t="str">
        <f>PH_Change!E23</f>
        <v>MOZ</v>
      </c>
      <c r="E8">
        <f>PH_Change!F23</f>
        <v>-0.14546441555453418</v>
      </c>
      <c r="F8">
        <f>PH_Change!G23</f>
        <v>1.9985260743035901E-2</v>
      </c>
      <c r="G8">
        <f>PH_Change!H23</f>
        <v>0.16262571383225632</v>
      </c>
      <c r="H8">
        <f>PH_Change!I23</f>
        <v>-0.13136296423325441</v>
      </c>
      <c r="I8">
        <f>PH_Change!J23</f>
        <v>-0.16125440706035138</v>
      </c>
      <c r="J8">
        <f>PH_Change!K23</f>
        <v>-2.2144418499480713E-2</v>
      </c>
      <c r="K8">
        <f>PH_Change!L23</f>
        <v>4.1343735184511898E-2</v>
      </c>
      <c r="L8">
        <f>PH_Change!M23</f>
        <v>-0.17924665284010571</v>
      </c>
    </row>
    <row r="9" spans="1:12" x14ac:dyDescent="0.35">
      <c r="C9" t="str">
        <f>PH_Change!D24</f>
        <v>AVG_RCP85</v>
      </c>
      <c r="D9" t="str">
        <f>PH_Change!E24</f>
        <v>MWI</v>
      </c>
      <c r="E9">
        <f>PH_Change!F24</f>
        <v>0.12110067479086202</v>
      </c>
      <c r="F9">
        <f>PH_Change!G24</f>
        <v>0.40056488479985569</v>
      </c>
      <c r="G9">
        <f>PH_Change!H24</f>
        <v>9.0698544163078959E-2</v>
      </c>
      <c r="H9">
        <f>PH_Change!I24</f>
        <v>3.1347370367003552E-2</v>
      </c>
      <c r="I9">
        <f>PH_Change!J24</f>
        <v>0.20723992522354212</v>
      </c>
      <c r="J9">
        <f>PH_Change!K24</f>
        <v>0.16753970620792893</v>
      </c>
      <c r="K9">
        <f>PH_Change!L24</f>
        <v>8.9566449358581227E-2</v>
      </c>
      <c r="L9">
        <f>PH_Change!M24</f>
        <v>5.4223163821857261E-2</v>
      </c>
    </row>
    <row r="10" spans="1:12" x14ac:dyDescent="0.35">
      <c r="C10" t="str">
        <f>PH_Change!D25</f>
        <v>AVG_RCP85</v>
      </c>
      <c r="D10" t="str">
        <f>PH_Change!E25</f>
        <v>ZAF</v>
      </c>
      <c r="E10">
        <f>PH_Change!F25</f>
        <v>-0.37304987063003869</v>
      </c>
      <c r="F10">
        <f>PH_Change!G25</f>
        <v>-0.6239886048014841</v>
      </c>
      <c r="G10">
        <f>PH_Change!H25</f>
        <v>-0.24006165674165625</v>
      </c>
      <c r="H10">
        <f>PH_Change!I25</f>
        <v>-0.4446659973470703</v>
      </c>
      <c r="I10">
        <f>PH_Change!J25</f>
        <v>-0.51689024254955551</v>
      </c>
      <c r="J10">
        <f>PH_Change!K25</f>
        <v>-0.24309836623826567</v>
      </c>
      <c r="K10">
        <f>PH_Change!L25</f>
        <v>-0.28855721538897683</v>
      </c>
      <c r="L10">
        <f>PH_Change!M25</f>
        <v>-0.24125603183540045</v>
      </c>
    </row>
    <row r="11" spans="1:12" x14ac:dyDescent="0.35">
      <c r="C11" t="str">
        <f>PH_Change!D26</f>
        <v>AVG_RCP85</v>
      </c>
      <c r="D11" t="str">
        <f>PH_Change!E26</f>
        <v>ZMB</v>
      </c>
      <c r="E11">
        <f>PH_Change!F26</f>
        <v>-3.0659492748909202E-2</v>
      </c>
      <c r="F11">
        <f>PH_Change!G26</f>
        <v>0.11157826090028114</v>
      </c>
      <c r="G11">
        <f>PH_Change!H26</f>
        <v>0.13698795236864786</v>
      </c>
      <c r="H11">
        <f>PH_Change!I26</f>
        <v>-6.4379812080758533E-2</v>
      </c>
      <c r="I11">
        <f>PH_Change!J26</f>
        <v>0.20688865220852895</v>
      </c>
      <c r="J11">
        <f>PH_Change!K26</f>
        <v>-0.99620640925897519</v>
      </c>
      <c r="K11">
        <f>PH_Change!L26</f>
        <v>0.18659389696725059</v>
      </c>
      <c r="L11">
        <f>PH_Change!M26</f>
        <v>1.7025512317032896E-2</v>
      </c>
    </row>
    <row r="12" spans="1:12" x14ac:dyDescent="0.35">
      <c r="C12" t="str">
        <f>PH_Change!D27</f>
        <v>AVG_RCP85</v>
      </c>
      <c r="D12" t="str">
        <f>PH_Change!E27</f>
        <v>REGION</v>
      </c>
      <c r="E12">
        <f>PH_Change!F27</f>
        <v>-0.13676119320831803</v>
      </c>
      <c r="F12">
        <f>PH_Change!G27</f>
        <v>3.1320505644163853E-2</v>
      </c>
      <c r="G12">
        <f>PH_Change!H27</f>
        <v>-0.23177367672281987</v>
      </c>
      <c r="H12">
        <f>PH_Change!I27</f>
        <v>-0.17248855127628929</v>
      </c>
      <c r="I12">
        <f>PH_Change!J27</f>
        <v>-0.16892063750349792</v>
      </c>
      <c r="J12">
        <f>PH_Change!K27</f>
        <v>-0.24678199306969431</v>
      </c>
      <c r="K12">
        <f>PH_Change!L27</f>
        <v>-0.26372119120067439</v>
      </c>
      <c r="L12">
        <f>PH_Change!M27</f>
        <v>-8.591770004243833E-2</v>
      </c>
    </row>
    <row r="14" spans="1:12" x14ac:dyDescent="0.35">
      <c r="A14" s="72" t="s">
        <v>26</v>
      </c>
      <c r="B14" s="72"/>
      <c r="C14" t="str">
        <f>HA_Change!D18</f>
        <v>AVG_RCP45</v>
      </c>
      <c r="D14" t="str">
        <f>HA_Change!E18</f>
        <v>MOZ</v>
      </c>
      <c r="E14">
        <f>HA_Change!F18</f>
        <v>7.668711656441718E-4</v>
      </c>
      <c r="F14">
        <f>HA_Change!G18</f>
        <v>2.1739130434782609E-3</v>
      </c>
      <c r="G14">
        <f>HA_Change!H18</f>
        <v>0</v>
      </c>
      <c r="H14">
        <f>HA_Change!I18</f>
        <v>-5.8997050147492625E-4</v>
      </c>
      <c r="I14">
        <f>HA_Change!J18</f>
        <v>0</v>
      </c>
      <c r="J14">
        <f>HA_Change!K18</f>
        <v>0</v>
      </c>
      <c r="K14">
        <f>HA_Change!L18</f>
        <v>0</v>
      </c>
      <c r="L14">
        <f>HA_Change!M18</f>
        <v>-1.4326647564469914E-3</v>
      </c>
    </row>
    <row r="15" spans="1:12" x14ac:dyDescent="0.35">
      <c r="C15" t="str">
        <f>HA_Change!D19</f>
        <v>AVG_RCP45</v>
      </c>
      <c r="D15" t="str">
        <f>HA_Change!E19</f>
        <v>MWI</v>
      </c>
      <c r="E15">
        <f>HA_Change!F19</f>
        <v>0</v>
      </c>
      <c r="F15">
        <f>HA_Change!G19</f>
        <v>0</v>
      </c>
      <c r="G15">
        <f>HA_Change!H19</f>
        <v>0</v>
      </c>
      <c r="H15">
        <f>HA_Change!I19</f>
        <v>0</v>
      </c>
      <c r="I15">
        <f>HA_Change!J19</f>
        <v>9.6153846153846159E-3</v>
      </c>
      <c r="J15">
        <f>HA_Change!K19</f>
        <v>0</v>
      </c>
      <c r="K15">
        <f>HA_Change!L19</f>
        <v>0</v>
      </c>
      <c r="L15">
        <f>HA_Change!M19</f>
        <v>-1.0638297872340425E-2</v>
      </c>
    </row>
    <row r="16" spans="1:12" x14ac:dyDescent="0.35">
      <c r="C16" t="str">
        <f>HA_Change!D20</f>
        <v>AVG_RCP45</v>
      </c>
      <c r="D16" t="str">
        <f>HA_Change!E20</f>
        <v>ZAF</v>
      </c>
      <c r="E16">
        <f>HA_Change!F20</f>
        <v>1.5349194167306216E-4</v>
      </c>
      <c r="F16">
        <f>HA_Change!G20</f>
        <v>-6.0606060606060606E-3</v>
      </c>
      <c r="G16">
        <f>HA_Change!H20</f>
        <v>-1.8248175182481751E-3</v>
      </c>
      <c r="H16">
        <f>HA_Change!I20</f>
        <v>0</v>
      </c>
      <c r="I16">
        <f>HA_Change!J20</f>
        <v>7.1942446043165471E-3</v>
      </c>
      <c r="J16">
        <f>HA_Change!K20</f>
        <v>4.3103448275862068E-3</v>
      </c>
      <c r="K16">
        <f>HA_Change!L20</f>
        <v>-3.0674846625766872E-3</v>
      </c>
      <c r="L16">
        <f>HA_Change!M20</f>
        <v>0</v>
      </c>
    </row>
    <row r="17" spans="3:12" x14ac:dyDescent="0.35">
      <c r="C17" t="str">
        <f>HA_Change!D21</f>
        <v>AVG_RCP45</v>
      </c>
      <c r="D17" t="str">
        <f>HA_Change!E21</f>
        <v>ZMB</v>
      </c>
      <c r="E17">
        <f>HA_Change!F21</f>
        <v>0</v>
      </c>
      <c r="F17">
        <f>HA_Change!G21</f>
        <v>2.1691973969631237E-3</v>
      </c>
      <c r="G17">
        <f>HA_Change!H21</f>
        <v>-8.0000000000000002E-3</v>
      </c>
      <c r="H17">
        <f>HA_Change!I21</f>
        <v>0</v>
      </c>
      <c r="I17">
        <f>HA_Change!J21</f>
        <v>0</v>
      </c>
      <c r="J17">
        <f>HA_Change!K21</f>
        <v>0</v>
      </c>
      <c r="K17">
        <f>HA_Change!L21</f>
        <v>1.8867924528301886E-2</v>
      </c>
      <c r="L17">
        <f>HA_Change!M21</f>
        <v>-5.0125313283208019E-4</v>
      </c>
    </row>
    <row r="18" spans="3:12" x14ac:dyDescent="0.35">
      <c r="C18" t="str">
        <f>HA_Change!D22</f>
        <v>AVG_RCP45</v>
      </c>
      <c r="D18" t="str">
        <f>HA_Change!E22</f>
        <v>REGION</v>
      </c>
      <c r="E18">
        <f>HA_Change!F22</f>
        <v>2.5534631343759976E-4</v>
      </c>
      <c r="F18">
        <f>HA_Change!G22</f>
        <v>8.9206066012488853E-4</v>
      </c>
      <c r="G18">
        <f>HA_Change!H22</f>
        <v>-2.4135156878519709E-3</v>
      </c>
      <c r="H18">
        <f>HA_Change!I22</f>
        <v>-2.0563438206868187E-4</v>
      </c>
      <c r="I18">
        <f>HA_Change!J22</f>
        <v>2.6041666666666665E-3</v>
      </c>
      <c r="J18">
        <f>HA_Change!K22</f>
        <v>4.0983606557377051E-3</v>
      </c>
      <c r="K18">
        <f>HA_Change!L22</f>
        <v>0</v>
      </c>
      <c r="L18">
        <f>HA_Change!M22</f>
        <v>-1.098659635245001E-3</v>
      </c>
    </row>
    <row r="19" spans="3:12" x14ac:dyDescent="0.35">
      <c r="C19" t="str">
        <f>HA_Change!D23</f>
        <v>AVG_RCP85</v>
      </c>
      <c r="D19" t="str">
        <f>HA_Change!E23</f>
        <v>MOZ</v>
      </c>
      <c r="E19">
        <f>HA_Change!F23</f>
        <v>7.668711656441718E-4</v>
      </c>
      <c r="F19">
        <f>HA_Change!G23</f>
        <v>2.1739130434782609E-3</v>
      </c>
      <c r="G19">
        <f>HA_Change!H23</f>
        <v>0</v>
      </c>
      <c r="H19">
        <f>HA_Change!I23</f>
        <v>-5.8997050147492625E-4</v>
      </c>
      <c r="I19">
        <f>HA_Change!J23</f>
        <v>0</v>
      </c>
      <c r="J19">
        <f>HA_Change!K23</f>
        <v>0</v>
      </c>
      <c r="K19">
        <f>HA_Change!L23</f>
        <v>0</v>
      </c>
      <c r="L19">
        <f>HA_Change!M23</f>
        <v>-1.4326647564469914E-3</v>
      </c>
    </row>
    <row r="20" spans="3:12" x14ac:dyDescent="0.35">
      <c r="C20" t="str">
        <f>HA_Change!D24</f>
        <v>AVG_RCP85</v>
      </c>
      <c r="D20" t="str">
        <f>HA_Change!E24</f>
        <v>MWI</v>
      </c>
      <c r="E20">
        <f>HA_Change!F24</f>
        <v>0</v>
      </c>
      <c r="F20">
        <f>HA_Change!G24</f>
        <v>0</v>
      </c>
      <c r="G20">
        <f>HA_Change!H24</f>
        <v>0</v>
      </c>
      <c r="H20">
        <f>HA_Change!I24</f>
        <v>0</v>
      </c>
      <c r="I20">
        <f>HA_Change!J24</f>
        <v>9.6153846153846159E-3</v>
      </c>
      <c r="J20">
        <f>HA_Change!K24</f>
        <v>0</v>
      </c>
      <c r="K20">
        <f>HA_Change!L24</f>
        <v>0</v>
      </c>
      <c r="L20">
        <f>HA_Change!M24</f>
        <v>-1.0638297872340425E-2</v>
      </c>
    </row>
    <row r="21" spans="3:12" x14ac:dyDescent="0.35">
      <c r="C21" t="str">
        <f>HA_Change!D25</f>
        <v>AVG_RCP85</v>
      </c>
      <c r="D21" t="str">
        <f>HA_Change!E25</f>
        <v>ZAF</v>
      </c>
      <c r="E21">
        <f>HA_Change!F25</f>
        <v>1.5349194167306216E-4</v>
      </c>
      <c r="F21">
        <f>HA_Change!G25</f>
        <v>-6.0606060606060606E-3</v>
      </c>
      <c r="G21">
        <f>HA_Change!H25</f>
        <v>-1.8248175182481751E-3</v>
      </c>
      <c r="H21">
        <f>HA_Change!I25</f>
        <v>0</v>
      </c>
      <c r="I21">
        <f>HA_Change!J25</f>
        <v>7.1942446043165471E-3</v>
      </c>
      <c r="J21">
        <f>HA_Change!K25</f>
        <v>4.3103448275862068E-3</v>
      </c>
      <c r="K21">
        <f>HA_Change!L25</f>
        <v>-3.0674846625766872E-3</v>
      </c>
      <c r="L21">
        <f>HA_Change!M25</f>
        <v>0</v>
      </c>
    </row>
    <row r="22" spans="3:12" x14ac:dyDescent="0.35">
      <c r="C22" t="str">
        <f>HA_Change!D26</f>
        <v>AVG_RCP85</v>
      </c>
      <c r="D22" t="str">
        <f>HA_Change!E26</f>
        <v>ZMB</v>
      </c>
      <c r="E22">
        <f>HA_Change!F26</f>
        <v>0</v>
      </c>
      <c r="F22">
        <f>HA_Change!G26</f>
        <v>2.1691973969631237E-3</v>
      </c>
      <c r="G22">
        <f>HA_Change!H26</f>
        <v>-8.0000000000000002E-3</v>
      </c>
      <c r="H22">
        <f>HA_Change!I26</f>
        <v>0</v>
      </c>
      <c r="I22">
        <f>HA_Change!J26</f>
        <v>0</v>
      </c>
      <c r="J22">
        <f>HA_Change!K26</f>
        <v>0</v>
      </c>
      <c r="K22">
        <f>HA_Change!L26</f>
        <v>1.8867924528301886E-2</v>
      </c>
      <c r="L22">
        <f>HA_Change!M26</f>
        <v>-5.0125313283208019E-4</v>
      </c>
    </row>
    <row r="23" spans="3:12" x14ac:dyDescent="0.35">
      <c r="C23" t="str">
        <f>HA_Change!D27</f>
        <v>AVG_RCP85</v>
      </c>
      <c r="D23" t="str">
        <f>HA_Change!E27</f>
        <v>REGION</v>
      </c>
      <c r="E23">
        <f>HA_Change!F27</f>
        <v>2.5534631343759976E-4</v>
      </c>
      <c r="F23">
        <f>HA_Change!G27</f>
        <v>8.9206066012488853E-4</v>
      </c>
      <c r="G23">
        <f>HA_Change!H27</f>
        <v>-2.4135156878519709E-3</v>
      </c>
      <c r="H23">
        <f>HA_Change!I27</f>
        <v>-2.0563438206868187E-4</v>
      </c>
      <c r="I23">
        <f>HA_Change!J27</f>
        <v>2.6041666666666665E-3</v>
      </c>
      <c r="J23">
        <f>HA_Change!K27</f>
        <v>4.0983606557377051E-3</v>
      </c>
      <c r="K23">
        <f>HA_Change!L27</f>
        <v>0</v>
      </c>
      <c r="L23">
        <f>HA_Change!M27</f>
        <v>-1.098659635245001E-3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5FCB7-F5BD-4BEE-B0E8-7FD7F1988FE7}">
  <dimension ref="A1:P37"/>
  <sheetViews>
    <sheetView workbookViewId="0">
      <pane xSplit="5" ySplit="2" topLeftCell="F12" activePane="bottomRight" state="frozen"/>
      <selection pane="topRight" activeCell="F1" sqref="F1"/>
      <selection pane="bottomLeft" activeCell="A3" sqref="A3"/>
      <selection pane="bottomRight" sqref="A1:D1"/>
    </sheetView>
  </sheetViews>
  <sheetFormatPr defaultRowHeight="14.5" x14ac:dyDescent="0.35"/>
  <cols>
    <col min="1" max="2" width="8.7265625" style="4"/>
    <col min="3" max="3" width="15.26953125" style="4" customWidth="1"/>
    <col min="4" max="4" width="12.6328125" style="4" customWidth="1"/>
    <col min="5" max="5" width="8.7265625" style="13"/>
    <col min="6" max="13" width="15.90625" style="4" customWidth="1"/>
    <col min="14" max="14" width="8.7265625" style="4"/>
    <col min="15" max="15" width="14.54296875" style="4" bestFit="1" customWidth="1"/>
    <col min="16" max="16" width="13.08984375" style="4" customWidth="1"/>
    <col min="17" max="16384" width="8.7265625" style="4"/>
  </cols>
  <sheetData>
    <row r="1" spans="1:16" x14ac:dyDescent="0.35">
      <c r="A1" s="19" t="s">
        <v>25</v>
      </c>
      <c r="B1" s="19"/>
      <c r="C1" s="19"/>
      <c r="D1" s="19"/>
    </row>
    <row r="2" spans="1:16" s="11" customFormat="1" ht="15" thickBot="1" x14ac:dyDescent="0.4">
      <c r="E2" s="12"/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20</v>
      </c>
      <c r="M2" s="11" t="s">
        <v>13</v>
      </c>
      <c r="O2" s="11" t="s">
        <v>21</v>
      </c>
    </row>
    <row r="3" spans="1:16" x14ac:dyDescent="0.35">
      <c r="A3" s="4" t="s">
        <v>18</v>
      </c>
      <c r="B3" s="4">
        <v>2000</v>
      </c>
      <c r="C3" s="4" t="s">
        <v>1</v>
      </c>
      <c r="D3" s="4" t="s">
        <v>0</v>
      </c>
      <c r="E3" s="13" t="s">
        <v>2</v>
      </c>
      <c r="F3" s="6"/>
      <c r="G3" s="6"/>
      <c r="H3" s="6"/>
      <c r="I3" s="6"/>
      <c r="J3" s="6"/>
      <c r="K3" s="6"/>
      <c r="L3" s="6"/>
      <c r="M3" s="6"/>
      <c r="O3" s="5"/>
    </row>
    <row r="4" spans="1:16" x14ac:dyDescent="0.35">
      <c r="A4" s="4" t="s">
        <v>18</v>
      </c>
      <c r="B4" s="4">
        <v>2000</v>
      </c>
      <c r="C4" s="4" t="s">
        <v>1</v>
      </c>
      <c r="D4" s="4" t="s">
        <v>0</v>
      </c>
      <c r="E4" s="13" t="s">
        <v>3</v>
      </c>
      <c r="F4" s="6"/>
      <c r="G4" s="6"/>
      <c r="H4" s="6"/>
      <c r="I4" s="6"/>
      <c r="J4" s="6"/>
      <c r="K4" s="6"/>
      <c r="L4" s="6"/>
      <c r="M4" s="6"/>
      <c r="O4" s="5"/>
    </row>
    <row r="5" spans="1:16" x14ac:dyDescent="0.35">
      <c r="A5" s="4" t="s">
        <v>18</v>
      </c>
      <c r="B5" s="4">
        <v>2000</v>
      </c>
      <c r="C5" s="4" t="s">
        <v>1</v>
      </c>
      <c r="D5" s="4" t="s">
        <v>0</v>
      </c>
      <c r="E5" s="13" t="s">
        <v>4</v>
      </c>
      <c r="F5" s="6"/>
      <c r="G5" s="6"/>
      <c r="H5" s="6"/>
      <c r="I5" s="6"/>
      <c r="J5" s="6"/>
      <c r="K5" s="6"/>
      <c r="L5" s="6"/>
      <c r="M5" s="6"/>
      <c r="O5" s="5"/>
    </row>
    <row r="6" spans="1:16" x14ac:dyDescent="0.35">
      <c r="A6" s="4" t="s">
        <v>18</v>
      </c>
      <c r="B6" s="4">
        <v>2000</v>
      </c>
      <c r="C6" s="4" t="s">
        <v>1</v>
      </c>
      <c r="D6" s="4" t="s">
        <v>0</v>
      </c>
      <c r="E6" s="13" t="s">
        <v>5</v>
      </c>
      <c r="F6" s="6"/>
      <c r="G6" s="6"/>
      <c r="H6" s="6"/>
      <c r="I6" s="6"/>
      <c r="J6" s="6"/>
      <c r="K6" s="6"/>
      <c r="L6" s="6"/>
      <c r="M6" s="6"/>
      <c r="O6" s="5"/>
    </row>
    <row r="7" spans="1:16" s="11" customFormat="1" ht="15" thickBot="1" x14ac:dyDescent="0.4">
      <c r="A7" s="9" t="str">
        <f>A6</f>
        <v>New</v>
      </c>
      <c r="B7" s="9">
        <f t="shared" ref="B7:D7" si="0">B6</f>
        <v>2000</v>
      </c>
      <c r="C7" s="9" t="str">
        <f t="shared" si="0"/>
        <v>PH</v>
      </c>
      <c r="D7" s="9" t="str">
        <f t="shared" si="0"/>
        <v xml:space="preserve">Baseline </v>
      </c>
      <c r="E7" s="14" t="s">
        <v>22</v>
      </c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6" x14ac:dyDescent="0.35">
      <c r="A8" s="4" t="s">
        <v>18</v>
      </c>
      <c r="B8" s="4">
        <v>2010</v>
      </c>
      <c r="C8" s="4" t="s">
        <v>1</v>
      </c>
      <c r="D8" s="4" t="s">
        <v>0</v>
      </c>
      <c r="E8" s="13" t="s">
        <v>2</v>
      </c>
      <c r="F8" s="6"/>
      <c r="G8" s="6"/>
      <c r="H8" s="6"/>
      <c r="I8" s="6"/>
      <c r="J8" s="6"/>
      <c r="K8" s="6"/>
      <c r="L8" s="6"/>
      <c r="M8" s="6"/>
      <c r="O8" s="5"/>
      <c r="P8" s="17"/>
    </row>
    <row r="9" spans="1:16" x14ac:dyDescent="0.35">
      <c r="A9" s="4" t="s">
        <v>18</v>
      </c>
      <c r="B9" s="4">
        <v>2010</v>
      </c>
      <c r="C9" s="4" t="s">
        <v>1</v>
      </c>
      <c r="D9" s="4" t="s">
        <v>0</v>
      </c>
      <c r="E9" s="13" t="s">
        <v>3</v>
      </c>
      <c r="F9" s="6"/>
      <c r="G9" s="6"/>
      <c r="H9" s="6"/>
      <c r="I9" s="6"/>
      <c r="J9" s="6"/>
      <c r="K9" s="6"/>
      <c r="L9" s="6"/>
      <c r="M9" s="6"/>
      <c r="O9" s="5"/>
      <c r="P9" s="17"/>
    </row>
    <row r="10" spans="1:16" x14ac:dyDescent="0.35">
      <c r="A10" s="4" t="s">
        <v>18</v>
      </c>
      <c r="B10" s="4">
        <v>2010</v>
      </c>
      <c r="C10" s="4" t="s">
        <v>1</v>
      </c>
      <c r="D10" s="4" t="s">
        <v>0</v>
      </c>
      <c r="E10" s="13" t="s">
        <v>4</v>
      </c>
      <c r="F10" s="6"/>
      <c r="G10" s="6"/>
      <c r="H10" s="6"/>
      <c r="I10" s="6"/>
      <c r="J10" s="6"/>
      <c r="K10" s="6"/>
      <c r="L10" s="6"/>
      <c r="M10" s="6"/>
      <c r="O10" s="5"/>
      <c r="P10" s="17"/>
    </row>
    <row r="11" spans="1:16" x14ac:dyDescent="0.35">
      <c r="A11" s="4" t="s">
        <v>18</v>
      </c>
      <c r="B11" s="4">
        <v>2010</v>
      </c>
      <c r="C11" s="4" t="s">
        <v>1</v>
      </c>
      <c r="D11" s="4" t="s">
        <v>0</v>
      </c>
      <c r="E11" s="13" t="s">
        <v>5</v>
      </c>
      <c r="F11" s="6"/>
      <c r="G11" s="6"/>
      <c r="H11" s="6"/>
      <c r="I11" s="6"/>
      <c r="J11" s="6"/>
      <c r="K11" s="6"/>
      <c r="L11" s="6"/>
      <c r="M11" s="6"/>
      <c r="O11" s="5"/>
      <c r="P11" s="17"/>
    </row>
    <row r="12" spans="1:16" s="11" customFormat="1" ht="15" thickBot="1" x14ac:dyDescent="0.4">
      <c r="A12" s="9" t="str">
        <f>A11</f>
        <v>New</v>
      </c>
      <c r="B12" s="9">
        <f t="shared" ref="B12:D12" si="1">B11</f>
        <v>2010</v>
      </c>
      <c r="C12" s="9" t="str">
        <f t="shared" si="1"/>
        <v>PH</v>
      </c>
      <c r="D12" s="9" t="str">
        <f t="shared" si="1"/>
        <v xml:space="preserve">Baseline </v>
      </c>
      <c r="E12" s="14" t="s">
        <v>22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8"/>
    </row>
    <row r="13" spans="1:16" x14ac:dyDescent="0.35">
      <c r="A13" s="4" t="s">
        <v>18</v>
      </c>
      <c r="B13" s="3">
        <v>2050</v>
      </c>
      <c r="C13" s="4" t="s">
        <v>1</v>
      </c>
      <c r="D13" s="4" t="s">
        <v>0</v>
      </c>
      <c r="E13" s="13" t="s">
        <v>2</v>
      </c>
      <c r="F13" s="38">
        <f>(PH!F13-PH!F$8)/PH!F$8</f>
        <v>1.197405897888445E-2</v>
      </c>
      <c r="G13" s="38">
        <f>(PH!G13-PH!G$8)/PH!G$8</f>
        <v>-7.8845581228122963E-2</v>
      </c>
      <c r="H13" s="38">
        <f>(PH!H13-PH!H$8)/PH!H$8</f>
        <v>-0.19999172684446748</v>
      </c>
      <c r="I13" s="38">
        <f>(PH!I13-PH!I$8)/PH!I$8</f>
        <v>4.9014282749550147E-3</v>
      </c>
      <c r="J13" s="38">
        <f>(PH!J13-PH!J$8)/PH!J$8</f>
        <v>0.13843782036679278</v>
      </c>
      <c r="K13" s="38">
        <f>(PH!K13-PH!K$8)/PH!K$8</f>
        <v>-4.0291710437445713E-2</v>
      </c>
      <c r="L13" s="38">
        <f>(PH!L13-PH!L$8)/PH!L$8</f>
        <v>-1.2193733349289984E-2</v>
      </c>
      <c r="M13" s="38">
        <f>(PH!M13-PH!M$8)/PH!M$8</f>
        <v>-7.6923297724519543E-2</v>
      </c>
      <c r="N13" s="38"/>
      <c r="O13" s="38">
        <f>(PH!O13-PH!O$8)/PH!O$8</f>
        <v>-7.3452280405664977E-3</v>
      </c>
      <c r="P13" s="17"/>
    </row>
    <row r="14" spans="1:16" x14ac:dyDescent="0.35">
      <c r="A14" s="4" t="s">
        <v>18</v>
      </c>
      <c r="B14" s="3">
        <v>2050</v>
      </c>
      <c r="C14" s="4" t="s">
        <v>1</v>
      </c>
      <c r="D14" s="4" t="s">
        <v>0</v>
      </c>
      <c r="E14" s="13" t="s">
        <v>3</v>
      </c>
      <c r="F14" s="39">
        <f>(PH!F14-PH!F$9)/PH!F$9</f>
        <v>2.5834612639380628E-2</v>
      </c>
      <c r="G14" s="39">
        <f>(PH!G14-PH!G$9)/PH!G$9</f>
        <v>0.18770310000231816</v>
      </c>
      <c r="H14" s="39">
        <f>(PH!H14-PH!H$9)/PH!H$9</f>
        <v>0.1240524246972874</v>
      </c>
      <c r="I14" s="39">
        <f>(PH!I14-PH!I$9)/PH!I$9</f>
        <v>-3.0713858860231358E-2</v>
      </c>
      <c r="J14" s="39">
        <f>(PH!J14-PH!J$9)/PH!J$9</f>
        <v>2.0190334389466186E-2</v>
      </c>
      <c r="K14" s="39">
        <f>(PH!K14-PH!K$9)/PH!K$9</f>
        <v>-4.9643354867403171E-2</v>
      </c>
      <c r="L14" s="39">
        <f>(PH!L14-PH!L$9)/PH!L$9</f>
        <v>0.11777972134674104</v>
      </c>
      <c r="M14" s="39">
        <f>(PH!M14-PH!M$9)/PH!M$9</f>
        <v>6.0003249787828554E-2</v>
      </c>
      <c r="N14" s="39"/>
      <c r="O14" s="39">
        <f>(PH!O14-PH!O$9)/PH!O$9</f>
        <v>-2.4255864910247366E-2</v>
      </c>
      <c r="P14" s="17"/>
    </row>
    <row r="15" spans="1:16" x14ac:dyDescent="0.35">
      <c r="A15" s="4" t="s">
        <v>18</v>
      </c>
      <c r="B15" s="3">
        <v>2050</v>
      </c>
      <c r="C15" s="4" t="s">
        <v>1</v>
      </c>
      <c r="D15" s="4" t="s">
        <v>0</v>
      </c>
      <c r="E15" s="13" t="s">
        <v>4</v>
      </c>
      <c r="F15" s="39">
        <f>(PH!F15-PH!F$10)/PH!F$10</f>
        <v>0.26541325940153804</v>
      </c>
      <c r="G15" s="39">
        <f>(PH!G15-PH!G$10)/PH!G$10</f>
        <v>-6.6630268974720991E-2</v>
      </c>
      <c r="H15" s="39">
        <f>(PH!H15-PH!H$10)/PH!H$10</f>
        <v>-6.4148358840171213E-2</v>
      </c>
      <c r="I15" s="39">
        <f>(PH!I15-PH!I$10)/PH!I$10</f>
        <v>1.7303388322077576E-2</v>
      </c>
      <c r="J15" s="39">
        <f>(PH!J15-PH!J$10)/PH!J$10</f>
        <v>-0.16810349512599493</v>
      </c>
      <c r="K15" s="39">
        <f>(PH!K15-PH!K$10)/PH!K$10</f>
        <v>-0.15945070682320414</v>
      </c>
      <c r="L15" s="39">
        <f>(PH!L15-PH!L$10)/PH!L$10</f>
        <v>-4.1393416363248885E-2</v>
      </c>
      <c r="M15" s="39">
        <f>(PH!M15-PH!M$10)/PH!M$10</f>
        <v>-0.13982075318209408</v>
      </c>
      <c r="N15" s="39"/>
      <c r="O15" s="39">
        <f>(PH!O15-PH!O$10)/PH!O$10</f>
        <v>0.20692989627505948</v>
      </c>
      <c r="P15" s="17"/>
    </row>
    <row r="16" spans="1:16" x14ac:dyDescent="0.35">
      <c r="A16" s="4" t="s">
        <v>18</v>
      </c>
      <c r="B16" s="3">
        <v>2050</v>
      </c>
      <c r="C16" s="4" t="s">
        <v>1</v>
      </c>
      <c r="D16" s="4" t="s">
        <v>0</v>
      </c>
      <c r="E16" s="13" t="s">
        <v>5</v>
      </c>
      <c r="F16" s="39">
        <f>(PH!F16-PH!F$11)/PH!F$11</f>
        <v>1.5827994501213954E-2</v>
      </c>
      <c r="G16" s="39">
        <f>(PH!G16-PH!G$11)/PH!G$11</f>
        <v>9.5011477366385419E-2</v>
      </c>
      <c r="H16" s="39">
        <f>(PH!H16-PH!H$11)/PH!H$11</f>
        <v>6.5157762993686905E-2</v>
      </c>
      <c r="I16" s="39">
        <f>(PH!I16-PH!I$11)/PH!I$11</f>
        <v>4.9810610596957801E-2</v>
      </c>
      <c r="J16" s="39">
        <f>(PH!J16-PH!J$11)/PH!J$11</f>
        <v>0.17664050677160137</v>
      </c>
      <c r="K16" s="39">
        <f>(PH!K16-PH!K$11)/PH!K$11</f>
        <v>0.58012383882064933</v>
      </c>
      <c r="L16" s="39">
        <f>(PH!L16-PH!L$11)/PH!L$11</f>
        <v>-8.4942577483894222E-2</v>
      </c>
      <c r="M16" s="39">
        <f>(PH!M16-PH!M$11)/PH!M$11</f>
        <v>-0.11976730267558927</v>
      </c>
      <c r="N16" s="39"/>
      <c r="O16" s="39">
        <f>(PH!O16-PH!O$11)/PH!O$11</f>
        <v>-1.7155154882372823E-3</v>
      </c>
      <c r="P16" s="17"/>
    </row>
    <row r="17" spans="1:16" s="11" customFormat="1" ht="15" thickBot="1" x14ac:dyDescent="0.4">
      <c r="A17" s="9" t="str">
        <f>A16</f>
        <v>New</v>
      </c>
      <c r="B17" s="9">
        <f t="shared" ref="B17:D17" si="2">B16</f>
        <v>2050</v>
      </c>
      <c r="C17" s="9" t="str">
        <f t="shared" si="2"/>
        <v>PH</v>
      </c>
      <c r="D17" s="9" t="str">
        <f t="shared" si="2"/>
        <v xml:space="preserve">Baseline </v>
      </c>
      <c r="E17" s="14" t="s">
        <v>22</v>
      </c>
      <c r="F17" s="40">
        <f>(PH!F17-PH!F$12)/PH!F$12</f>
        <v>6.8135162853086989E-2</v>
      </c>
      <c r="G17" s="40">
        <f>(PH!G17-PH!G$12)/PH!G$12</f>
        <v>3.0355643351159278E-3</v>
      </c>
      <c r="H17" s="40">
        <f>(PH!H17-PH!H$12)/PH!H$12</f>
        <v>-6.2063714876310093E-2</v>
      </c>
      <c r="I17" s="40">
        <f>(PH!I17-PH!I$12)/PH!I$12</f>
        <v>1.4182862385099261E-2</v>
      </c>
      <c r="J17" s="40">
        <f>(PH!J17-PH!J$12)/PH!J$12</f>
        <v>0.11527945683025849</v>
      </c>
      <c r="K17" s="40">
        <f>(PH!K17-PH!K$12)/PH!K$12</f>
        <v>-0.15917256102016772</v>
      </c>
      <c r="L17" s="40">
        <f>(PH!L17-PH!L$12)/PH!L$12</f>
        <v>-4.229826495824416E-2</v>
      </c>
      <c r="M17" s="40">
        <f>(PH!M17-PH!M$12)/PH!M$12</f>
        <v>-9.7786347391861914E-2</v>
      </c>
      <c r="N17" s="40"/>
      <c r="O17" s="40">
        <f>(PH!O17-PH!O$12)/PH!O$12</f>
        <v>3.7607834748629228E-2</v>
      </c>
      <c r="P17" s="18"/>
    </row>
    <row r="18" spans="1:16" x14ac:dyDescent="0.35">
      <c r="A18" s="4" t="s">
        <v>18</v>
      </c>
      <c r="B18" s="3">
        <v>2050</v>
      </c>
      <c r="C18" s="4" t="s">
        <v>1</v>
      </c>
      <c r="D18" s="4" t="s">
        <v>15</v>
      </c>
      <c r="E18" s="4" t="s">
        <v>2</v>
      </c>
      <c r="F18" s="60">
        <f>(PH!F18-PH!F$8)/PH!F$8</f>
        <v>-0.15865047427792853</v>
      </c>
      <c r="G18" s="57">
        <f>(PH!G18-PH!G$8)/PH!G$8</f>
        <v>-5.8046568363531739E-2</v>
      </c>
      <c r="H18" s="57">
        <f>(PH!H18-PH!H$8)/PH!H$8</f>
        <v>0.22759857281438151</v>
      </c>
      <c r="I18" s="57">
        <f>(PH!I18-PH!I$8)/PH!I$8</f>
        <v>-0.15235393960702173</v>
      </c>
      <c r="J18" s="57">
        <f>(PH!J18-PH!J$8)/PH!J$8</f>
        <v>-0.31359589808730065</v>
      </c>
      <c r="K18" s="57">
        <f>(PH!K18-PH!K$8)/PH!K$8</f>
        <v>-9.8213314281995645E-2</v>
      </c>
      <c r="L18" s="57">
        <f>(PH!L18-PH!L$8)/PH!L$8</f>
        <v>-4.8645299764491405E-3</v>
      </c>
      <c r="M18" s="61">
        <f>(PH!M18-PH!M$8)/PH!M$8</f>
        <v>-7.2627696126054228E-2</v>
      </c>
      <c r="N18" s="35"/>
      <c r="O18" s="38">
        <f>(PH!O18-PH!O$8)/PH!O$8</f>
        <v>-0.1403942896437568</v>
      </c>
      <c r="P18" s="17"/>
    </row>
    <row r="19" spans="1:16" x14ac:dyDescent="0.35">
      <c r="A19" s="4" t="s">
        <v>18</v>
      </c>
      <c r="B19" s="3">
        <v>2050</v>
      </c>
      <c r="C19" s="4" t="s">
        <v>1</v>
      </c>
      <c r="D19" s="4" t="s">
        <v>15</v>
      </c>
      <c r="E19" s="4" t="s">
        <v>3</v>
      </c>
      <c r="F19" s="62">
        <f>(PH!F19-PH!F$9)/PH!F$9</f>
        <v>-0.1443770122920873</v>
      </c>
      <c r="G19" s="58">
        <f>(PH!G19-PH!G$9)/PH!G$9</f>
        <v>0.32741658413402031</v>
      </c>
      <c r="H19" s="58">
        <f>(PH!H19-PH!H$9)/PH!H$9</f>
        <v>6.1100286332226774E-3</v>
      </c>
      <c r="I19" s="58">
        <f>(PH!I19-PH!I$9)/PH!I$9</f>
        <v>-0.23104374910920258</v>
      </c>
      <c r="J19" s="58">
        <f>(PH!J19-PH!J$9)/PH!J$9</f>
        <v>-0.27392574947460324</v>
      </c>
      <c r="K19" s="58">
        <f>(PH!K19-PH!K$9)/PH!K$9</f>
        <v>1.4356659320646586E-2</v>
      </c>
      <c r="L19" s="58">
        <f>(PH!L19-PH!L$9)/PH!L$9</f>
        <v>-0.47570239533584135</v>
      </c>
      <c r="M19" s="63">
        <f>(PH!M19-PH!M$9)/PH!M$9</f>
        <v>-0.12283227196719093</v>
      </c>
      <c r="N19" s="36"/>
      <c r="O19" s="39">
        <f>(PH!O19-PH!O$9)/PH!O$9</f>
        <v>-0.22541040653169317</v>
      </c>
      <c r="P19" s="17"/>
    </row>
    <row r="20" spans="1:16" x14ac:dyDescent="0.35">
      <c r="A20" s="4" t="s">
        <v>18</v>
      </c>
      <c r="B20" s="3">
        <v>2050</v>
      </c>
      <c r="C20" s="4" t="s">
        <v>1</v>
      </c>
      <c r="D20" s="4" t="s">
        <v>15</v>
      </c>
      <c r="E20" s="4" t="s">
        <v>4</v>
      </c>
      <c r="F20" s="62">
        <f>(PH!F20-PH!F$10)/PH!F$10</f>
        <v>-5.9265250900579623E-2</v>
      </c>
      <c r="G20" s="58">
        <f>(PH!G20-PH!G$10)/PH!G$10</f>
        <v>-0.52918727830021539</v>
      </c>
      <c r="H20" s="58">
        <f>(PH!H20-PH!H$10)/PH!H$10</f>
        <v>-0.15916718057220405</v>
      </c>
      <c r="I20" s="58">
        <f>(PH!I20-PH!I$10)/PH!I$10</f>
        <v>-0.18114996191920696</v>
      </c>
      <c r="J20" s="58">
        <f>(PH!J20-PH!J$10)/PH!J$10</f>
        <v>-0.45761928061728474</v>
      </c>
      <c r="K20" s="58">
        <f>(PH!K20-PH!K$10)/PH!K$10</f>
        <v>-0.14676089184385335</v>
      </c>
      <c r="L20" s="58">
        <f>(PH!L20-PH!L$10)/PH!L$10</f>
        <v>-0.18726447294918866</v>
      </c>
      <c r="M20" s="63">
        <f>(PH!M20-PH!M$10)/PH!M$10</f>
        <v>-6.6779560089195084E-2</v>
      </c>
      <c r="N20" s="36"/>
      <c r="O20" s="39">
        <f>(PH!O20-PH!O$10)/PH!O$10</f>
        <v>-8.087640807072885E-2</v>
      </c>
      <c r="P20" s="17"/>
    </row>
    <row r="21" spans="1:16" x14ac:dyDescent="0.35">
      <c r="A21" s="4" t="s">
        <v>18</v>
      </c>
      <c r="B21" s="3">
        <v>2050</v>
      </c>
      <c r="C21" s="4" t="s">
        <v>1</v>
      </c>
      <c r="D21" s="4" t="s">
        <v>15</v>
      </c>
      <c r="E21" s="4" t="s">
        <v>5</v>
      </c>
      <c r="F21" s="62">
        <f>(PH!F21-PH!F$11)/PH!F$11</f>
        <v>-0.11083071413366803</v>
      </c>
      <c r="G21" s="58">
        <f>(PH!G21-PH!G$11)/PH!G$11</f>
        <v>4.6054266773771736E-3</v>
      </c>
      <c r="H21" s="58">
        <f>(PH!H21-PH!H$11)/PH!H$11</f>
        <v>-0.11998808866240848</v>
      </c>
      <c r="I21" s="58">
        <f>(PH!I21-PH!I$11)/PH!I$11</f>
        <v>-0.19594787305720812</v>
      </c>
      <c r="J21" s="58">
        <f>(PH!J21-PH!J$11)/PH!J$11</f>
        <v>0.18685625857617244</v>
      </c>
      <c r="K21" s="58">
        <f>(PH!K21-PH!K$11)/PH!K$11</f>
        <v>-1.2933660958882585</v>
      </c>
      <c r="L21" s="58">
        <f>(PH!L21-PH!L$11)/PH!L$11</f>
        <v>-8.8334151651540804E-3</v>
      </c>
      <c r="M21" s="63">
        <f>(PH!M21-PH!M$11)/PH!M$11</f>
        <v>-0.2294942313170398</v>
      </c>
      <c r="N21" s="36"/>
      <c r="O21" s="39">
        <f>(PH!O21-PH!O$11)/PH!O$11</f>
        <v>-0.12991957404082435</v>
      </c>
      <c r="P21" s="17"/>
    </row>
    <row r="22" spans="1:16" s="11" customFormat="1" ht="15" thickBot="1" x14ac:dyDescent="0.4">
      <c r="A22" s="9" t="str">
        <f>A21</f>
        <v>New</v>
      </c>
      <c r="B22" s="9">
        <f t="shared" ref="B22:D22" si="3">B21</f>
        <v>2050</v>
      </c>
      <c r="C22" s="9" t="str">
        <f t="shared" si="3"/>
        <v>PH</v>
      </c>
      <c r="D22" s="9" t="str">
        <f t="shared" si="3"/>
        <v>AVG_RCP45</v>
      </c>
      <c r="E22" s="9" t="s">
        <v>22</v>
      </c>
      <c r="F22" s="64">
        <f>(PH!F22-PH!F$12)/PH!F$12</f>
        <v>-0.11367334929724567</v>
      </c>
      <c r="G22" s="59">
        <f>(PH!G22-PH!G$12)/PH!G$12</f>
        <v>-5.1628423947209456E-2</v>
      </c>
      <c r="H22" s="59">
        <f>(PH!H22-PH!H$12)/PH!H$12</f>
        <v>-0.15602576732791276</v>
      </c>
      <c r="I22" s="59">
        <f>(PH!I22-PH!I$12)/PH!I$12</f>
        <v>-0.17417005100328653</v>
      </c>
      <c r="J22" s="59">
        <f>(PH!J22-PH!J$12)/PH!J$12</f>
        <v>-0.32180401002111819</v>
      </c>
      <c r="K22" s="59">
        <f>(PH!K22-PH!K$12)/PH!K$12</f>
        <v>-0.15098301617616236</v>
      </c>
      <c r="L22" s="59">
        <f>(PH!L22-PH!L$12)/PH!L$12</f>
        <v>-0.1795016540323989</v>
      </c>
      <c r="M22" s="65">
        <f>(PH!M22-PH!M$12)/PH!M$12</f>
        <v>-0.14567955990593362</v>
      </c>
      <c r="N22" s="37"/>
      <c r="O22" s="40">
        <f>(PH!O22-PH!O$12)/PH!O$12</f>
        <v>-0.12436277722973794</v>
      </c>
      <c r="P22" s="18"/>
    </row>
    <row r="23" spans="1:16" x14ac:dyDescent="0.35">
      <c r="A23" s="4" t="s">
        <v>18</v>
      </c>
      <c r="B23" s="3">
        <v>2050</v>
      </c>
      <c r="C23" s="4" t="s">
        <v>1</v>
      </c>
      <c r="D23" s="4" t="s">
        <v>16</v>
      </c>
      <c r="E23" s="4" t="s">
        <v>2</v>
      </c>
      <c r="F23" s="60">
        <f>(PH!F23-PH!F$8)/PH!F$8</f>
        <v>-0.14546441555453418</v>
      </c>
      <c r="G23" s="57">
        <f>(PH!G23-PH!G$8)/PH!G$8</f>
        <v>1.9985260743035901E-2</v>
      </c>
      <c r="H23" s="57">
        <f>(PH!H23-PH!H$8)/PH!H$8</f>
        <v>0.16262571383225632</v>
      </c>
      <c r="I23" s="57">
        <f>(PH!I23-PH!I$8)/PH!I$8</f>
        <v>-0.13136296423325441</v>
      </c>
      <c r="J23" s="57">
        <f>(PH!J23-PH!J$8)/PH!J$8</f>
        <v>-0.16125440706035138</v>
      </c>
      <c r="K23" s="57">
        <f>(PH!K23-PH!K$8)/PH!K$8</f>
        <v>-2.2144418499480713E-2</v>
      </c>
      <c r="L23" s="57">
        <f>(PH!L23-PH!L$8)/PH!L$8</f>
        <v>4.1343735184511898E-2</v>
      </c>
      <c r="M23" s="61">
        <f>(PH!M23-PH!M$8)/PH!M$8</f>
        <v>-0.17924665284010571</v>
      </c>
      <c r="N23" s="35"/>
      <c r="O23" s="38">
        <f>(PH!O23-PH!O$8)/PH!O$8</f>
        <v>-0.14937152557987202</v>
      </c>
      <c r="P23" s="17"/>
    </row>
    <row r="24" spans="1:16" x14ac:dyDescent="0.35">
      <c r="A24" s="4" t="s">
        <v>18</v>
      </c>
      <c r="B24" s="3">
        <v>2050</v>
      </c>
      <c r="C24" s="4" t="s">
        <v>1</v>
      </c>
      <c r="D24" s="4" t="s">
        <v>16</v>
      </c>
      <c r="E24" s="4" t="s">
        <v>3</v>
      </c>
      <c r="F24" s="62">
        <f>(PH!F24-PH!F$9)/PH!F$9</f>
        <v>0.12110067479086202</v>
      </c>
      <c r="G24" s="58">
        <f>(PH!G24-PH!G$9)/PH!G$9</f>
        <v>0.40056488479985569</v>
      </c>
      <c r="H24" s="58">
        <f>(PH!H24-PH!H$9)/PH!H$9</f>
        <v>9.0698544163078959E-2</v>
      </c>
      <c r="I24" s="58">
        <f>(PH!I24-PH!I$9)/PH!I$9</f>
        <v>3.1347370367003552E-2</v>
      </c>
      <c r="J24" s="58">
        <f>(PH!J24-PH!J$9)/PH!J$9</f>
        <v>0.20723992522354212</v>
      </c>
      <c r="K24" s="58">
        <f>(PH!K24-PH!K$9)/PH!K$9</f>
        <v>0.16753970620792893</v>
      </c>
      <c r="L24" s="58">
        <f>(PH!L24-PH!L$9)/PH!L$9</f>
        <v>8.9566449358581227E-2</v>
      </c>
      <c r="M24" s="63">
        <f>(PH!M24-PH!M$9)/PH!M$9</f>
        <v>5.4223163821857261E-2</v>
      </c>
      <c r="N24" s="36"/>
      <c r="O24" s="39">
        <f>(PH!O24-PH!O$9)/PH!O$9</f>
        <v>4.2099371004395633E-2</v>
      </c>
      <c r="P24" s="17"/>
    </row>
    <row r="25" spans="1:16" x14ac:dyDescent="0.35">
      <c r="A25" s="4" t="s">
        <v>18</v>
      </c>
      <c r="B25" s="3">
        <v>2050</v>
      </c>
      <c r="C25" s="4" t="s">
        <v>1</v>
      </c>
      <c r="D25" s="4" t="s">
        <v>16</v>
      </c>
      <c r="E25" s="4" t="s">
        <v>4</v>
      </c>
      <c r="F25" s="62">
        <f>(PH!F25-PH!F$10)/PH!F$10</f>
        <v>-0.37304987063003869</v>
      </c>
      <c r="G25" s="58">
        <f>(PH!G25-PH!G$10)/PH!G$10</f>
        <v>-0.6239886048014841</v>
      </c>
      <c r="H25" s="58">
        <f>(PH!H25-PH!H$10)/PH!H$10</f>
        <v>-0.24006165674165625</v>
      </c>
      <c r="I25" s="58">
        <f>(PH!I25-PH!I$10)/PH!I$10</f>
        <v>-0.4446659973470703</v>
      </c>
      <c r="J25" s="58">
        <f>(PH!J25-PH!J$10)/PH!J$10</f>
        <v>-0.51689024254955551</v>
      </c>
      <c r="K25" s="58">
        <f>(PH!K25-PH!K$10)/PH!K$10</f>
        <v>-0.24309836623826567</v>
      </c>
      <c r="L25" s="58">
        <f>(PH!L25-PH!L$10)/PH!L$10</f>
        <v>-0.28855721538897683</v>
      </c>
      <c r="M25" s="63">
        <f>(PH!M25-PH!M$10)/PH!M$10</f>
        <v>-0.24125603183540045</v>
      </c>
      <c r="N25" s="36"/>
      <c r="O25" s="39">
        <f>(PH!O25-PH!O$10)/PH!O$10</f>
        <v>-0.3668926034122047</v>
      </c>
      <c r="P25" s="17"/>
    </row>
    <row r="26" spans="1:16" x14ac:dyDescent="0.35">
      <c r="A26" s="4" t="s">
        <v>18</v>
      </c>
      <c r="B26" s="3">
        <v>2050</v>
      </c>
      <c r="C26" s="4" t="s">
        <v>1</v>
      </c>
      <c r="D26" s="4" t="s">
        <v>16</v>
      </c>
      <c r="E26" s="4" t="s">
        <v>5</v>
      </c>
      <c r="F26" s="62">
        <f>(PH!F26-PH!F$11)/PH!F$11</f>
        <v>-3.0659492748909202E-2</v>
      </c>
      <c r="G26" s="58">
        <f>(PH!G26-PH!G$11)/PH!G$11</f>
        <v>0.11157826090028114</v>
      </c>
      <c r="H26" s="58">
        <f>(PH!H26-PH!H$11)/PH!H$11</f>
        <v>0.13698795236864786</v>
      </c>
      <c r="I26" s="58">
        <f>(PH!I26-PH!I$11)/PH!I$11</f>
        <v>-6.4379812080758533E-2</v>
      </c>
      <c r="J26" s="58">
        <f>(PH!J26-PH!J$11)/PH!J$11</f>
        <v>0.20688865220852895</v>
      </c>
      <c r="K26" s="58">
        <f>(PH!K26-PH!K$11)/PH!K$11</f>
        <v>-0.99620640925897519</v>
      </c>
      <c r="L26" s="58">
        <f>(PH!L26-PH!L$11)/PH!L$11</f>
        <v>0.18659389696725059</v>
      </c>
      <c r="M26" s="63">
        <f>(PH!M26-PH!M$11)/PH!M$11</f>
        <v>1.7025512317032896E-2</v>
      </c>
      <c r="N26" s="36"/>
      <c r="O26" s="39">
        <f>(PH!O26-PH!O$11)/PH!O$11</f>
        <v>-2.3700590213989427E-2</v>
      </c>
      <c r="P26" s="17"/>
    </row>
    <row r="27" spans="1:16" s="11" customFormat="1" ht="15" thickBot="1" x14ac:dyDescent="0.4">
      <c r="A27" s="9" t="str">
        <f>A26</f>
        <v>New</v>
      </c>
      <c r="B27" s="9">
        <f t="shared" ref="B27:D27" si="4">B26</f>
        <v>2050</v>
      </c>
      <c r="C27" s="9" t="str">
        <f t="shared" si="4"/>
        <v>PH</v>
      </c>
      <c r="D27" s="9" t="str">
        <f t="shared" si="4"/>
        <v>AVG_RCP85</v>
      </c>
      <c r="E27" s="9" t="s">
        <v>22</v>
      </c>
      <c r="F27" s="64">
        <f>(PH!F27-PH!F$12)/PH!F$12</f>
        <v>-0.13676119320831803</v>
      </c>
      <c r="G27" s="59">
        <f>(PH!G27-PH!G$12)/PH!G$12</f>
        <v>3.1320505644163853E-2</v>
      </c>
      <c r="H27" s="59">
        <f>(PH!H27-PH!H$12)/PH!H$12</f>
        <v>-0.23177367672281987</v>
      </c>
      <c r="I27" s="59">
        <f>(PH!I27-PH!I$12)/PH!I$12</f>
        <v>-0.17248855127628929</v>
      </c>
      <c r="J27" s="59">
        <f>(PH!J27-PH!J$12)/PH!J$12</f>
        <v>-0.16892063750349792</v>
      </c>
      <c r="K27" s="59">
        <f>(PH!K27-PH!K$12)/PH!K$12</f>
        <v>-0.24678199306969431</v>
      </c>
      <c r="L27" s="59">
        <f>(PH!L27-PH!L$12)/PH!L$12</f>
        <v>-0.26372119120067439</v>
      </c>
      <c r="M27" s="65">
        <f>(PH!M27-PH!M$12)/PH!M$12</f>
        <v>-8.591770004243833E-2</v>
      </c>
      <c r="N27" s="37"/>
      <c r="O27" s="40">
        <f>(PH!O27-PH!O$12)/PH!O$12</f>
        <v>-0.13302138253179963</v>
      </c>
      <c r="P27" s="18"/>
    </row>
    <row r="28" spans="1:16" x14ac:dyDescent="0.35">
      <c r="A28" s="3" t="s">
        <v>19</v>
      </c>
      <c r="B28" s="3">
        <v>2050</v>
      </c>
      <c r="C28" s="4" t="s">
        <v>1</v>
      </c>
      <c r="D28" s="4" t="s">
        <v>15</v>
      </c>
      <c r="E28" s="13" t="s">
        <v>2</v>
      </c>
      <c r="F28" s="6"/>
      <c r="G28" s="6"/>
      <c r="H28" s="6"/>
      <c r="I28" s="6"/>
      <c r="J28" s="6"/>
      <c r="K28" s="6"/>
      <c r="L28" s="6"/>
      <c r="M28" s="6"/>
      <c r="O28" s="5"/>
      <c r="P28" s="17"/>
    </row>
    <row r="29" spans="1:16" x14ac:dyDescent="0.35">
      <c r="A29" s="3" t="s">
        <v>19</v>
      </c>
      <c r="B29" s="3">
        <v>2050</v>
      </c>
      <c r="C29" s="4" t="s">
        <v>1</v>
      </c>
      <c r="D29" s="4" t="s">
        <v>15</v>
      </c>
      <c r="E29" s="13" t="s">
        <v>3</v>
      </c>
      <c r="F29" s="6"/>
      <c r="G29" s="6"/>
      <c r="H29" s="6"/>
      <c r="I29" s="6"/>
      <c r="J29" s="6"/>
      <c r="K29" s="6"/>
      <c r="L29" s="6"/>
      <c r="M29" s="6"/>
      <c r="O29" s="5"/>
      <c r="P29" s="17"/>
    </row>
    <row r="30" spans="1:16" x14ac:dyDescent="0.35">
      <c r="A30" s="3" t="s">
        <v>19</v>
      </c>
      <c r="B30" s="3">
        <v>2050</v>
      </c>
      <c r="C30" s="4" t="s">
        <v>1</v>
      </c>
      <c r="D30" s="4" t="s">
        <v>15</v>
      </c>
      <c r="E30" s="13" t="s">
        <v>4</v>
      </c>
      <c r="F30" s="6"/>
      <c r="G30" s="6"/>
      <c r="H30" s="6"/>
      <c r="I30" s="6"/>
      <c r="J30" s="6"/>
      <c r="K30" s="6"/>
      <c r="L30" s="6"/>
      <c r="M30" s="6"/>
      <c r="O30" s="5"/>
      <c r="P30" s="17"/>
    </row>
    <row r="31" spans="1:16" x14ac:dyDescent="0.35">
      <c r="A31" s="3" t="s">
        <v>19</v>
      </c>
      <c r="B31" s="3">
        <v>2050</v>
      </c>
      <c r="C31" s="4" t="s">
        <v>1</v>
      </c>
      <c r="D31" s="4" t="s">
        <v>15</v>
      </c>
      <c r="E31" s="13" t="s">
        <v>5</v>
      </c>
      <c r="F31" s="6"/>
      <c r="G31" s="6"/>
      <c r="H31" s="6"/>
      <c r="I31" s="6"/>
      <c r="J31" s="6"/>
      <c r="K31" s="6"/>
      <c r="L31" s="6"/>
      <c r="M31" s="6"/>
      <c r="O31" s="5"/>
      <c r="P31" s="17"/>
    </row>
    <row r="32" spans="1:16" s="11" customFormat="1" ht="15" thickBot="1" x14ac:dyDescent="0.4">
      <c r="A32" s="9" t="str">
        <f>A31</f>
        <v>Old</v>
      </c>
      <c r="B32" s="9">
        <f t="shared" ref="B32:D32" si="5">B31</f>
        <v>2050</v>
      </c>
      <c r="C32" s="9" t="str">
        <f t="shared" si="5"/>
        <v>PH</v>
      </c>
      <c r="D32" s="9" t="str">
        <f t="shared" si="5"/>
        <v>AVG_RCP45</v>
      </c>
      <c r="E32" s="14" t="s">
        <v>22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8"/>
    </row>
    <row r="33" spans="1:16" x14ac:dyDescent="0.35">
      <c r="A33" s="3" t="s">
        <v>19</v>
      </c>
      <c r="B33" s="3">
        <v>2050</v>
      </c>
      <c r="C33" s="4" t="s">
        <v>1</v>
      </c>
      <c r="D33" s="4" t="s">
        <v>16</v>
      </c>
      <c r="E33" s="13" t="s">
        <v>2</v>
      </c>
      <c r="F33" s="6"/>
      <c r="G33" s="6"/>
      <c r="H33" s="6"/>
      <c r="I33" s="6"/>
      <c r="J33" s="6"/>
      <c r="K33" s="6"/>
      <c r="L33" s="6"/>
      <c r="M33" s="6"/>
      <c r="O33" s="5"/>
      <c r="P33" s="17"/>
    </row>
    <row r="34" spans="1:16" x14ac:dyDescent="0.35">
      <c r="A34" s="3" t="s">
        <v>19</v>
      </c>
      <c r="B34" s="3">
        <v>2050</v>
      </c>
      <c r="C34" s="4" t="s">
        <v>1</v>
      </c>
      <c r="D34" s="4" t="s">
        <v>16</v>
      </c>
      <c r="E34" s="13" t="s">
        <v>3</v>
      </c>
      <c r="F34" s="6"/>
      <c r="G34" s="6"/>
      <c r="H34" s="6"/>
      <c r="I34" s="6"/>
      <c r="J34" s="6"/>
      <c r="K34" s="6"/>
      <c r="L34" s="6"/>
      <c r="M34" s="6"/>
      <c r="O34" s="5"/>
      <c r="P34" s="17"/>
    </row>
    <row r="35" spans="1:16" x14ac:dyDescent="0.35">
      <c r="A35" s="3" t="s">
        <v>19</v>
      </c>
      <c r="B35" s="3">
        <v>2050</v>
      </c>
      <c r="C35" s="4" t="s">
        <v>1</v>
      </c>
      <c r="D35" s="4" t="s">
        <v>16</v>
      </c>
      <c r="E35" s="13" t="s">
        <v>4</v>
      </c>
      <c r="F35" s="6"/>
      <c r="G35" s="6"/>
      <c r="H35" s="6"/>
      <c r="I35" s="6"/>
      <c r="J35" s="6"/>
      <c r="K35" s="6"/>
      <c r="L35" s="6"/>
      <c r="M35" s="6"/>
      <c r="O35" s="5"/>
      <c r="P35" s="17"/>
    </row>
    <row r="36" spans="1:16" x14ac:dyDescent="0.35">
      <c r="A36" s="3" t="s">
        <v>19</v>
      </c>
      <c r="B36" s="3">
        <v>2050</v>
      </c>
      <c r="C36" s="4" t="s">
        <v>1</v>
      </c>
      <c r="D36" s="4" t="s">
        <v>16</v>
      </c>
      <c r="E36" s="13" t="s">
        <v>5</v>
      </c>
      <c r="F36" s="6"/>
      <c r="G36" s="6"/>
      <c r="H36" s="6"/>
      <c r="I36" s="6"/>
      <c r="J36" s="6"/>
      <c r="K36" s="6"/>
      <c r="L36" s="6"/>
      <c r="M36" s="6"/>
      <c r="O36" s="5"/>
      <c r="P36" s="17"/>
    </row>
    <row r="37" spans="1:16" s="11" customFormat="1" ht="15" thickBot="1" x14ac:dyDescent="0.4">
      <c r="A37" s="9" t="str">
        <f>A36</f>
        <v>Old</v>
      </c>
      <c r="B37" s="9">
        <f t="shared" ref="B37:D37" si="6">B36</f>
        <v>2050</v>
      </c>
      <c r="C37" s="9" t="str">
        <f t="shared" si="6"/>
        <v>PH</v>
      </c>
      <c r="D37" s="9" t="str">
        <f t="shared" si="6"/>
        <v>AVG_RCP85</v>
      </c>
      <c r="E37" s="14" t="s">
        <v>22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DE014-766C-46C2-80B0-8FE4130512CD}">
  <dimension ref="A1:P47"/>
  <sheetViews>
    <sheetView topLeftCell="D1" workbookViewId="0">
      <pane xSplit="2" ySplit="2" topLeftCell="F3" activePane="bottomRight" state="frozen"/>
      <selection activeCell="D1" sqref="D1"/>
      <selection pane="topRight" activeCell="F1" sqref="F1"/>
      <selection pane="bottomLeft" activeCell="D3" sqref="D3"/>
      <selection pane="bottomRight" activeCell="D1" sqref="D1"/>
    </sheetView>
  </sheetViews>
  <sheetFormatPr defaultRowHeight="14.5" x14ac:dyDescent="0.35"/>
  <cols>
    <col min="1" max="2" width="8.7265625" style="4"/>
    <col min="3" max="3" width="15.26953125" style="4" customWidth="1"/>
    <col min="4" max="4" width="12.6328125" style="4" customWidth="1"/>
    <col min="5" max="5" width="8.7265625" style="13"/>
    <col min="6" max="13" width="15.90625" style="4" customWidth="1"/>
    <col min="14" max="14" width="13" style="4" customWidth="1"/>
    <col min="15" max="15" width="14.54296875" style="4" bestFit="1" customWidth="1"/>
    <col min="16" max="16" width="13.08984375" style="4" customWidth="1"/>
    <col min="17" max="16384" width="8.7265625" style="4"/>
  </cols>
  <sheetData>
    <row r="1" spans="1:16" x14ac:dyDescent="0.35">
      <c r="A1" s="19" t="s">
        <v>24</v>
      </c>
      <c r="B1" s="19"/>
      <c r="C1" s="19"/>
      <c r="D1" s="19" t="s">
        <v>24</v>
      </c>
      <c r="E1" s="19"/>
      <c r="F1" s="19"/>
      <c r="G1" s="19"/>
    </row>
    <row r="2" spans="1:16" s="11" customFormat="1" ht="15" thickBot="1" x14ac:dyDescent="0.4">
      <c r="E2" s="12"/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20</v>
      </c>
      <c r="M2" s="11" t="s">
        <v>13</v>
      </c>
      <c r="O2" s="11" t="s">
        <v>21</v>
      </c>
    </row>
    <row r="3" spans="1:16" x14ac:dyDescent="0.35">
      <c r="A3" s="4" t="s">
        <v>18</v>
      </c>
      <c r="B3" s="4">
        <v>2000</v>
      </c>
      <c r="C3" s="4" t="s">
        <v>14</v>
      </c>
      <c r="D3" s="4" t="s">
        <v>0</v>
      </c>
      <c r="E3" s="13" t="s">
        <v>2</v>
      </c>
      <c r="F3" s="6"/>
      <c r="G3" s="6"/>
      <c r="H3" s="6"/>
      <c r="I3" s="6"/>
      <c r="J3" s="6"/>
      <c r="K3" s="6"/>
      <c r="L3" s="6"/>
      <c r="M3" s="6"/>
      <c r="O3" s="5"/>
    </row>
    <row r="4" spans="1:16" x14ac:dyDescent="0.35">
      <c r="A4" s="4" t="s">
        <v>18</v>
      </c>
      <c r="B4" s="4">
        <v>2000</v>
      </c>
      <c r="C4" s="4" t="s">
        <v>14</v>
      </c>
      <c r="D4" s="4" t="s">
        <v>0</v>
      </c>
      <c r="E4" s="13" t="s">
        <v>3</v>
      </c>
      <c r="F4" s="6"/>
      <c r="G4" s="6"/>
      <c r="H4" s="6"/>
      <c r="I4" s="6"/>
      <c r="J4" s="6"/>
      <c r="K4" s="6"/>
      <c r="L4" s="6"/>
      <c r="M4" s="6"/>
      <c r="O4" s="5"/>
    </row>
    <row r="5" spans="1:16" x14ac:dyDescent="0.35">
      <c r="A5" s="4" t="s">
        <v>18</v>
      </c>
      <c r="B5" s="4">
        <v>2000</v>
      </c>
      <c r="C5" s="4" t="s">
        <v>14</v>
      </c>
      <c r="D5" s="4" t="s">
        <v>0</v>
      </c>
      <c r="E5" s="13" t="s">
        <v>4</v>
      </c>
      <c r="F5" s="6"/>
      <c r="G5" s="6"/>
      <c r="H5" s="6"/>
      <c r="I5" s="6"/>
      <c r="J5" s="6"/>
      <c r="K5" s="6"/>
      <c r="L5" s="6"/>
      <c r="M5" s="6"/>
      <c r="O5" s="5"/>
    </row>
    <row r="6" spans="1:16" x14ac:dyDescent="0.35">
      <c r="A6" s="4" t="s">
        <v>18</v>
      </c>
      <c r="B6" s="4">
        <v>2000</v>
      </c>
      <c r="C6" s="4" t="s">
        <v>14</v>
      </c>
      <c r="D6" s="4" t="s">
        <v>0</v>
      </c>
      <c r="E6" s="13" t="s">
        <v>5</v>
      </c>
      <c r="F6" s="6"/>
      <c r="G6" s="6"/>
      <c r="H6" s="6"/>
      <c r="I6" s="6"/>
      <c r="J6" s="6"/>
      <c r="K6" s="6"/>
      <c r="L6" s="6"/>
      <c r="M6" s="6"/>
      <c r="O6" s="5"/>
    </row>
    <row r="7" spans="1:16" s="11" customFormat="1" ht="15" thickBot="1" x14ac:dyDescent="0.4">
      <c r="A7" s="9" t="str">
        <f>A6</f>
        <v>New</v>
      </c>
      <c r="B7" s="9">
        <f t="shared" ref="B7:D7" si="0">B6</f>
        <v>2000</v>
      </c>
      <c r="C7" s="9" t="str">
        <f t="shared" si="0"/>
        <v>HA</v>
      </c>
      <c r="D7" s="9" t="str">
        <f t="shared" si="0"/>
        <v xml:space="preserve">Baseline </v>
      </c>
      <c r="E7" s="14" t="s">
        <v>22</v>
      </c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6" x14ac:dyDescent="0.35">
      <c r="A8" s="4" t="s">
        <v>18</v>
      </c>
      <c r="B8" s="4">
        <v>2010</v>
      </c>
      <c r="C8" s="4" t="s">
        <v>14</v>
      </c>
      <c r="D8" s="4" t="s">
        <v>0</v>
      </c>
      <c r="E8" s="13" t="s">
        <v>2</v>
      </c>
      <c r="F8" s="6"/>
      <c r="G8" s="6"/>
      <c r="H8" s="6"/>
      <c r="I8" s="6"/>
      <c r="J8" s="6"/>
      <c r="K8" s="6"/>
      <c r="L8" s="6"/>
      <c r="M8" s="6"/>
      <c r="O8" s="5"/>
      <c r="P8" s="17"/>
    </row>
    <row r="9" spans="1:16" x14ac:dyDescent="0.35">
      <c r="A9" s="4" t="s">
        <v>18</v>
      </c>
      <c r="B9" s="4">
        <v>2010</v>
      </c>
      <c r="C9" s="4" t="s">
        <v>14</v>
      </c>
      <c r="D9" s="4" t="s">
        <v>0</v>
      </c>
      <c r="E9" s="13" t="s">
        <v>3</v>
      </c>
      <c r="F9" s="6"/>
      <c r="G9" s="6"/>
      <c r="H9" s="6"/>
      <c r="I9" s="6"/>
      <c r="J9" s="6"/>
      <c r="K9" s="6"/>
      <c r="L9" s="6"/>
      <c r="M9" s="6"/>
      <c r="O9" s="5"/>
      <c r="P9" s="17"/>
    </row>
    <row r="10" spans="1:16" x14ac:dyDescent="0.35">
      <c r="A10" s="4" t="s">
        <v>18</v>
      </c>
      <c r="B10" s="4">
        <v>2010</v>
      </c>
      <c r="C10" s="4" t="s">
        <v>14</v>
      </c>
      <c r="D10" s="4" t="s">
        <v>0</v>
      </c>
      <c r="E10" s="13" t="s">
        <v>4</v>
      </c>
      <c r="F10" s="6"/>
      <c r="G10" s="6"/>
      <c r="H10" s="6"/>
      <c r="I10" s="6"/>
      <c r="J10" s="6"/>
      <c r="K10" s="6"/>
      <c r="L10" s="6"/>
      <c r="M10" s="6"/>
      <c r="O10" s="5"/>
      <c r="P10" s="17"/>
    </row>
    <row r="11" spans="1:16" x14ac:dyDescent="0.35">
      <c r="A11" s="4" t="s">
        <v>18</v>
      </c>
      <c r="B11" s="4">
        <v>2010</v>
      </c>
      <c r="C11" s="4" t="s">
        <v>14</v>
      </c>
      <c r="D11" s="4" t="s">
        <v>0</v>
      </c>
      <c r="E11" s="13" t="s">
        <v>5</v>
      </c>
      <c r="F11" s="6"/>
      <c r="G11" s="6"/>
      <c r="H11" s="6"/>
      <c r="I11" s="6"/>
      <c r="J11" s="6"/>
      <c r="K11" s="6"/>
      <c r="L11" s="6"/>
      <c r="M11" s="6"/>
      <c r="O11" s="5"/>
      <c r="P11" s="17"/>
    </row>
    <row r="12" spans="1:16" s="11" customFormat="1" ht="15" thickBot="1" x14ac:dyDescent="0.4">
      <c r="A12" s="9" t="str">
        <f>A11</f>
        <v>New</v>
      </c>
      <c r="B12" s="9">
        <f t="shared" ref="B12:D12" si="1">B11</f>
        <v>2010</v>
      </c>
      <c r="C12" s="9" t="str">
        <f t="shared" si="1"/>
        <v>HA</v>
      </c>
      <c r="D12" s="9" t="str">
        <f t="shared" si="1"/>
        <v xml:space="preserve">Baseline </v>
      </c>
      <c r="E12" s="14" t="s">
        <v>22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8"/>
    </row>
    <row r="13" spans="1:16" x14ac:dyDescent="0.35">
      <c r="A13" s="4" t="s">
        <v>18</v>
      </c>
      <c r="B13" s="3">
        <v>2050</v>
      </c>
      <c r="C13" s="4" t="s">
        <v>14</v>
      </c>
      <c r="D13" s="4" t="s">
        <v>0</v>
      </c>
      <c r="E13" s="32" t="s">
        <v>2</v>
      </c>
      <c r="F13" s="35">
        <f>(HA!F13-HA!F$8)/HA!F$8</f>
        <v>0</v>
      </c>
      <c r="G13" s="35">
        <f>(HA!G13-HA!G$8)/HA!G$8</f>
        <v>0</v>
      </c>
      <c r="H13" s="35">
        <f>(HA!H13-HA!H$8)/HA!H$8</f>
        <v>0</v>
      </c>
      <c r="I13" s="35">
        <f>(HA!I13-HA!I$8)/HA!I$8</f>
        <v>0</v>
      </c>
      <c r="J13" s="35">
        <f>(HA!J13-HA!J$8)/HA!J$8</f>
        <v>0</v>
      </c>
      <c r="K13" s="35">
        <f>(HA!K13-HA!K$8)/HA!K$8</f>
        <v>0</v>
      </c>
      <c r="L13" s="35">
        <f>(HA!L13-HA!L$8)/HA!L$8</f>
        <v>0</v>
      </c>
      <c r="M13" s="35">
        <f>(HA!M13-HA!M$8)/HA!M$8</f>
        <v>0</v>
      </c>
      <c r="N13" s="33"/>
      <c r="O13" s="33">
        <f>(HA!O13-HA!O$8)/HA!O$8</f>
        <v>0</v>
      </c>
      <c r="P13" s="17"/>
    </row>
    <row r="14" spans="1:16" x14ac:dyDescent="0.35">
      <c r="A14" s="4" t="s">
        <v>18</v>
      </c>
      <c r="B14" s="3">
        <v>2050</v>
      </c>
      <c r="C14" s="4" t="s">
        <v>14</v>
      </c>
      <c r="D14" s="4" t="s">
        <v>0</v>
      </c>
      <c r="E14" s="13" t="s">
        <v>3</v>
      </c>
      <c r="F14" s="36">
        <f>(HA!F14-HA!F$9)/HA!F$9</f>
        <v>0</v>
      </c>
      <c r="G14" s="36">
        <f>(HA!G14-HA!G$9)/HA!G$9</f>
        <v>0</v>
      </c>
      <c r="H14" s="36">
        <f>(HA!H14-HA!H$9)/HA!H$9</f>
        <v>0</v>
      </c>
      <c r="I14" s="36">
        <f>(HA!I14-HA!I$9)/HA!I$9</f>
        <v>0</v>
      </c>
      <c r="J14" s="36">
        <f>(HA!J14-HA!J$9)/HA!J$9</f>
        <v>0</v>
      </c>
      <c r="K14" s="36">
        <f>(HA!K14-HA!K$9)/HA!K$9</f>
        <v>0</v>
      </c>
      <c r="L14" s="36">
        <f>(HA!L14-HA!L$9)/HA!L$9</f>
        <v>0</v>
      </c>
      <c r="M14" s="36">
        <f>(HA!M14-HA!M$9)/HA!M$9</f>
        <v>0</v>
      </c>
      <c r="N14" s="6"/>
      <c r="O14" s="6">
        <f>(HA!O14-HA!O$9)/HA!O$9</f>
        <v>0</v>
      </c>
      <c r="P14" s="17"/>
    </row>
    <row r="15" spans="1:16" x14ac:dyDescent="0.35">
      <c r="A15" s="4" t="s">
        <v>18</v>
      </c>
      <c r="B15" s="3">
        <v>2050</v>
      </c>
      <c r="C15" s="4" t="s">
        <v>14</v>
      </c>
      <c r="D15" s="4" t="s">
        <v>0</v>
      </c>
      <c r="E15" s="13" t="s">
        <v>4</v>
      </c>
      <c r="F15" s="36">
        <f>(HA!F15-HA!F$10)/HA!F$10</f>
        <v>0</v>
      </c>
      <c r="G15" s="36">
        <f>(HA!G15-HA!G$10)/HA!G$10</f>
        <v>0</v>
      </c>
      <c r="H15" s="36">
        <f>(HA!H15-HA!H$10)/HA!H$10</f>
        <v>0</v>
      </c>
      <c r="I15" s="36">
        <f>(HA!I15-HA!I$10)/HA!I$10</f>
        <v>0</v>
      </c>
      <c r="J15" s="36">
        <f>(HA!J15-HA!J$10)/HA!J$10</f>
        <v>0</v>
      </c>
      <c r="K15" s="36">
        <f>(HA!K15-HA!K$10)/HA!K$10</f>
        <v>0</v>
      </c>
      <c r="L15" s="36">
        <f>(HA!L15-HA!L$10)/HA!L$10</f>
        <v>0</v>
      </c>
      <c r="M15" s="36">
        <f>(HA!M15-HA!M$10)/HA!M$10</f>
        <v>0</v>
      </c>
      <c r="N15" s="6"/>
      <c r="O15" s="6">
        <f>(HA!O15-HA!O$10)/HA!O$10</f>
        <v>0</v>
      </c>
      <c r="P15" s="17"/>
    </row>
    <row r="16" spans="1:16" x14ac:dyDescent="0.35">
      <c r="A16" s="4" t="s">
        <v>18</v>
      </c>
      <c r="B16" s="3">
        <v>2050</v>
      </c>
      <c r="C16" s="4" t="s">
        <v>14</v>
      </c>
      <c r="D16" s="4" t="s">
        <v>0</v>
      </c>
      <c r="E16" s="13" t="s">
        <v>5</v>
      </c>
      <c r="F16" s="36">
        <f>(HA!F16-HA!F$11)/HA!F$11</f>
        <v>0</v>
      </c>
      <c r="G16" s="36">
        <f>(HA!G16-HA!G$11)/HA!G$11</f>
        <v>0</v>
      </c>
      <c r="H16" s="36">
        <f>(HA!H16-HA!H$11)/HA!H$11</f>
        <v>0</v>
      </c>
      <c r="I16" s="36">
        <f>(HA!I16-HA!I$11)/HA!I$11</f>
        <v>0</v>
      </c>
      <c r="J16" s="36">
        <f>(HA!J16-HA!J$11)/HA!J$11</f>
        <v>0</v>
      </c>
      <c r="K16" s="36">
        <f>(HA!K16-HA!K$11)/HA!K$11</f>
        <v>0</v>
      </c>
      <c r="L16" s="36">
        <f>(HA!L16-HA!L$11)/HA!L$11</f>
        <v>0</v>
      </c>
      <c r="M16" s="36">
        <f>(HA!M16-HA!M$11)/HA!M$11</f>
        <v>0</v>
      </c>
      <c r="N16" s="6"/>
      <c r="O16" s="6">
        <f>(HA!O16-HA!O$11)/HA!O$11</f>
        <v>0</v>
      </c>
      <c r="P16" s="17"/>
    </row>
    <row r="17" spans="1:16" s="11" customFormat="1" ht="15" thickBot="1" x14ac:dyDescent="0.4">
      <c r="A17" s="9" t="str">
        <f>A16</f>
        <v>New</v>
      </c>
      <c r="B17" s="9">
        <f t="shared" ref="B17:D17" si="2">B16</f>
        <v>2050</v>
      </c>
      <c r="C17" s="9" t="str">
        <f t="shared" si="2"/>
        <v>HA</v>
      </c>
      <c r="D17" s="9" t="str">
        <f t="shared" si="2"/>
        <v xml:space="preserve">Baseline </v>
      </c>
      <c r="E17" s="14" t="s">
        <v>22</v>
      </c>
      <c r="F17" s="37">
        <f>(HA!F17-HA!F$12)/HA!F$12</f>
        <v>0</v>
      </c>
      <c r="G17" s="37">
        <f>(HA!G17-HA!G$12)/HA!G$12</f>
        <v>0</v>
      </c>
      <c r="H17" s="37">
        <f>(HA!H17-HA!H$12)/HA!H$12</f>
        <v>0</v>
      </c>
      <c r="I17" s="37">
        <f>(HA!I17-HA!I$12)/HA!I$12</f>
        <v>0</v>
      </c>
      <c r="J17" s="37">
        <f>(HA!J17-HA!J$12)/HA!J$12</f>
        <v>0</v>
      </c>
      <c r="K17" s="37">
        <f>(HA!K17-HA!K$12)/HA!K$12</f>
        <v>0</v>
      </c>
      <c r="L17" s="37">
        <f>(HA!L17-HA!L$12)/HA!L$12</f>
        <v>0</v>
      </c>
      <c r="M17" s="37">
        <f>(HA!M17-HA!M$12)/HA!M$12</f>
        <v>0</v>
      </c>
      <c r="N17" s="34"/>
      <c r="O17" s="34">
        <f>(HA!O17-HA!O$12)/HA!O$12</f>
        <v>0</v>
      </c>
      <c r="P17" s="18"/>
    </row>
    <row r="18" spans="1:16" x14ac:dyDescent="0.35">
      <c r="A18" s="15" t="s">
        <v>18</v>
      </c>
      <c r="B18" s="23">
        <v>2050</v>
      </c>
      <c r="C18" s="4" t="s">
        <v>14</v>
      </c>
      <c r="D18" s="15" t="s">
        <v>15</v>
      </c>
      <c r="E18" s="15" t="s">
        <v>2</v>
      </c>
      <c r="F18" s="60">
        <f>(HA!F18-HA!F$8)/HA!F$8</f>
        <v>7.668711656441718E-4</v>
      </c>
      <c r="G18" s="66">
        <f>(HA!G18-HA!G$8)/HA!G$8</f>
        <v>2.1739130434782609E-3</v>
      </c>
      <c r="H18" s="66">
        <f>(HA!H18-HA!H$8)/HA!H$8</f>
        <v>0</v>
      </c>
      <c r="I18" s="66">
        <f>(HA!I18-HA!I$8)/HA!I$8</f>
        <v>-5.8997050147492625E-4</v>
      </c>
      <c r="J18" s="66">
        <f>(HA!J18-HA!J$8)/HA!J$8</f>
        <v>0</v>
      </c>
      <c r="K18" s="66">
        <f>(HA!K18-HA!K$8)/HA!K$8</f>
        <v>0</v>
      </c>
      <c r="L18" s="66">
        <f>(HA!L18-HA!L$8)/HA!L$8</f>
        <v>0</v>
      </c>
      <c r="M18" s="67">
        <f>(HA!M18-HA!M$8)/HA!M$8</f>
        <v>-1.4326647564469914E-3</v>
      </c>
      <c r="N18" s="33"/>
      <c r="O18" s="33">
        <f>(HA!O18-HA!O$8)/HA!O$8</f>
        <v>0</v>
      </c>
      <c r="P18" s="17"/>
    </row>
    <row r="19" spans="1:16" x14ac:dyDescent="0.35">
      <c r="A19" s="15" t="s">
        <v>18</v>
      </c>
      <c r="B19" s="23">
        <v>2050</v>
      </c>
      <c r="C19" s="4" t="s">
        <v>14</v>
      </c>
      <c r="D19" s="15" t="s">
        <v>15</v>
      </c>
      <c r="E19" s="15" t="s">
        <v>3</v>
      </c>
      <c r="F19" s="62">
        <f>(HA!F19-HA!F$9)/HA!F$9</f>
        <v>0</v>
      </c>
      <c r="G19" s="68">
        <f>(HA!G19-HA!G$9)/HA!G$9</f>
        <v>0</v>
      </c>
      <c r="H19" s="68">
        <f>(HA!H19-HA!H$9)/HA!H$9</f>
        <v>0</v>
      </c>
      <c r="I19" s="68">
        <f>(HA!I19-HA!I$9)/HA!I$9</f>
        <v>0</v>
      </c>
      <c r="J19" s="68">
        <f>(HA!J19-HA!J$9)/HA!J$9</f>
        <v>9.6153846153846159E-3</v>
      </c>
      <c r="K19" s="68">
        <f>(HA!K19-HA!K$9)/HA!K$9</f>
        <v>0</v>
      </c>
      <c r="L19" s="68">
        <f>(HA!L19-HA!L$9)/HA!L$9</f>
        <v>0</v>
      </c>
      <c r="M19" s="69">
        <f>(HA!M19-HA!M$9)/HA!M$9</f>
        <v>-1.0638297872340425E-2</v>
      </c>
      <c r="N19" s="6"/>
      <c r="O19" s="6">
        <f>(HA!O19-HA!O$9)/HA!O$9</f>
        <v>0</v>
      </c>
      <c r="P19" s="17"/>
    </row>
    <row r="20" spans="1:16" x14ac:dyDescent="0.35">
      <c r="A20" s="15" t="s">
        <v>18</v>
      </c>
      <c r="B20" s="23">
        <v>2050</v>
      </c>
      <c r="C20" s="4" t="s">
        <v>14</v>
      </c>
      <c r="D20" s="15" t="s">
        <v>15</v>
      </c>
      <c r="E20" s="15" t="s">
        <v>4</v>
      </c>
      <c r="F20" s="62">
        <f>(HA!F20-HA!F$10)/HA!F$10</f>
        <v>1.5349194167306216E-4</v>
      </c>
      <c r="G20" s="68">
        <f>(HA!G20-HA!G$10)/HA!G$10</f>
        <v>-6.0606060606060606E-3</v>
      </c>
      <c r="H20" s="68">
        <f>(HA!H20-HA!H$10)/HA!H$10</f>
        <v>-1.8248175182481751E-3</v>
      </c>
      <c r="I20" s="68">
        <f>(HA!I20-HA!I$10)/HA!I$10</f>
        <v>0</v>
      </c>
      <c r="J20" s="68">
        <f>(HA!J20-HA!J$10)/HA!J$10</f>
        <v>7.1942446043165471E-3</v>
      </c>
      <c r="K20" s="68">
        <f>(HA!K20-HA!K$10)/HA!K$10</f>
        <v>4.3103448275862068E-3</v>
      </c>
      <c r="L20" s="68">
        <f>(HA!L20-HA!L$10)/HA!L$10</f>
        <v>-3.0674846625766872E-3</v>
      </c>
      <c r="M20" s="69">
        <f>(HA!M20-HA!M$10)/HA!M$10</f>
        <v>0</v>
      </c>
      <c r="N20" s="6"/>
      <c r="O20" s="6">
        <f>(HA!O20-HA!O$10)/HA!O$10</f>
        <v>0</v>
      </c>
      <c r="P20" s="17"/>
    </row>
    <row r="21" spans="1:16" x14ac:dyDescent="0.35">
      <c r="A21" s="15" t="s">
        <v>18</v>
      </c>
      <c r="B21" s="23">
        <v>2050</v>
      </c>
      <c r="C21" s="4" t="s">
        <v>14</v>
      </c>
      <c r="D21" s="15" t="s">
        <v>15</v>
      </c>
      <c r="E21" s="15" t="s">
        <v>5</v>
      </c>
      <c r="F21" s="62">
        <f>(HA!F21-HA!F$11)/HA!F$11</f>
        <v>0</v>
      </c>
      <c r="G21" s="68">
        <f>(HA!G21-HA!G$11)/HA!G$11</f>
        <v>2.1691973969631237E-3</v>
      </c>
      <c r="H21" s="68">
        <f>(HA!H21-HA!H$11)/HA!H$11</f>
        <v>-8.0000000000000002E-3</v>
      </c>
      <c r="I21" s="68">
        <f>(HA!I21-HA!I$11)/HA!I$11</f>
        <v>0</v>
      </c>
      <c r="J21" s="68">
        <f>(HA!J21-HA!J$11)/HA!J$11</f>
        <v>0</v>
      </c>
      <c r="K21" s="68">
        <f>(HA!K21-HA!K$11)/HA!K$11</f>
        <v>0</v>
      </c>
      <c r="L21" s="68">
        <f>(HA!L21-HA!L$11)/HA!L$11</f>
        <v>1.8867924528301886E-2</v>
      </c>
      <c r="M21" s="69">
        <f>(HA!M21-HA!M$11)/HA!M$11</f>
        <v>-5.0125313283208019E-4</v>
      </c>
      <c r="N21" s="6"/>
      <c r="O21" s="6">
        <f>(HA!O21-HA!O$11)/HA!O$11</f>
        <v>0</v>
      </c>
      <c r="P21" s="17"/>
    </row>
    <row r="22" spans="1:16" s="11" customFormat="1" ht="15" thickBot="1" x14ac:dyDescent="0.4">
      <c r="A22" s="16" t="str">
        <f>A21</f>
        <v>New</v>
      </c>
      <c r="B22" s="16">
        <f t="shared" ref="B22:D22" si="3">B21</f>
        <v>2050</v>
      </c>
      <c r="C22" s="9" t="str">
        <f t="shared" si="3"/>
        <v>HA</v>
      </c>
      <c r="D22" s="16" t="str">
        <f t="shared" si="3"/>
        <v>AVG_RCP45</v>
      </c>
      <c r="E22" s="16" t="s">
        <v>22</v>
      </c>
      <c r="F22" s="64">
        <f>(HA!F22-HA!F$12)/HA!F$12</f>
        <v>2.5534631343759976E-4</v>
      </c>
      <c r="G22" s="70">
        <f>(HA!G22-HA!G$12)/HA!G$12</f>
        <v>8.9206066012488853E-4</v>
      </c>
      <c r="H22" s="70">
        <f>(HA!H22-HA!H$12)/HA!H$12</f>
        <v>-2.4135156878519709E-3</v>
      </c>
      <c r="I22" s="70">
        <f>(HA!I22-HA!I$12)/HA!I$12</f>
        <v>-2.0563438206868187E-4</v>
      </c>
      <c r="J22" s="70">
        <f>(HA!J22-HA!J$12)/HA!J$12</f>
        <v>2.6041666666666665E-3</v>
      </c>
      <c r="K22" s="70">
        <f>(HA!K22-HA!K$12)/HA!K$12</f>
        <v>4.0983606557377051E-3</v>
      </c>
      <c r="L22" s="70">
        <f>(HA!L22-HA!L$12)/HA!L$12</f>
        <v>0</v>
      </c>
      <c r="M22" s="71">
        <f>(HA!M22-HA!M$12)/HA!M$12</f>
        <v>-1.098659635245001E-3</v>
      </c>
      <c r="N22" s="34"/>
      <c r="O22" s="34">
        <f>(HA!O22-HA!O$12)/HA!O$12</f>
        <v>0</v>
      </c>
      <c r="P22" s="18"/>
    </row>
    <row r="23" spans="1:16" x14ac:dyDescent="0.35">
      <c r="A23" s="15" t="s">
        <v>18</v>
      </c>
      <c r="B23" s="23">
        <v>2050</v>
      </c>
      <c r="C23" s="4" t="s">
        <v>14</v>
      </c>
      <c r="D23" s="15" t="s">
        <v>16</v>
      </c>
      <c r="E23" s="15" t="s">
        <v>2</v>
      </c>
      <c r="F23" s="60">
        <f>(HA!F23-HA!F$8)/HA!F$8</f>
        <v>7.668711656441718E-4</v>
      </c>
      <c r="G23" s="66">
        <f>(HA!G23-HA!G$8)/HA!G$8</f>
        <v>2.1739130434782609E-3</v>
      </c>
      <c r="H23" s="66">
        <f>(HA!H23-HA!H$8)/HA!H$8</f>
        <v>0</v>
      </c>
      <c r="I23" s="66">
        <f>(HA!I23-HA!I$8)/HA!I$8</f>
        <v>-5.8997050147492625E-4</v>
      </c>
      <c r="J23" s="66">
        <f>(HA!J23-HA!J$8)/HA!J$8</f>
        <v>0</v>
      </c>
      <c r="K23" s="66">
        <f>(HA!K23-HA!K$8)/HA!K$8</f>
        <v>0</v>
      </c>
      <c r="L23" s="66">
        <f>(HA!L23-HA!L$8)/HA!L$8</f>
        <v>0</v>
      </c>
      <c r="M23" s="67">
        <f>(HA!M23-HA!M$8)/HA!M$8</f>
        <v>-1.4326647564469914E-3</v>
      </c>
      <c r="N23" s="33"/>
      <c r="O23" s="33">
        <f>(HA!O23-HA!O$8)/HA!O$8</f>
        <v>0</v>
      </c>
      <c r="P23" s="17"/>
    </row>
    <row r="24" spans="1:16" x14ac:dyDescent="0.35">
      <c r="A24" s="15" t="s">
        <v>18</v>
      </c>
      <c r="B24" s="23">
        <v>2050</v>
      </c>
      <c r="C24" s="4" t="s">
        <v>14</v>
      </c>
      <c r="D24" s="15" t="s">
        <v>16</v>
      </c>
      <c r="E24" s="15" t="s">
        <v>3</v>
      </c>
      <c r="F24" s="62">
        <f>(HA!F24-HA!F$9)/HA!F$9</f>
        <v>0</v>
      </c>
      <c r="G24" s="68">
        <f>(HA!G24-HA!G$9)/HA!G$9</f>
        <v>0</v>
      </c>
      <c r="H24" s="68">
        <f>(HA!H24-HA!H$9)/HA!H$9</f>
        <v>0</v>
      </c>
      <c r="I24" s="68">
        <f>(HA!I24-HA!I$9)/HA!I$9</f>
        <v>0</v>
      </c>
      <c r="J24" s="68">
        <f>(HA!J24-HA!J$9)/HA!J$9</f>
        <v>9.6153846153846159E-3</v>
      </c>
      <c r="K24" s="68">
        <f>(HA!K24-HA!K$9)/HA!K$9</f>
        <v>0</v>
      </c>
      <c r="L24" s="68">
        <f>(HA!L24-HA!L$9)/HA!L$9</f>
        <v>0</v>
      </c>
      <c r="M24" s="69">
        <f>(HA!M24-HA!M$9)/HA!M$9</f>
        <v>-1.0638297872340425E-2</v>
      </c>
      <c r="N24" s="6"/>
      <c r="O24" s="6">
        <f>(HA!O24-HA!O$9)/HA!O$9</f>
        <v>0</v>
      </c>
      <c r="P24" s="17"/>
    </row>
    <row r="25" spans="1:16" x14ac:dyDescent="0.35">
      <c r="A25" s="15" t="s">
        <v>18</v>
      </c>
      <c r="B25" s="23">
        <v>2050</v>
      </c>
      <c r="C25" s="4" t="s">
        <v>14</v>
      </c>
      <c r="D25" s="15" t="s">
        <v>16</v>
      </c>
      <c r="E25" s="15" t="s">
        <v>4</v>
      </c>
      <c r="F25" s="62">
        <f>(HA!F25-HA!F$10)/HA!F$10</f>
        <v>1.5349194167306216E-4</v>
      </c>
      <c r="G25" s="68">
        <f>(HA!G25-HA!G$10)/HA!G$10</f>
        <v>-6.0606060606060606E-3</v>
      </c>
      <c r="H25" s="68">
        <f>(HA!H25-HA!H$10)/HA!H$10</f>
        <v>-1.8248175182481751E-3</v>
      </c>
      <c r="I25" s="68">
        <f>(HA!I25-HA!I$10)/HA!I$10</f>
        <v>0</v>
      </c>
      <c r="J25" s="68">
        <f>(HA!J25-HA!J$10)/HA!J$10</f>
        <v>7.1942446043165471E-3</v>
      </c>
      <c r="K25" s="68">
        <f>(HA!K25-HA!K$10)/HA!K$10</f>
        <v>4.3103448275862068E-3</v>
      </c>
      <c r="L25" s="68">
        <f>(HA!L25-HA!L$10)/HA!L$10</f>
        <v>-3.0674846625766872E-3</v>
      </c>
      <c r="M25" s="69">
        <f>(HA!M25-HA!M$10)/HA!M$10</f>
        <v>0</v>
      </c>
      <c r="N25" s="6"/>
      <c r="O25" s="6">
        <f>(HA!O25-HA!O$10)/HA!O$10</f>
        <v>0</v>
      </c>
      <c r="P25" s="17"/>
    </row>
    <row r="26" spans="1:16" x14ac:dyDescent="0.35">
      <c r="A26" s="15" t="s">
        <v>18</v>
      </c>
      <c r="B26" s="23">
        <v>2050</v>
      </c>
      <c r="C26" s="4" t="s">
        <v>14</v>
      </c>
      <c r="D26" s="15" t="s">
        <v>16</v>
      </c>
      <c r="E26" s="15" t="s">
        <v>5</v>
      </c>
      <c r="F26" s="62">
        <f>(HA!F26-HA!F$11)/HA!F$11</f>
        <v>0</v>
      </c>
      <c r="G26" s="68">
        <f>(HA!G26-HA!G$11)/HA!G$11</f>
        <v>2.1691973969631237E-3</v>
      </c>
      <c r="H26" s="68">
        <f>(HA!H26-HA!H$11)/HA!H$11</f>
        <v>-8.0000000000000002E-3</v>
      </c>
      <c r="I26" s="68">
        <f>(HA!I26-HA!I$11)/HA!I$11</f>
        <v>0</v>
      </c>
      <c r="J26" s="68">
        <f>(HA!J26-HA!J$11)/HA!J$11</f>
        <v>0</v>
      </c>
      <c r="K26" s="68">
        <f>(HA!K26-HA!K$11)/HA!K$11</f>
        <v>0</v>
      </c>
      <c r="L26" s="68">
        <f>(HA!L26-HA!L$11)/HA!L$11</f>
        <v>1.8867924528301886E-2</v>
      </c>
      <c r="M26" s="69">
        <f>(HA!M26-HA!M$11)/HA!M$11</f>
        <v>-5.0125313283208019E-4</v>
      </c>
      <c r="N26" s="6"/>
      <c r="O26" s="6">
        <f>(HA!O26-HA!O$11)/HA!O$11</f>
        <v>0</v>
      </c>
      <c r="P26" s="17"/>
    </row>
    <row r="27" spans="1:16" s="11" customFormat="1" ht="15" thickBot="1" x14ac:dyDescent="0.4">
      <c r="A27" s="16" t="str">
        <f>A26</f>
        <v>New</v>
      </c>
      <c r="B27" s="16">
        <f t="shared" ref="B27:D27" si="4">B26</f>
        <v>2050</v>
      </c>
      <c r="C27" s="9" t="str">
        <f t="shared" si="4"/>
        <v>HA</v>
      </c>
      <c r="D27" s="16" t="str">
        <f t="shared" si="4"/>
        <v>AVG_RCP85</v>
      </c>
      <c r="E27" s="16" t="s">
        <v>22</v>
      </c>
      <c r="F27" s="64">
        <f>(HA!F27-HA!F$12)/HA!F$12</f>
        <v>2.5534631343759976E-4</v>
      </c>
      <c r="G27" s="70">
        <f>(HA!G27-HA!G$12)/HA!G$12</f>
        <v>8.9206066012488853E-4</v>
      </c>
      <c r="H27" s="70">
        <f>(HA!H27-HA!H$12)/HA!H$12</f>
        <v>-2.4135156878519709E-3</v>
      </c>
      <c r="I27" s="70">
        <f>(HA!I27-HA!I$12)/HA!I$12</f>
        <v>-2.0563438206868187E-4</v>
      </c>
      <c r="J27" s="70">
        <f>(HA!J27-HA!J$12)/HA!J$12</f>
        <v>2.6041666666666665E-3</v>
      </c>
      <c r="K27" s="70">
        <f>(HA!K27-HA!K$12)/HA!K$12</f>
        <v>4.0983606557377051E-3</v>
      </c>
      <c r="L27" s="70">
        <f>(HA!L27-HA!L$12)/HA!L$12</f>
        <v>0</v>
      </c>
      <c r="M27" s="71">
        <f>(HA!M27-HA!M$12)/HA!M$12</f>
        <v>-1.098659635245001E-3</v>
      </c>
      <c r="N27" s="34"/>
      <c r="O27" s="34">
        <f>(HA!O27-HA!O$12)/HA!O$12</f>
        <v>0</v>
      </c>
      <c r="P27" s="18"/>
    </row>
    <row r="28" spans="1:16" x14ac:dyDescent="0.35">
      <c r="A28" s="4" t="s">
        <v>18</v>
      </c>
      <c r="B28" s="3">
        <v>2050</v>
      </c>
      <c r="C28" s="4" t="s">
        <v>1</v>
      </c>
      <c r="D28" s="4" t="s">
        <v>15</v>
      </c>
      <c r="E28" s="13" t="s">
        <v>2</v>
      </c>
      <c r="F28" s="33">
        <f>(HA!F28-HA!F$8)/HA!F$8</f>
        <v>-0.8926380368098159</v>
      </c>
      <c r="G28" s="33">
        <f>(HA!G28-HA!G$8)/HA!G$8</f>
        <v>-0.74782608695652175</v>
      </c>
      <c r="H28" s="33">
        <f>(HA!H28-HA!H$8)/HA!H$8</f>
        <v>-0.2</v>
      </c>
      <c r="I28" s="33">
        <f>(HA!I28-HA!I$8)/HA!I$8</f>
        <v>-0.88141592920353984</v>
      </c>
      <c r="J28" s="33">
        <f>(HA!J28-HA!J$8)/HA!J$8</f>
        <v>-0.8127490039840638</v>
      </c>
      <c r="K28" s="33">
        <f>(HA!K28-HA!K$8)/HA!K$8</f>
        <v>-0.5</v>
      </c>
      <c r="L28" s="33">
        <f>(HA!L28-HA!L$8)/HA!L$8</f>
        <v>-0.875</v>
      </c>
      <c r="M28" s="33">
        <f>(HA!M28-HA!M$8)/HA!M$8</f>
        <v>-0.82282712511938871</v>
      </c>
      <c r="N28" s="33"/>
      <c r="O28" s="33">
        <f>(HA!O28-HA!O$8)/HA!O$8</f>
        <v>-0.8607274401473296</v>
      </c>
      <c r="P28" s="17"/>
    </row>
    <row r="29" spans="1:16" x14ac:dyDescent="0.35">
      <c r="A29" s="4" t="s">
        <v>18</v>
      </c>
      <c r="B29" s="3">
        <v>2050</v>
      </c>
      <c r="C29" s="4" t="s">
        <v>1</v>
      </c>
      <c r="D29" s="4" t="s">
        <v>15</v>
      </c>
      <c r="E29" s="13" t="s">
        <v>3</v>
      </c>
      <c r="F29" s="6">
        <f>(HA!F29-HA!F$9)/HA!F$9</f>
        <v>-0.71199999999999997</v>
      </c>
      <c r="G29" s="6">
        <f>(HA!G29-HA!G$9)/HA!G$9</f>
        <v>-0.42857142857142855</v>
      </c>
      <c r="H29" s="6">
        <f>(HA!H29-HA!H$9)/HA!H$9</f>
        <v>-0.88235294117647056</v>
      </c>
      <c r="I29" s="6">
        <f>(HA!I29-HA!I$9)/HA!I$9</f>
        <v>-0.85333333333333339</v>
      </c>
      <c r="J29" s="6">
        <f>(HA!J29-HA!J$9)/HA!J$9</f>
        <v>-0.67307692307692313</v>
      </c>
      <c r="K29" s="6">
        <f>(HA!K29-HA!K$9)/HA!K$9</f>
        <v>-0.6</v>
      </c>
      <c r="L29" s="6">
        <f>(HA!L29-HA!L$9)/HA!L$9</f>
        <v>-0.94117647058823528</v>
      </c>
      <c r="M29" s="6">
        <f>(HA!M29-HA!M$9)/HA!M$9</f>
        <v>-0.80851063829787229</v>
      </c>
      <c r="N29" s="6"/>
      <c r="O29" s="6">
        <f>(HA!O29-HA!O$9)/HA!O$9</f>
        <v>-0.79642502482621647</v>
      </c>
      <c r="P29" s="17"/>
    </row>
    <row r="30" spans="1:16" x14ac:dyDescent="0.35">
      <c r="A30" s="4" t="s">
        <v>18</v>
      </c>
      <c r="B30" s="3">
        <v>2050</v>
      </c>
      <c r="C30" s="4" t="s">
        <v>1</v>
      </c>
      <c r="D30" s="4" t="s">
        <v>15</v>
      </c>
      <c r="E30" s="13" t="s">
        <v>4</v>
      </c>
      <c r="F30" s="6">
        <f>(HA!F30-HA!F$10)/HA!F$10</f>
        <v>-0.89485801995395242</v>
      </c>
      <c r="G30" s="6">
        <f>(HA!G30-HA!G$10)/HA!G$10</f>
        <v>-0.96969696969696972</v>
      </c>
      <c r="H30" s="6">
        <f>(HA!H30-HA!H$10)/HA!H$10</f>
        <v>-0.94434306569343063</v>
      </c>
      <c r="I30" s="6">
        <f>(HA!I30-HA!I$10)/HA!I$10</f>
        <v>-0.88981422165278667</v>
      </c>
      <c r="J30" s="6">
        <f>(HA!J30-HA!J$10)/HA!J$10</f>
        <v>-0.9928057553956835</v>
      </c>
      <c r="K30" s="6">
        <f>(HA!K30-HA!K$10)/HA!K$10</f>
        <v>-0.94396551724137934</v>
      </c>
      <c r="L30" s="6">
        <f>(HA!L30-HA!L$10)/HA!L$10</f>
        <v>-0.90490797546012269</v>
      </c>
      <c r="M30" s="6">
        <f>(HA!M30-HA!M$10)/HA!M$10</f>
        <v>-0.69565217391304346</v>
      </c>
      <c r="N30" s="6"/>
      <c r="O30" s="6">
        <f>(HA!O30-HA!O$10)/HA!O$10</f>
        <v>-0.89721647545608429</v>
      </c>
      <c r="P30" s="17"/>
    </row>
    <row r="31" spans="1:16" x14ac:dyDescent="0.35">
      <c r="A31" s="4" t="s">
        <v>18</v>
      </c>
      <c r="B31" s="3">
        <v>2050</v>
      </c>
      <c r="C31" s="4" t="s">
        <v>1</v>
      </c>
      <c r="D31" s="4" t="s">
        <v>15</v>
      </c>
      <c r="E31" s="13" t="s">
        <v>5</v>
      </c>
      <c r="F31" s="6">
        <f>(HA!F31-HA!F$11)/HA!F$11</f>
        <v>-0.81947975748093094</v>
      </c>
      <c r="G31" s="6">
        <f>(HA!G31-HA!G$11)/HA!G$11</f>
        <v>-0.48590021691973967</v>
      </c>
      <c r="H31" s="6">
        <f>(HA!H31-HA!H$11)/HA!H$11</f>
        <v>-0.64</v>
      </c>
      <c r="I31" s="6">
        <f>(HA!I31-HA!I$11)/HA!I$11</f>
        <v>-0.86097318768619657</v>
      </c>
      <c r="J31" s="6">
        <f>(HA!J31-HA!J$11)/HA!J$11</f>
        <v>-0.47826086956521741</v>
      </c>
      <c r="K31" s="6">
        <f>(HA!K31-HA!K$11)/HA!K$11</f>
        <v>-1</v>
      </c>
      <c r="L31" s="6">
        <f>(HA!L31-HA!L$11)/HA!L$11</f>
        <v>-0.660377358490566</v>
      </c>
      <c r="M31" s="6">
        <f>(HA!M31-HA!M$11)/HA!M$11</f>
        <v>-0.65213032581453634</v>
      </c>
      <c r="N31" s="6"/>
      <c r="O31" s="6">
        <f>(HA!O31-HA!O$11)/HA!O$11</f>
        <v>-0.76440446367570025</v>
      </c>
      <c r="P31" s="17"/>
    </row>
    <row r="32" spans="1:16" s="11" customFormat="1" ht="15" thickBot="1" x14ac:dyDescent="0.4">
      <c r="A32" s="9" t="str">
        <f>A31</f>
        <v>New</v>
      </c>
      <c r="B32" s="9">
        <f t="shared" ref="B32:D32" si="5">B31</f>
        <v>2050</v>
      </c>
      <c r="C32" s="9" t="str">
        <f t="shared" si="5"/>
        <v>PH</v>
      </c>
      <c r="D32" s="9" t="str">
        <f t="shared" si="5"/>
        <v>AVG_RCP45</v>
      </c>
      <c r="E32" s="14" t="s">
        <v>22</v>
      </c>
      <c r="F32" s="34">
        <f>(HA!F32-HA!F$12)/HA!F$12</f>
        <v>-0.86824130226619856</v>
      </c>
      <c r="G32" s="34">
        <f>(HA!G32-HA!G$12)/HA!G$12</f>
        <v>-0.66280107047279213</v>
      </c>
      <c r="H32" s="34">
        <f>(HA!H32-HA!H$12)/HA!H$12</f>
        <v>-0.90989541432019305</v>
      </c>
      <c r="I32" s="34">
        <f>(HA!I32-HA!I$12)/HA!I$12</f>
        <v>-0.87641373637672215</v>
      </c>
      <c r="J32" s="34">
        <f>(HA!J32-HA!J$12)/HA!J$12</f>
        <v>-0.81640625</v>
      </c>
      <c r="K32" s="34">
        <f>(HA!K32-HA!K$12)/HA!K$12</f>
        <v>-0.93032786885245899</v>
      </c>
      <c r="L32" s="34">
        <f>(HA!L32-HA!L$12)/HA!L$12</f>
        <v>-0.87378640776699024</v>
      </c>
      <c r="M32" s="34">
        <f>(HA!M32-HA!M$12)/HA!M$12</f>
        <v>-0.73742034717644478</v>
      </c>
      <c r="N32" s="34"/>
      <c r="O32" s="34">
        <f>(HA!O32-HA!O$12)/HA!O$12</f>
        <v>-0.84277420906186662</v>
      </c>
      <c r="P32" s="18"/>
    </row>
    <row r="33" spans="1:16" x14ac:dyDescent="0.35">
      <c r="A33" s="4" t="s">
        <v>18</v>
      </c>
      <c r="B33" s="3">
        <v>2050</v>
      </c>
      <c r="C33" s="4" t="s">
        <v>1</v>
      </c>
      <c r="D33" s="4" t="s">
        <v>16</v>
      </c>
      <c r="E33" s="13" t="s">
        <v>2</v>
      </c>
      <c r="F33" s="33">
        <f>(HA!F33-HA!F$8)/HA!F$8</f>
        <v>-0.91104294478527603</v>
      </c>
      <c r="G33" s="33">
        <f>(HA!G33-HA!G$8)/HA!G$8</f>
        <v>-0.74130434782608701</v>
      </c>
      <c r="H33" s="33">
        <f>(HA!H33-HA!H$8)/HA!H$8</f>
        <v>-0.6</v>
      </c>
      <c r="I33" s="33">
        <f>(HA!I33-HA!I$8)/HA!I$8</f>
        <v>-0.90383480825958706</v>
      </c>
      <c r="J33" s="33">
        <f>(HA!J33-HA!J$8)/HA!J$8</f>
        <v>-0.86454183266932272</v>
      </c>
      <c r="K33" s="33">
        <f>(HA!K33-HA!K$8)/HA!K$8</f>
        <v>-0.5</v>
      </c>
      <c r="L33" s="33">
        <f>(HA!L33-HA!L$8)/HA!L$8</f>
        <v>-0.9375</v>
      </c>
      <c r="M33" s="33">
        <f>(HA!M33-HA!M$8)/HA!M$8</f>
        <v>-0.91165234001910223</v>
      </c>
      <c r="N33" s="33"/>
      <c r="O33" s="33">
        <f>(HA!O33-HA!O$8)/HA!O$8</f>
        <v>-0.89779005524861877</v>
      </c>
      <c r="P33" s="17"/>
    </row>
    <row r="34" spans="1:16" x14ac:dyDescent="0.35">
      <c r="A34" s="4" t="s">
        <v>18</v>
      </c>
      <c r="B34" s="3">
        <v>2050</v>
      </c>
      <c r="C34" s="4" t="s">
        <v>1</v>
      </c>
      <c r="D34" s="4" t="s">
        <v>16</v>
      </c>
      <c r="E34" s="13" t="s">
        <v>3</v>
      </c>
      <c r="F34" s="6">
        <f>(HA!F34-HA!F$9)/HA!F$9</f>
        <v>-0.60799999999999998</v>
      </c>
      <c r="G34" s="6">
        <f>(HA!G34-HA!G$9)/HA!G$9</f>
        <v>-0.42857142857142855</v>
      </c>
      <c r="H34" s="6">
        <f>(HA!H34-HA!H$9)/HA!H$9</f>
        <v>-0.94117647058823528</v>
      </c>
      <c r="I34" s="6">
        <f>(HA!I34-HA!I$9)/HA!I$9</f>
        <v>-0.7533333333333333</v>
      </c>
      <c r="J34" s="6">
        <f>(HA!J34-HA!J$9)/HA!J$9</f>
        <v>-0.77884615384615385</v>
      </c>
      <c r="K34" s="6">
        <f>(HA!K34-HA!K$9)/HA!K$9</f>
        <v>-0.46666666666666667</v>
      </c>
      <c r="L34" s="6">
        <f>(HA!L34-HA!L$9)/HA!L$9</f>
        <v>-0.52941176470588236</v>
      </c>
      <c r="M34" s="6">
        <f>(HA!M34-HA!M$9)/HA!M$9</f>
        <v>-0.77659574468085102</v>
      </c>
      <c r="N34" s="6"/>
      <c r="O34" s="6">
        <f>(HA!O34-HA!O$9)/HA!O$9</f>
        <v>-0.7239324726911619</v>
      </c>
      <c r="P34" s="17"/>
    </row>
    <row r="35" spans="1:16" x14ac:dyDescent="0.35">
      <c r="A35" s="4" t="s">
        <v>18</v>
      </c>
      <c r="B35" s="3">
        <v>2050</v>
      </c>
      <c r="C35" s="4" t="s">
        <v>1</v>
      </c>
      <c r="D35" s="4" t="s">
        <v>16</v>
      </c>
      <c r="E35" s="13" t="s">
        <v>4</v>
      </c>
      <c r="F35" s="6">
        <f>(HA!F35-HA!F$10)/HA!F$10</f>
        <v>-0.93415195702225629</v>
      </c>
      <c r="G35" s="6">
        <f>(HA!G35-HA!G$10)/HA!G$10</f>
        <v>-0.97575757575757571</v>
      </c>
      <c r="H35" s="6">
        <f>(HA!H35-HA!H$10)/HA!H$10</f>
        <v>-0.89142335766423353</v>
      </c>
      <c r="I35" s="6">
        <f>(HA!I35-HA!I$10)/HA!I$10</f>
        <v>-0.90006406149903906</v>
      </c>
      <c r="J35" s="6">
        <f>(HA!J35-HA!J$10)/HA!J$10</f>
        <v>-0.94964028776978415</v>
      </c>
      <c r="K35" s="6">
        <f>(HA!K35-HA!K$10)/HA!K$10</f>
        <v>-0.91379310344827591</v>
      </c>
      <c r="L35" s="6">
        <f>(HA!L35-HA!L$10)/HA!L$10</f>
        <v>-0.89877300613496935</v>
      </c>
      <c r="M35" s="6">
        <f>(HA!M35-HA!M$10)/HA!M$10</f>
        <v>-0.83152173913043481</v>
      </c>
      <c r="N35" s="6"/>
      <c r="O35" s="6">
        <f>(HA!O35-HA!O$10)/HA!O$10</f>
        <v>-0.92006770735377097</v>
      </c>
      <c r="P35" s="17"/>
    </row>
    <row r="36" spans="1:16" x14ac:dyDescent="0.35">
      <c r="A36" s="4" t="s">
        <v>18</v>
      </c>
      <c r="B36" s="3">
        <v>2050</v>
      </c>
      <c r="C36" s="4" t="s">
        <v>1</v>
      </c>
      <c r="D36" s="4" t="s">
        <v>16</v>
      </c>
      <c r="E36" s="13" t="s">
        <v>5</v>
      </c>
      <c r="F36" s="6">
        <f>(HA!F36-HA!F$11)/HA!F$11</f>
        <v>-0.85859573635830233</v>
      </c>
      <c r="G36" s="6">
        <f>(HA!G36-HA!G$11)/HA!G$11</f>
        <v>-0.56616052060737532</v>
      </c>
      <c r="H36" s="6">
        <f>(HA!H36-HA!H$11)/HA!H$11</f>
        <v>-0.58399999999999996</v>
      </c>
      <c r="I36" s="6">
        <f>(HA!I36-HA!I$11)/HA!I$11</f>
        <v>-0.81727904667328699</v>
      </c>
      <c r="J36" s="6">
        <f>(HA!J36-HA!J$11)/HA!J$11</f>
        <v>-0.47826086956521741</v>
      </c>
      <c r="K36" s="6">
        <f>(HA!K36-HA!K$11)/HA!K$11</f>
        <v>-1</v>
      </c>
      <c r="L36" s="6">
        <f>(HA!L36-HA!L$11)/HA!L$11</f>
        <v>-0.69811320754716977</v>
      </c>
      <c r="M36" s="6">
        <f>(HA!M36-HA!M$11)/HA!M$11</f>
        <v>-0.86967418546365916</v>
      </c>
      <c r="N36" s="6"/>
      <c r="O36" s="6">
        <f>(HA!O36-HA!O$11)/HA!O$11</f>
        <v>-0.83523115463447961</v>
      </c>
      <c r="P36" s="17"/>
    </row>
    <row r="37" spans="1:16" s="11" customFormat="1" ht="15" thickBot="1" x14ac:dyDescent="0.4">
      <c r="A37" s="9" t="str">
        <f>A36</f>
        <v>New</v>
      </c>
      <c r="B37" s="9">
        <f t="shared" ref="B37:D37" si="6">B36</f>
        <v>2050</v>
      </c>
      <c r="C37" s="9" t="str">
        <f t="shared" si="6"/>
        <v>PH</v>
      </c>
      <c r="D37" s="9" t="str">
        <f t="shared" si="6"/>
        <v>AVG_RCP85</v>
      </c>
      <c r="E37" s="14" t="s">
        <v>22</v>
      </c>
      <c r="F37" s="34">
        <f>(HA!F37-HA!F$12)/HA!F$12</f>
        <v>-0.90111714012128952</v>
      </c>
      <c r="G37" s="34">
        <f>(HA!G37-HA!G$12)/HA!G$12</f>
        <v>-0.69402319357716324</v>
      </c>
      <c r="H37" s="34">
        <f>(HA!H37-HA!H$12)/HA!H$12</f>
        <v>-0.86001609010458568</v>
      </c>
      <c r="I37" s="34">
        <f>(HA!I37-HA!I$12)/HA!I$12</f>
        <v>-0.86613201727328815</v>
      </c>
      <c r="J37" s="34">
        <f>(HA!J37-HA!J$12)/HA!J$12</f>
        <v>-0.85677083333333337</v>
      </c>
      <c r="K37" s="34">
        <f>(HA!K37-HA!K$12)/HA!K$12</f>
        <v>-0.89754098360655743</v>
      </c>
      <c r="L37" s="34">
        <f>(HA!L37-HA!L$12)/HA!L$12</f>
        <v>-0.85922330097087374</v>
      </c>
      <c r="M37" s="34">
        <f>(HA!M37-HA!M$12)/HA!M$12</f>
        <v>-0.88398154251812788</v>
      </c>
      <c r="N37" s="34"/>
      <c r="O37" s="34">
        <f>(HA!O37-HA!O$12)/HA!O$12</f>
        <v>-0.88104153069286528</v>
      </c>
      <c r="P37" s="18"/>
    </row>
    <row r="38" spans="1:16" x14ac:dyDescent="0.35">
      <c r="A38" s="3" t="s">
        <v>19</v>
      </c>
      <c r="B38" s="3">
        <v>2050</v>
      </c>
      <c r="C38" s="4" t="s">
        <v>1</v>
      </c>
      <c r="D38" s="4" t="s">
        <v>15</v>
      </c>
      <c r="E38" s="13" t="s">
        <v>2</v>
      </c>
      <c r="F38" s="6"/>
      <c r="G38" s="6"/>
      <c r="H38" s="6"/>
      <c r="I38" s="6"/>
      <c r="J38" s="6"/>
      <c r="K38" s="6"/>
      <c r="L38" s="6"/>
      <c r="M38" s="6"/>
      <c r="O38" s="5"/>
      <c r="P38" s="17"/>
    </row>
    <row r="39" spans="1:16" x14ac:dyDescent="0.35">
      <c r="A39" s="3" t="s">
        <v>19</v>
      </c>
      <c r="B39" s="3">
        <v>2050</v>
      </c>
      <c r="C39" s="4" t="s">
        <v>1</v>
      </c>
      <c r="D39" s="4" t="s">
        <v>15</v>
      </c>
      <c r="E39" s="13" t="s">
        <v>3</v>
      </c>
      <c r="F39" s="6"/>
      <c r="G39" s="6"/>
      <c r="H39" s="6"/>
      <c r="I39" s="6"/>
      <c r="J39" s="6"/>
      <c r="K39" s="6"/>
      <c r="L39" s="6"/>
      <c r="M39" s="6"/>
      <c r="O39" s="5"/>
      <c r="P39" s="17"/>
    </row>
    <row r="40" spans="1:16" x14ac:dyDescent="0.35">
      <c r="A40" s="3" t="s">
        <v>19</v>
      </c>
      <c r="B40" s="3">
        <v>2050</v>
      </c>
      <c r="C40" s="4" t="s">
        <v>1</v>
      </c>
      <c r="D40" s="4" t="s">
        <v>15</v>
      </c>
      <c r="E40" s="13" t="s">
        <v>4</v>
      </c>
      <c r="F40" s="6"/>
      <c r="G40" s="6"/>
      <c r="H40" s="6"/>
      <c r="I40" s="6"/>
      <c r="J40" s="6"/>
      <c r="K40" s="6"/>
      <c r="L40" s="6"/>
      <c r="M40" s="6"/>
      <c r="O40" s="5"/>
      <c r="P40" s="17"/>
    </row>
    <row r="41" spans="1:16" x14ac:dyDescent="0.35">
      <c r="A41" s="3" t="s">
        <v>19</v>
      </c>
      <c r="B41" s="3">
        <v>2050</v>
      </c>
      <c r="C41" s="4" t="s">
        <v>1</v>
      </c>
      <c r="D41" s="4" t="s">
        <v>15</v>
      </c>
      <c r="E41" s="13" t="s">
        <v>5</v>
      </c>
      <c r="F41" s="6"/>
      <c r="G41" s="6"/>
      <c r="H41" s="6"/>
      <c r="I41" s="6"/>
      <c r="J41" s="6"/>
      <c r="K41" s="6"/>
      <c r="L41" s="6"/>
      <c r="M41" s="6"/>
      <c r="O41" s="5"/>
      <c r="P41" s="17"/>
    </row>
    <row r="42" spans="1:16" s="11" customFormat="1" ht="15" thickBot="1" x14ac:dyDescent="0.4">
      <c r="A42" s="9" t="str">
        <f>A41</f>
        <v>Old</v>
      </c>
      <c r="B42" s="9">
        <f t="shared" ref="B42:D42" si="7">B41</f>
        <v>2050</v>
      </c>
      <c r="C42" s="9" t="str">
        <f t="shared" si="7"/>
        <v>PH</v>
      </c>
      <c r="D42" s="9" t="str">
        <f t="shared" si="7"/>
        <v>AVG_RCP45</v>
      </c>
      <c r="E42" s="14" t="s">
        <v>22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8"/>
    </row>
    <row r="43" spans="1:16" x14ac:dyDescent="0.35">
      <c r="A43" s="3" t="s">
        <v>19</v>
      </c>
      <c r="B43" s="3">
        <v>2050</v>
      </c>
      <c r="C43" s="4" t="s">
        <v>1</v>
      </c>
      <c r="D43" s="4" t="s">
        <v>16</v>
      </c>
      <c r="E43" s="13" t="s">
        <v>2</v>
      </c>
      <c r="F43" s="6"/>
      <c r="G43" s="6"/>
      <c r="H43" s="6"/>
      <c r="I43" s="6"/>
      <c r="J43" s="6"/>
      <c r="K43" s="6"/>
      <c r="L43" s="6"/>
      <c r="M43" s="6"/>
      <c r="O43" s="5"/>
      <c r="P43" s="17"/>
    </row>
    <row r="44" spans="1:16" x14ac:dyDescent="0.35">
      <c r="A44" s="3" t="s">
        <v>19</v>
      </c>
      <c r="B44" s="3">
        <v>2050</v>
      </c>
      <c r="C44" s="4" t="s">
        <v>1</v>
      </c>
      <c r="D44" s="4" t="s">
        <v>16</v>
      </c>
      <c r="E44" s="13" t="s">
        <v>3</v>
      </c>
      <c r="F44" s="6"/>
      <c r="G44" s="6"/>
      <c r="H44" s="6"/>
      <c r="I44" s="6"/>
      <c r="J44" s="6"/>
      <c r="K44" s="6"/>
      <c r="L44" s="6"/>
      <c r="M44" s="6"/>
      <c r="O44" s="5"/>
      <c r="P44" s="17"/>
    </row>
    <row r="45" spans="1:16" x14ac:dyDescent="0.35">
      <c r="A45" s="3" t="s">
        <v>19</v>
      </c>
      <c r="B45" s="3">
        <v>2050</v>
      </c>
      <c r="C45" s="4" t="s">
        <v>1</v>
      </c>
      <c r="D45" s="4" t="s">
        <v>16</v>
      </c>
      <c r="E45" s="13" t="s">
        <v>4</v>
      </c>
      <c r="F45" s="6"/>
      <c r="G45" s="6"/>
      <c r="H45" s="6"/>
      <c r="I45" s="6"/>
      <c r="J45" s="6"/>
      <c r="K45" s="6"/>
      <c r="L45" s="6"/>
      <c r="M45" s="6"/>
      <c r="O45" s="5"/>
      <c r="P45" s="17"/>
    </row>
    <row r="46" spans="1:16" x14ac:dyDescent="0.35">
      <c r="A46" s="3" t="s">
        <v>19</v>
      </c>
      <c r="B46" s="3">
        <v>2050</v>
      </c>
      <c r="C46" s="4" t="s">
        <v>1</v>
      </c>
      <c r="D46" s="4" t="s">
        <v>16</v>
      </c>
      <c r="E46" s="13" t="s">
        <v>5</v>
      </c>
      <c r="F46" s="6"/>
      <c r="G46" s="6"/>
      <c r="H46" s="6"/>
      <c r="I46" s="6"/>
      <c r="J46" s="6"/>
      <c r="K46" s="6"/>
      <c r="L46" s="6"/>
      <c r="M46" s="6"/>
      <c r="O46" s="5"/>
      <c r="P46" s="17"/>
    </row>
    <row r="47" spans="1:16" s="11" customFormat="1" ht="15" thickBot="1" x14ac:dyDescent="0.4">
      <c r="A47" s="9" t="str">
        <f>A46</f>
        <v>Old</v>
      </c>
      <c r="B47" s="9">
        <f t="shared" ref="B47:D47" si="8">B46</f>
        <v>2050</v>
      </c>
      <c r="C47" s="9" t="str">
        <f t="shared" si="8"/>
        <v>PH</v>
      </c>
      <c r="D47" s="9" t="str">
        <f t="shared" si="8"/>
        <v>AVG_RCP85</v>
      </c>
      <c r="E47" s="14" t="s">
        <v>22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753DC-F007-4253-803B-579A35CEC557}">
  <dimension ref="A1:P37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9" sqref="C19"/>
    </sheetView>
  </sheetViews>
  <sheetFormatPr defaultRowHeight="14.5" x14ac:dyDescent="0.35"/>
  <cols>
    <col min="1" max="2" width="8.7265625" style="4"/>
    <col min="3" max="3" width="15.26953125" style="4" customWidth="1"/>
    <col min="4" max="4" width="12.6328125" style="4" customWidth="1"/>
    <col min="5" max="5" width="8.7265625" style="4"/>
    <col min="6" max="13" width="15.90625" style="4" customWidth="1"/>
    <col min="14" max="14" width="8.7265625" style="4"/>
    <col min="15" max="15" width="14.54296875" style="4" bestFit="1" customWidth="1"/>
    <col min="16" max="16" width="13.08984375" style="4" customWidth="1"/>
    <col min="17" max="16384" width="8.7265625" style="4"/>
  </cols>
  <sheetData>
    <row r="1" spans="1:16" x14ac:dyDescent="0.35">
      <c r="A1" s="19" t="s">
        <v>31</v>
      </c>
    </row>
    <row r="2" spans="1:16" x14ac:dyDescent="0.35"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20</v>
      </c>
      <c r="M2" s="4" t="s">
        <v>13</v>
      </c>
      <c r="O2" s="4" t="s">
        <v>21</v>
      </c>
    </row>
    <row r="3" spans="1:16" x14ac:dyDescent="0.35">
      <c r="A3" s="4" t="s">
        <v>18</v>
      </c>
      <c r="B3" s="4">
        <v>2000</v>
      </c>
      <c r="C3" s="4" t="s">
        <v>17</v>
      </c>
      <c r="D3" s="4" t="s">
        <v>0</v>
      </c>
      <c r="E3" s="4" t="s">
        <v>2</v>
      </c>
      <c r="F3" s="6"/>
      <c r="G3" s="6"/>
      <c r="H3" s="6"/>
      <c r="I3" s="6"/>
      <c r="J3" s="6"/>
      <c r="K3" s="6"/>
      <c r="L3" s="6"/>
      <c r="M3" s="6"/>
      <c r="O3" s="5"/>
    </row>
    <row r="4" spans="1:16" x14ac:dyDescent="0.35">
      <c r="A4" s="4" t="s">
        <v>18</v>
      </c>
      <c r="B4" s="4">
        <v>2000</v>
      </c>
      <c r="C4" s="4" t="s">
        <v>17</v>
      </c>
      <c r="D4" s="4" t="s">
        <v>0</v>
      </c>
      <c r="E4" s="4" t="s">
        <v>3</v>
      </c>
      <c r="F4" s="6"/>
      <c r="G4" s="6"/>
      <c r="H4" s="6"/>
      <c r="I4" s="6"/>
      <c r="J4" s="6"/>
      <c r="K4" s="6"/>
      <c r="L4" s="6"/>
      <c r="M4" s="6"/>
      <c r="O4" s="5"/>
    </row>
    <row r="5" spans="1:16" x14ac:dyDescent="0.35">
      <c r="A5" s="4" t="s">
        <v>18</v>
      </c>
      <c r="B5" s="4">
        <v>2000</v>
      </c>
      <c r="C5" s="4" t="s">
        <v>17</v>
      </c>
      <c r="D5" s="4" t="s">
        <v>0</v>
      </c>
      <c r="E5" s="4" t="s">
        <v>4</v>
      </c>
      <c r="F5" s="6"/>
      <c r="G5" s="6"/>
      <c r="H5" s="6"/>
      <c r="I5" s="6"/>
      <c r="J5" s="6"/>
      <c r="K5" s="6"/>
      <c r="L5" s="6"/>
      <c r="M5" s="6"/>
      <c r="O5" s="5"/>
    </row>
    <row r="6" spans="1:16" x14ac:dyDescent="0.35">
      <c r="A6" s="4" t="s">
        <v>18</v>
      </c>
      <c r="B6" s="4">
        <v>2000</v>
      </c>
      <c r="C6" s="4" t="s">
        <v>17</v>
      </c>
      <c r="D6" s="4" t="s">
        <v>0</v>
      </c>
      <c r="E6" s="4" t="s">
        <v>5</v>
      </c>
      <c r="F6" s="6"/>
      <c r="G6" s="6"/>
      <c r="H6" s="6"/>
      <c r="I6" s="6"/>
      <c r="J6" s="6"/>
      <c r="K6" s="6"/>
      <c r="L6" s="6"/>
      <c r="M6" s="6"/>
      <c r="O6" s="5"/>
    </row>
    <row r="7" spans="1:16" s="1" customFormat="1" x14ac:dyDescent="0.35">
      <c r="A7" s="29" t="str">
        <f>A6</f>
        <v>New</v>
      </c>
      <c r="B7" s="29">
        <f t="shared" ref="B7:D7" si="0">B6</f>
        <v>2000</v>
      </c>
      <c r="C7" s="1" t="str">
        <f>C6</f>
        <v>Prod</v>
      </c>
      <c r="D7" s="29" t="str">
        <f t="shared" si="0"/>
        <v xml:space="preserve">Baseline </v>
      </c>
      <c r="E7" s="29" t="s">
        <v>22</v>
      </c>
      <c r="F7" s="41"/>
      <c r="G7" s="41"/>
      <c r="H7" s="41"/>
      <c r="I7" s="41"/>
      <c r="J7" s="41"/>
      <c r="K7" s="41"/>
      <c r="L7" s="41"/>
      <c r="M7" s="41"/>
      <c r="N7" s="41"/>
      <c r="O7" s="41"/>
    </row>
    <row r="8" spans="1:16" x14ac:dyDescent="0.35">
      <c r="A8" s="4" t="s">
        <v>18</v>
      </c>
      <c r="B8" s="4">
        <v>2010</v>
      </c>
      <c r="C8" s="4" t="s">
        <v>17</v>
      </c>
      <c r="D8" s="4" t="s">
        <v>0</v>
      </c>
      <c r="E8" s="4" t="s">
        <v>2</v>
      </c>
      <c r="F8" s="6"/>
      <c r="G8" s="6"/>
      <c r="H8" s="6"/>
      <c r="I8" s="6"/>
      <c r="J8" s="6"/>
      <c r="K8" s="6"/>
      <c r="L8" s="6"/>
      <c r="M8" s="6"/>
      <c r="O8" s="5"/>
      <c r="P8" s="17"/>
    </row>
    <row r="9" spans="1:16" x14ac:dyDescent="0.35">
      <c r="A9" s="4" t="s">
        <v>18</v>
      </c>
      <c r="B9" s="4">
        <v>2010</v>
      </c>
      <c r="C9" s="4" t="s">
        <v>17</v>
      </c>
      <c r="D9" s="4" t="s">
        <v>0</v>
      </c>
      <c r="E9" s="4" t="s">
        <v>3</v>
      </c>
      <c r="F9" s="6"/>
      <c r="G9" s="6"/>
      <c r="H9" s="6"/>
      <c r="I9" s="6"/>
      <c r="J9" s="6"/>
      <c r="K9" s="6"/>
      <c r="L9" s="6"/>
      <c r="M9" s="6"/>
      <c r="O9" s="5"/>
      <c r="P9" s="17"/>
    </row>
    <row r="10" spans="1:16" x14ac:dyDescent="0.35">
      <c r="A10" s="4" t="s">
        <v>18</v>
      </c>
      <c r="B10" s="4">
        <v>2010</v>
      </c>
      <c r="C10" s="4" t="s">
        <v>17</v>
      </c>
      <c r="D10" s="4" t="s">
        <v>0</v>
      </c>
      <c r="E10" s="4" t="s">
        <v>4</v>
      </c>
      <c r="F10" s="6"/>
      <c r="G10" s="6"/>
      <c r="H10" s="6"/>
      <c r="I10" s="6"/>
      <c r="J10" s="6"/>
      <c r="K10" s="6"/>
      <c r="L10" s="6"/>
      <c r="M10" s="6"/>
      <c r="O10" s="5"/>
      <c r="P10" s="17"/>
    </row>
    <row r="11" spans="1:16" x14ac:dyDescent="0.35">
      <c r="A11" s="4" t="s">
        <v>18</v>
      </c>
      <c r="B11" s="4">
        <v>2010</v>
      </c>
      <c r="C11" s="4" t="s">
        <v>17</v>
      </c>
      <c r="D11" s="4" t="s">
        <v>0</v>
      </c>
      <c r="E11" s="4" t="s">
        <v>5</v>
      </c>
      <c r="F11" s="6"/>
      <c r="G11" s="6"/>
      <c r="H11" s="6"/>
      <c r="I11" s="6"/>
      <c r="J11" s="6"/>
      <c r="K11" s="6"/>
      <c r="L11" s="6"/>
      <c r="M11" s="6"/>
      <c r="O11" s="5"/>
      <c r="P11" s="17"/>
    </row>
    <row r="12" spans="1:16" s="1" customFormat="1" x14ac:dyDescent="0.35">
      <c r="A12" s="29" t="str">
        <f>A11</f>
        <v>New</v>
      </c>
      <c r="B12" s="29">
        <f t="shared" ref="B12:D12" si="1">B11</f>
        <v>2010</v>
      </c>
      <c r="C12" s="1" t="str">
        <f>C11</f>
        <v>Prod</v>
      </c>
      <c r="D12" s="29" t="str">
        <f t="shared" si="1"/>
        <v xml:space="preserve">Baseline </v>
      </c>
      <c r="E12" s="29" t="s">
        <v>22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2"/>
    </row>
    <row r="13" spans="1:16" x14ac:dyDescent="0.35">
      <c r="A13" s="4" t="s">
        <v>18</v>
      </c>
      <c r="B13" s="3">
        <v>2050</v>
      </c>
      <c r="C13" s="4" t="s">
        <v>17</v>
      </c>
      <c r="D13" s="4" t="s">
        <v>0</v>
      </c>
      <c r="E13" s="4" t="s">
        <v>2</v>
      </c>
      <c r="F13" s="43">
        <f>(Prod!F13-Prod!F$8)/Prod!F$8</f>
        <v>1.1974058978884448E-2</v>
      </c>
      <c r="G13" s="43">
        <f>(Prod!G13-Prod!G$8)/Prod!G$8</f>
        <v>-7.8845581228122838E-2</v>
      </c>
      <c r="H13" s="43">
        <f>(Prod!H13-Prod!H$8)/Prod!H$8</f>
        <v>-0.19999172684446739</v>
      </c>
      <c r="I13" s="43">
        <f>(Prod!I13-Prod!I$8)/Prod!I$8</f>
        <v>4.9014282749549878E-3</v>
      </c>
      <c r="J13" s="43">
        <f>(Prod!J13-Prod!J$8)/Prod!J$8</f>
        <v>0.13843782036679278</v>
      </c>
      <c r="K13" s="43">
        <f>(Prod!K13-Prod!K$8)/Prod!K$8</f>
        <v>-4.0291710437445713E-2</v>
      </c>
      <c r="L13" s="43">
        <f>(Prod!L13-Prod!L$8)/Prod!L$8</f>
        <v>-1.2193733349289984E-2</v>
      </c>
      <c r="M13" s="43">
        <f>(Prod!M13-Prod!M$8)/Prod!M$8</f>
        <v>-7.6923297724519557E-2</v>
      </c>
      <c r="N13" s="43"/>
      <c r="O13" s="43">
        <f>(Prod!O13-Prod!O$8)/Prod!O$8</f>
        <v>-7.3452280405666226E-3</v>
      </c>
      <c r="P13" s="17"/>
    </row>
    <row r="14" spans="1:16" x14ac:dyDescent="0.35">
      <c r="A14" s="4" t="s">
        <v>18</v>
      </c>
      <c r="B14" s="3">
        <v>2050</v>
      </c>
      <c r="C14" s="4" t="s">
        <v>17</v>
      </c>
      <c r="D14" s="4" t="s">
        <v>0</v>
      </c>
      <c r="E14" s="4" t="s">
        <v>3</v>
      </c>
      <c r="F14" s="43">
        <f>(Prod!F14-Prod!F$9)/Prod!F$9</f>
        <v>2.583461263938067E-2</v>
      </c>
      <c r="G14" s="43">
        <f>(Prod!G14-Prod!G$9)/Prod!G$9</f>
        <v>0.1877031000023181</v>
      </c>
      <c r="H14" s="43">
        <f>(Prod!H14-Prod!H$9)/Prod!H$9</f>
        <v>0.12405242469728726</v>
      </c>
      <c r="I14" s="43">
        <f>(Prod!I14-Prod!I$9)/Prod!I$9</f>
        <v>-3.0713858860231407E-2</v>
      </c>
      <c r="J14" s="43">
        <f>(Prod!J14-Prod!J$9)/Prod!J$9</f>
        <v>2.019033438946622E-2</v>
      </c>
      <c r="K14" s="43">
        <f>(Prod!K14-Prod!K$9)/Prod!K$9</f>
        <v>-4.9643354867403129E-2</v>
      </c>
      <c r="L14" s="43">
        <f>(Prod!L14-Prod!L$9)/Prod!L$9</f>
        <v>0.1177797213467409</v>
      </c>
      <c r="M14" s="43">
        <f>(Prod!M14-Prod!M$9)/Prod!M$9</f>
        <v>6.0003249787828603E-2</v>
      </c>
      <c r="N14" s="43"/>
      <c r="O14" s="43">
        <f>(Prod!O14-Prod!O$9)/Prod!O$9</f>
        <v>-2.4255864910247501E-2</v>
      </c>
      <c r="P14" s="17"/>
    </row>
    <row r="15" spans="1:16" x14ac:dyDescent="0.35">
      <c r="A15" s="4" t="s">
        <v>18</v>
      </c>
      <c r="B15" s="3">
        <v>2050</v>
      </c>
      <c r="C15" s="4" t="s">
        <v>17</v>
      </c>
      <c r="D15" s="4" t="s">
        <v>0</v>
      </c>
      <c r="E15" s="4" t="s">
        <v>4</v>
      </c>
      <c r="F15" s="43">
        <f>(Prod!F15-Prod!F$10)/Prod!F$10</f>
        <v>0.26541325940153815</v>
      </c>
      <c r="G15" s="43">
        <f>(Prod!G15-Prod!G$10)/Prod!G$10</f>
        <v>-6.6630268974720977E-2</v>
      </c>
      <c r="H15" s="43">
        <f>(Prod!H15-Prod!H$10)/Prod!H$10</f>
        <v>-6.4148358840171227E-2</v>
      </c>
      <c r="I15" s="43">
        <f>(Prod!I15-Prod!I$10)/Prod!I$10</f>
        <v>1.7303388322077579E-2</v>
      </c>
      <c r="J15" s="43">
        <f>(Prod!J15-Prod!J$10)/Prod!J$10</f>
        <v>-0.1681034951259949</v>
      </c>
      <c r="K15" s="43">
        <f>(Prod!K15-Prod!K$10)/Prod!K$10</f>
        <v>-0.15945070682320414</v>
      </c>
      <c r="L15" s="43">
        <f>(Prod!L15-Prod!L$10)/Prod!L$10</f>
        <v>-4.1393416363248926E-2</v>
      </c>
      <c r="M15" s="43">
        <f>(Prod!M15-Prod!M$10)/Prod!M$10</f>
        <v>-0.13982075318209403</v>
      </c>
      <c r="N15" s="43"/>
      <c r="O15" s="43">
        <f>(Prod!O15-Prod!O$10)/Prod!O$10</f>
        <v>0.20692989627505945</v>
      </c>
      <c r="P15" s="17"/>
    </row>
    <row r="16" spans="1:16" x14ac:dyDescent="0.35">
      <c r="A16" s="4" t="s">
        <v>18</v>
      </c>
      <c r="B16" s="3">
        <v>2050</v>
      </c>
      <c r="C16" s="4" t="s">
        <v>17</v>
      </c>
      <c r="D16" s="4" t="s">
        <v>0</v>
      </c>
      <c r="E16" s="4" t="s">
        <v>5</v>
      </c>
      <c r="F16" s="43">
        <f>(Prod!F16-Prod!F$11)/Prod!F$11</f>
        <v>1.5827994501213926E-2</v>
      </c>
      <c r="G16" s="43">
        <f>(Prod!G16-Prod!G$11)/Prod!G$11</f>
        <v>9.5011477366385294E-2</v>
      </c>
      <c r="H16" s="43">
        <f>(Prod!H16-Prod!H$11)/Prod!H$11</f>
        <v>6.5157762993686932E-2</v>
      </c>
      <c r="I16" s="43">
        <f>(Prod!I16-Prod!I$11)/Prod!I$11</f>
        <v>4.9810610596957787E-2</v>
      </c>
      <c r="J16" s="43">
        <f>(Prod!J16-Prod!J$11)/Prod!J$11</f>
        <v>0.17664050677160137</v>
      </c>
      <c r="K16" s="43">
        <f>(Prod!K16-Prod!K$11)/Prod!K$11</f>
        <v>0.58012383882064944</v>
      </c>
      <c r="L16" s="43">
        <f>(Prod!L16-Prod!L$11)/Prod!L$11</f>
        <v>-8.4942577483894208E-2</v>
      </c>
      <c r="M16" s="43">
        <f>(Prod!M16-Prod!M$11)/Prod!M$11</f>
        <v>-0.11976730267558935</v>
      </c>
      <c r="N16" s="43"/>
      <c r="O16" s="43">
        <f>(Prod!O16-Prod!O$11)/Prod!O$11</f>
        <v>-1.7155154882373519E-3</v>
      </c>
      <c r="P16" s="17"/>
    </row>
    <row r="17" spans="1:16" s="1" customFormat="1" ht="15" thickBot="1" x14ac:dyDescent="0.4">
      <c r="A17" s="29" t="str">
        <f>A16</f>
        <v>New</v>
      </c>
      <c r="B17" s="29">
        <f t="shared" ref="B17:D17" si="2">B16</f>
        <v>2050</v>
      </c>
      <c r="C17" s="1" t="str">
        <f>C16</f>
        <v>Prod</v>
      </c>
      <c r="D17" s="29" t="str">
        <f t="shared" si="2"/>
        <v xml:space="preserve">Baseline </v>
      </c>
      <c r="E17" s="29" t="s">
        <v>22</v>
      </c>
      <c r="F17" s="43">
        <f>(Prod!F17-Prod!F$12)/Prod!F$12</f>
        <v>6.8135162853086947E-2</v>
      </c>
      <c r="G17" s="43">
        <f>(Prod!G17-Prod!G$12)/Prod!G$12</f>
        <v>3.0355643351159629E-3</v>
      </c>
      <c r="H17" s="43">
        <f>(Prod!H17-Prod!H$12)/Prod!H$12</f>
        <v>-6.2063714876310086E-2</v>
      </c>
      <c r="I17" s="43">
        <f>(Prod!I17-Prod!I$12)/Prod!I$12</f>
        <v>1.4182862385099233E-2</v>
      </c>
      <c r="J17" s="43">
        <f>(Prod!J17-Prod!J$12)/Prod!J$12</f>
        <v>0.11527945683025848</v>
      </c>
      <c r="K17" s="43">
        <f>(Prod!K17-Prod!K$12)/Prod!K$12</f>
        <v>-0.1591725610201678</v>
      </c>
      <c r="L17" s="43">
        <f>(Prod!L17-Prod!L$12)/Prod!L$12</f>
        <v>-4.2298264958244125E-2</v>
      </c>
      <c r="M17" s="43">
        <f>(Prod!M17-Prod!M$12)/Prod!M$12</f>
        <v>-9.7786347391861983E-2</v>
      </c>
      <c r="N17" s="44"/>
      <c r="O17" s="44">
        <f>(Prod!O17-Prod!O$12)/Prod!O$12</f>
        <v>3.7607834748629165E-2</v>
      </c>
      <c r="P17" s="42"/>
    </row>
    <row r="18" spans="1:16" x14ac:dyDescent="0.35">
      <c r="A18" s="4" t="s">
        <v>18</v>
      </c>
      <c r="B18" s="3">
        <v>2050</v>
      </c>
      <c r="C18" s="4" t="s">
        <v>17</v>
      </c>
      <c r="D18" s="4" t="s">
        <v>15</v>
      </c>
      <c r="E18" s="4" t="s">
        <v>2</v>
      </c>
      <c r="F18" s="45">
        <f>(Prod!F18-Prod!F$8)/Prod!F$8</f>
        <v>-0.1587795746238507</v>
      </c>
      <c r="G18" s="46">
        <f>(Prod!G18-Prod!G$8)/Prod!G$8</f>
        <v>-5.8027807143087445E-2</v>
      </c>
      <c r="H18" s="46">
        <f>(Prod!H18-Prod!H$8)/Prod!H$8</f>
        <v>0.22759857281438159</v>
      </c>
      <c r="I18" s="46">
        <f>(Prod!I18-Prod!I$8)/Prod!I$8</f>
        <v>-0.15228174989259327</v>
      </c>
      <c r="J18" s="46">
        <f>(Prod!J18-Prod!J$8)/Prod!J$8</f>
        <v>-0.31359589808730065</v>
      </c>
      <c r="K18" s="46">
        <f>(Prod!K18-Prod!K$8)/Prod!K$8</f>
        <v>-9.8213314281995645E-2</v>
      </c>
      <c r="L18" s="46">
        <f>(Prod!L18-Prod!L$8)/Prod!L$8</f>
        <v>-4.8645299764491405E-3</v>
      </c>
      <c r="M18" s="47">
        <f>(Prod!M18-Prod!M$8)/Prod!M$8</f>
        <v>-7.2445513012632148E-2</v>
      </c>
      <c r="N18" s="43"/>
      <c r="O18" s="43">
        <f>(Prod!O18-Prod!O$8)/Prod!O$8</f>
        <v>-0.14039428964375691</v>
      </c>
      <c r="P18" s="17"/>
    </row>
    <row r="19" spans="1:16" x14ac:dyDescent="0.35">
      <c r="A19" s="4" t="s">
        <v>18</v>
      </c>
      <c r="B19" s="3">
        <v>2050</v>
      </c>
      <c r="C19" s="4" t="s">
        <v>17</v>
      </c>
      <c r="D19" s="4" t="s">
        <v>15</v>
      </c>
      <c r="E19" s="4" t="s">
        <v>3</v>
      </c>
      <c r="F19" s="48">
        <f>(Prod!F19-Prod!F$9)/Prod!F$9</f>
        <v>-0.1443770122920873</v>
      </c>
      <c r="G19" s="49">
        <f>(Prod!G19-Prod!G$9)/Prod!G$9</f>
        <v>0.32741658413402025</v>
      </c>
      <c r="H19" s="49">
        <f>(Prod!H19-Prod!H$9)/Prod!H$9</f>
        <v>6.1100286332226254E-3</v>
      </c>
      <c r="I19" s="49">
        <f>(Prod!I19-Prod!I$9)/Prod!I$9</f>
        <v>-0.23104374910920261</v>
      </c>
      <c r="J19" s="49">
        <f>(Prod!J19-Prod!J$9)/Prod!J$9</f>
        <v>-0.27349562579176573</v>
      </c>
      <c r="K19" s="49">
        <f>(Prod!K19-Prod!K$9)/Prod!K$9</f>
        <v>1.4356659320646665E-2</v>
      </c>
      <c r="L19" s="49">
        <f>(Prod!L19-Prod!L$9)/Prod!L$9</f>
        <v>-0.4757023953358413</v>
      </c>
      <c r="M19" s="50">
        <f>(Prod!M19-Prod!M$9)/Prod!M$9</f>
        <v>-0.12292812036431851</v>
      </c>
      <c r="N19" s="43"/>
      <c r="O19" s="43">
        <f>(Prod!O19-Prod!O$9)/Prod!O$9</f>
        <v>-0.22541040653169322</v>
      </c>
      <c r="P19" s="17"/>
    </row>
    <row r="20" spans="1:16" x14ac:dyDescent="0.35">
      <c r="A20" s="4" t="s">
        <v>18</v>
      </c>
      <c r="B20" s="3">
        <v>2050</v>
      </c>
      <c r="C20" s="4" t="s">
        <v>17</v>
      </c>
      <c r="D20" s="4" t="s">
        <v>15</v>
      </c>
      <c r="E20" s="4" t="s">
        <v>4</v>
      </c>
      <c r="F20" s="48">
        <f>(Prod!F20-Prod!F$10)/Prod!F$10</f>
        <v>-5.930227361345386E-2</v>
      </c>
      <c r="G20" s="49">
        <f>(Prod!G20-Prod!G$10)/Prod!G$10</f>
        <v>-0.52545278509088511</v>
      </c>
      <c r="H20" s="49">
        <f>(Prod!H20-Prod!H$10)/Prod!H$10</f>
        <v>-0.15873420132466315</v>
      </c>
      <c r="I20" s="49">
        <f>(Prod!I20-Prod!I$10)/Prod!I$10</f>
        <v>-0.18114996191920682</v>
      </c>
      <c r="J20" s="49">
        <f>(Prod!J20-Prod!J$10)/Prod!J$10</f>
        <v>-0.46168457351919595</v>
      </c>
      <c r="K20" s="49">
        <f>(Prod!K20-Prod!K$10)/Prod!K$10</f>
        <v>-0.14753973045931612</v>
      </c>
      <c r="L20" s="49">
        <f>(Prod!L20-Prod!L$10)/Prod!L$10</f>
        <v>-0.18643445146398849</v>
      </c>
      <c r="M20" s="50">
        <f>(Prod!M20-Prod!M$10)/Prod!M$10</f>
        <v>-6.677956008919507E-2</v>
      </c>
      <c r="N20" s="43"/>
      <c r="O20" s="43">
        <f>(Prod!O20-Prod!O$10)/Prod!O$10</f>
        <v>-8.0876408070728795E-2</v>
      </c>
      <c r="P20" s="17"/>
    </row>
    <row r="21" spans="1:16" x14ac:dyDescent="0.35">
      <c r="A21" s="4" t="s">
        <v>18</v>
      </c>
      <c r="B21" s="3">
        <v>2050</v>
      </c>
      <c r="C21" s="4" t="s">
        <v>17</v>
      </c>
      <c r="D21" s="4" t="s">
        <v>15</v>
      </c>
      <c r="E21" s="4" t="s">
        <v>5</v>
      </c>
      <c r="F21" s="48">
        <f>(Prod!F21-Prod!F$11)/Prod!F$11</f>
        <v>-0.11083071413366813</v>
      </c>
      <c r="G21" s="49">
        <f>(Prod!G21-Prod!G$11)/Prod!G$11</f>
        <v>4.8437535607145105E-3</v>
      </c>
      <c r="H21" s="49">
        <f>(Prod!H21-Prod!H$11)/Prod!H$11</f>
        <v>-0.12070104712836467</v>
      </c>
      <c r="I21" s="49">
        <f>(Prod!I21-Prod!I$11)/Prod!I$11</f>
        <v>-0.19594787305720815</v>
      </c>
      <c r="J21" s="49">
        <f>(Prod!J21-Prod!J$11)/Prod!J$11</f>
        <v>0.18685625857617236</v>
      </c>
      <c r="K21" s="49">
        <f>(Prod!K21-Prod!K$11)/Prod!K$11</f>
        <v>-1.2933660958882585</v>
      </c>
      <c r="L21" s="49">
        <f>(Prod!L21-Prod!L$11)/Prod!L$11</f>
        <v>-6.4520804454261133E-3</v>
      </c>
      <c r="M21" s="50">
        <f>(Prod!M21-Prod!M$11)/Prod!M$11</f>
        <v>-0.22950838237395432</v>
      </c>
      <c r="N21" s="43"/>
      <c r="O21" s="43">
        <f>(Prod!O21-Prod!O$11)/Prod!O$11</f>
        <v>-0.12991957404082444</v>
      </c>
      <c r="P21" s="17"/>
    </row>
    <row r="22" spans="1:16" s="1" customFormat="1" x14ac:dyDescent="0.35">
      <c r="A22" s="29" t="str">
        <f>A21</f>
        <v>New</v>
      </c>
      <c r="B22" s="29">
        <f t="shared" ref="B22:D22" si="3">B21</f>
        <v>2050</v>
      </c>
      <c r="C22" s="1" t="str">
        <f>C21</f>
        <v>Prod</v>
      </c>
      <c r="D22" s="29" t="str">
        <f t="shared" si="3"/>
        <v>AVG_RCP45</v>
      </c>
      <c r="E22" s="29" t="s">
        <v>22</v>
      </c>
      <c r="F22" s="51">
        <f>(Prod!F22-Prod!F$12)/Prod!F$12</f>
        <v>-0.11344702905448723</v>
      </c>
      <c r="G22" s="52">
        <f>(Prod!G22-Prod!G$12)/Prod!G$12</f>
        <v>-5.0782418973032047E-2</v>
      </c>
      <c r="H22" s="52">
        <f>(Prod!H22-Prod!H$12)/Prod!H$12</f>
        <v>-0.15806271237860975</v>
      </c>
      <c r="I22" s="52">
        <f>(Prod!I22-Prod!I$12)/Prod!I$12</f>
        <v>-0.17433987003454235</v>
      </c>
      <c r="J22" s="52">
        <f>(Prod!J22-Prod!J$12)/Prod!J$12</f>
        <v>-0.32003787463054817</v>
      </c>
      <c r="K22" s="52">
        <f>(Prod!K22-Prod!K$12)/Prod!K$12</f>
        <v>-0.14750343837360569</v>
      </c>
      <c r="L22" s="52">
        <f>(Prod!L22-Prod!L$12)/Prod!L$12</f>
        <v>-0.17950165403239884</v>
      </c>
      <c r="M22" s="53">
        <f>(Prod!M22-Prod!M$12)/Prod!M$12</f>
        <v>-0.14661816728902974</v>
      </c>
      <c r="N22" s="44"/>
      <c r="O22" s="44">
        <f>(Prod!O22-Prod!O$12)/Prod!O$12</f>
        <v>-0.12436277722973807</v>
      </c>
      <c r="P22" s="42"/>
    </row>
    <row r="23" spans="1:16" x14ac:dyDescent="0.35">
      <c r="A23" s="4" t="s">
        <v>18</v>
      </c>
      <c r="B23" s="3">
        <v>2050</v>
      </c>
      <c r="C23" s="4" t="s">
        <v>17</v>
      </c>
      <c r="D23" s="4" t="s">
        <v>16</v>
      </c>
      <c r="E23" s="4" t="s">
        <v>2</v>
      </c>
      <c r="F23" s="48">
        <f>(Prod!F23-Prod!F$8)/Prod!F$8</f>
        <v>-0.14557596802045022</v>
      </c>
      <c r="G23" s="49">
        <f>(Prod!G23-Prod!G$8)/Prod!G$8</f>
        <v>2.0028706962042502E-2</v>
      </c>
      <c r="H23" s="49">
        <f>(Prod!H23-Prod!H$8)/Prod!H$8</f>
        <v>0.16262571383225649</v>
      </c>
      <c r="I23" s="49">
        <f>(Prod!I23-Prod!I$8)/Prod!I$8</f>
        <v>-0.13128546395937041</v>
      </c>
      <c r="J23" s="49">
        <f>(Prod!J23-Prod!J$8)/Prod!J$8</f>
        <v>-0.16125440706035138</v>
      </c>
      <c r="K23" s="49">
        <f>(Prod!K23-Prod!K$8)/Prod!K$8</f>
        <v>-2.2144418499480713E-2</v>
      </c>
      <c r="L23" s="49">
        <f>(Prod!L23-Prod!L$8)/Prod!L$8</f>
        <v>4.1343735184511898E-2</v>
      </c>
      <c r="M23" s="50">
        <f>(Prod!M23-Prod!M$8)/Prod!M$8</f>
        <v>-0.17898985247787061</v>
      </c>
      <c r="N23" s="43"/>
      <c r="O23" s="43">
        <f>(Prod!O23-Prod!O$8)/Prod!O$8</f>
        <v>-0.14937152557987207</v>
      </c>
      <c r="P23" s="17"/>
    </row>
    <row r="24" spans="1:16" x14ac:dyDescent="0.35">
      <c r="A24" s="4" t="s">
        <v>18</v>
      </c>
      <c r="B24" s="3">
        <v>2050</v>
      </c>
      <c r="C24" s="4" t="s">
        <v>17</v>
      </c>
      <c r="D24" s="4" t="s">
        <v>16</v>
      </c>
      <c r="E24" s="4" t="s">
        <v>3</v>
      </c>
      <c r="F24" s="48">
        <f>(Prod!F24-Prod!F$9)/Prod!F$9</f>
        <v>0.12110067479086202</v>
      </c>
      <c r="G24" s="49">
        <f>(Prod!G24-Prod!G$9)/Prod!G$9</f>
        <v>0.4005648847998558</v>
      </c>
      <c r="H24" s="49">
        <f>(Prod!H24-Prod!H$9)/Prod!H$9</f>
        <v>9.0698544163078945E-2</v>
      </c>
      <c r="I24" s="49">
        <f>(Prod!I24-Prod!I$9)/Prod!I$9</f>
        <v>3.1347370367003635E-2</v>
      </c>
      <c r="J24" s="49">
        <f>(Prod!J24-Prod!J$9)/Prod!J$9</f>
        <v>0.20923261681222996</v>
      </c>
      <c r="K24" s="49">
        <f>(Prod!K24-Prod!K$9)/Prod!K$9</f>
        <v>0.16753970620792893</v>
      </c>
      <c r="L24" s="49">
        <f>(Prod!L24-Prod!L$9)/Prod!L$9</f>
        <v>8.9566449358581213E-2</v>
      </c>
      <c r="M24" s="50">
        <f>(Prod!M24-Prod!M$9)/Prod!M$9</f>
        <v>5.3646321653539629E-2</v>
      </c>
      <c r="N24" s="43"/>
      <c r="O24" s="43">
        <f>(Prod!O24-Prod!O$9)/Prod!O$9</f>
        <v>4.2099371004395619E-2</v>
      </c>
      <c r="P24" s="17"/>
    </row>
    <row r="25" spans="1:16" x14ac:dyDescent="0.35">
      <c r="A25" s="4" t="s">
        <v>18</v>
      </c>
      <c r="B25" s="3">
        <v>2050</v>
      </c>
      <c r="C25" s="4" t="s">
        <v>17</v>
      </c>
      <c r="D25" s="4" t="s">
        <v>16</v>
      </c>
      <c r="E25" s="4" t="s">
        <v>4</v>
      </c>
      <c r="F25" s="48">
        <f>(Prod!F25-Prod!F$10)/Prod!F$10</f>
        <v>-0.37310713077902252</v>
      </c>
      <c r="G25" s="49">
        <f>(Prod!G25-Prod!G$10)/Prod!G$10</f>
        <v>-0.62020685568147516</v>
      </c>
      <c r="H25" s="49">
        <f>(Prod!H25-Prod!H$10)/Prod!H$10</f>
        <v>-0.23962358802497447</v>
      </c>
      <c r="I25" s="49">
        <f>(Prod!I25-Prod!I$10)/Prod!I$10</f>
        <v>-0.44466599734707041</v>
      </c>
      <c r="J25" s="49">
        <f>(Prod!J25-Prod!J$10)/Prod!J$10</f>
        <v>-0.52060887738804162</v>
      </c>
      <c r="K25" s="49">
        <f>(Prod!K25-Prod!K$10)/Prod!K$10</f>
        <v>-0.24414620402377543</v>
      </c>
      <c r="L25" s="49">
        <f>(Prod!L25-Prod!L$10)/Prod!L$10</f>
        <v>-0.28767207055649524</v>
      </c>
      <c r="M25" s="50">
        <f>(Prod!M25-Prod!M$10)/Prod!M$10</f>
        <v>-0.24125603183540043</v>
      </c>
      <c r="N25" s="43"/>
      <c r="O25" s="43">
        <f>(Prod!O25-Prod!O$10)/Prod!O$10</f>
        <v>-0.3668926034122047</v>
      </c>
      <c r="P25" s="17"/>
    </row>
    <row r="26" spans="1:16" x14ac:dyDescent="0.35">
      <c r="A26" s="4" t="s">
        <v>18</v>
      </c>
      <c r="B26" s="3">
        <v>2050</v>
      </c>
      <c r="C26" s="4" t="s">
        <v>17</v>
      </c>
      <c r="D26" s="4" t="s">
        <v>16</v>
      </c>
      <c r="E26" s="4" t="s">
        <v>5</v>
      </c>
      <c r="F26" s="48">
        <f>(Prod!F26-Prod!F$11)/Prod!F$11</f>
        <v>-3.0659492748909199E-2</v>
      </c>
      <c r="G26" s="49">
        <f>(Prod!G26-Prod!G$11)/Prod!G$11</f>
        <v>0.1118202961733837</v>
      </c>
      <c r="H26" s="49">
        <f>(Prod!H26-Prod!H$11)/Prod!H$11</f>
        <v>0.13589204874969868</v>
      </c>
      <c r="I26" s="49">
        <f>(Prod!I26-Prod!I$11)/Prod!I$11</f>
        <v>-6.4379812080758533E-2</v>
      </c>
      <c r="J26" s="49">
        <f>(Prod!J26-Prod!J$11)/Prod!J$11</f>
        <v>0.20688865220852887</v>
      </c>
      <c r="K26" s="49">
        <f>(Prod!K26-Prod!K$11)/Prod!K$11</f>
        <v>-0.9962064092589753</v>
      </c>
      <c r="L26" s="49">
        <f>(Prod!L26-Prod!L$11)/Prod!L$11</f>
        <v>0.19011453653267041</v>
      </c>
      <c r="M26" s="50">
        <f>(Prod!M26-Prod!M$11)/Prod!M$11</f>
        <v>1.701697822564591E-2</v>
      </c>
      <c r="N26" s="43"/>
      <c r="O26" s="43">
        <f>(Prod!O26-Prod!O$11)/Prod!O$11</f>
        <v>-2.3700590213989473E-2</v>
      </c>
      <c r="P26" s="17"/>
    </row>
    <row r="27" spans="1:16" s="1" customFormat="1" ht="15" thickBot="1" x14ac:dyDescent="0.4">
      <c r="A27" s="29" t="str">
        <f>A26</f>
        <v>New</v>
      </c>
      <c r="B27" s="29">
        <f t="shared" ref="B27:D27" si="4">B26</f>
        <v>2050</v>
      </c>
      <c r="C27" s="1" t="str">
        <f>C26</f>
        <v>Prod</v>
      </c>
      <c r="D27" s="29" t="str">
        <f t="shared" si="4"/>
        <v>AVG_RCP85</v>
      </c>
      <c r="E27" s="29" t="s">
        <v>22</v>
      </c>
      <c r="F27" s="54">
        <f>(Prod!F27-Prod!F$12)/Prod!F$12</f>
        <v>-0.13654076836138751</v>
      </c>
      <c r="G27" s="55">
        <f>(Prod!G27-Prod!G$12)/Prod!G$12</f>
        <v>3.2240506095229132E-2</v>
      </c>
      <c r="H27" s="55">
        <f>(Prod!H27-Prod!H$12)/Prod!H$12</f>
        <v>-0.23362780300587024</v>
      </c>
      <c r="I27" s="55">
        <f>(Prod!I27-Prod!I$12)/Prod!I$12</f>
        <v>-0.17265871608170241</v>
      </c>
      <c r="J27" s="55">
        <f>(Prod!J27-Prod!J$12)/Prod!J$12</f>
        <v>-0.16675636833033003</v>
      </c>
      <c r="K27" s="55">
        <f>(Prod!K27-Prod!K$12)/Prod!K$12</f>
        <v>-0.24369503402489803</v>
      </c>
      <c r="L27" s="55">
        <f>(Prod!L27-Prod!L$12)/Prod!L$12</f>
        <v>-0.26372119120067444</v>
      </c>
      <c r="M27" s="56">
        <f>(Prod!M27-Prod!M$12)/Prod!M$12</f>
        <v>-8.6921965368693663E-2</v>
      </c>
      <c r="N27" s="44"/>
      <c r="O27" s="44">
        <f>(Prod!O27-Prod!O$12)/Prod!O$12</f>
        <v>-0.13302138253179971</v>
      </c>
      <c r="P27" s="42"/>
    </row>
    <row r="28" spans="1:16" x14ac:dyDescent="0.35">
      <c r="A28" s="3" t="s">
        <v>19</v>
      </c>
      <c r="B28" s="3">
        <v>2050</v>
      </c>
      <c r="C28" s="4" t="s">
        <v>17</v>
      </c>
      <c r="D28" s="4" t="s">
        <v>15</v>
      </c>
      <c r="E28" s="4" t="s">
        <v>2</v>
      </c>
      <c r="F28" s="6"/>
      <c r="G28" s="6"/>
      <c r="H28" s="6"/>
      <c r="I28" s="6"/>
      <c r="J28" s="6"/>
      <c r="K28" s="6"/>
      <c r="L28" s="6"/>
      <c r="M28" s="6"/>
      <c r="O28" s="5"/>
      <c r="P28" s="17"/>
    </row>
    <row r="29" spans="1:16" x14ac:dyDescent="0.35">
      <c r="A29" s="3" t="s">
        <v>19</v>
      </c>
      <c r="B29" s="3">
        <v>2050</v>
      </c>
      <c r="C29" s="4" t="s">
        <v>17</v>
      </c>
      <c r="D29" s="4" t="s">
        <v>15</v>
      </c>
      <c r="E29" s="4" t="s">
        <v>3</v>
      </c>
      <c r="F29" s="6"/>
      <c r="G29" s="6"/>
      <c r="H29" s="6"/>
      <c r="I29" s="6"/>
      <c r="J29" s="6"/>
      <c r="K29" s="6"/>
      <c r="L29" s="6"/>
      <c r="M29" s="6"/>
      <c r="O29" s="5"/>
      <c r="P29" s="17"/>
    </row>
    <row r="30" spans="1:16" x14ac:dyDescent="0.35">
      <c r="A30" s="3" t="s">
        <v>19</v>
      </c>
      <c r="B30" s="3">
        <v>2050</v>
      </c>
      <c r="C30" s="4" t="s">
        <v>17</v>
      </c>
      <c r="D30" s="4" t="s">
        <v>15</v>
      </c>
      <c r="E30" s="4" t="s">
        <v>4</v>
      </c>
      <c r="F30" s="6"/>
      <c r="G30" s="6"/>
      <c r="H30" s="6"/>
      <c r="I30" s="6"/>
      <c r="J30" s="6"/>
      <c r="K30" s="6"/>
      <c r="L30" s="6"/>
      <c r="M30" s="6"/>
      <c r="O30" s="5"/>
      <c r="P30" s="17"/>
    </row>
    <row r="31" spans="1:16" x14ac:dyDescent="0.35">
      <c r="A31" s="3" t="s">
        <v>19</v>
      </c>
      <c r="B31" s="3">
        <v>2050</v>
      </c>
      <c r="C31" s="4" t="s">
        <v>17</v>
      </c>
      <c r="D31" s="4" t="s">
        <v>15</v>
      </c>
      <c r="E31" s="4" t="s">
        <v>5</v>
      </c>
      <c r="F31" s="6"/>
      <c r="G31" s="6"/>
      <c r="H31" s="6"/>
      <c r="I31" s="6"/>
      <c r="J31" s="6"/>
      <c r="K31" s="6"/>
      <c r="L31" s="6"/>
      <c r="M31" s="6"/>
      <c r="O31" s="5"/>
      <c r="P31" s="17"/>
    </row>
    <row r="32" spans="1:16" x14ac:dyDescent="0.35">
      <c r="A32" s="7" t="str">
        <f>A31</f>
        <v>Old</v>
      </c>
      <c r="B32" s="7">
        <f t="shared" ref="B32:D32" si="5">B31</f>
        <v>2050</v>
      </c>
      <c r="C32" s="4" t="str">
        <f>C31</f>
        <v>Prod</v>
      </c>
      <c r="D32" s="7" t="str">
        <f t="shared" si="5"/>
        <v>AVG_RCP45</v>
      </c>
      <c r="E32" s="7" t="s">
        <v>22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17"/>
    </row>
    <row r="33" spans="1:16" x14ac:dyDescent="0.35">
      <c r="A33" s="3" t="s">
        <v>19</v>
      </c>
      <c r="B33" s="3">
        <v>2050</v>
      </c>
      <c r="C33" s="4" t="s">
        <v>17</v>
      </c>
      <c r="D33" s="4" t="s">
        <v>16</v>
      </c>
      <c r="E33" s="4" t="s">
        <v>2</v>
      </c>
      <c r="F33" s="6"/>
      <c r="G33" s="6"/>
      <c r="H33" s="6"/>
      <c r="I33" s="6"/>
      <c r="J33" s="6"/>
      <c r="K33" s="6"/>
      <c r="L33" s="6"/>
      <c r="M33" s="6"/>
      <c r="O33" s="5"/>
      <c r="P33" s="17"/>
    </row>
    <row r="34" spans="1:16" x14ac:dyDescent="0.35">
      <c r="A34" s="3" t="s">
        <v>19</v>
      </c>
      <c r="B34" s="3">
        <v>2050</v>
      </c>
      <c r="C34" s="4" t="s">
        <v>17</v>
      </c>
      <c r="D34" s="4" t="s">
        <v>16</v>
      </c>
      <c r="E34" s="4" t="s">
        <v>3</v>
      </c>
      <c r="F34" s="6"/>
      <c r="G34" s="6"/>
      <c r="H34" s="6"/>
      <c r="I34" s="6"/>
      <c r="J34" s="6"/>
      <c r="K34" s="6"/>
      <c r="L34" s="6"/>
      <c r="M34" s="6"/>
      <c r="O34" s="5"/>
      <c r="P34" s="17"/>
    </row>
    <row r="35" spans="1:16" x14ac:dyDescent="0.35">
      <c r="A35" s="3" t="s">
        <v>19</v>
      </c>
      <c r="B35" s="3">
        <v>2050</v>
      </c>
      <c r="C35" s="4" t="s">
        <v>17</v>
      </c>
      <c r="D35" s="4" t="s">
        <v>16</v>
      </c>
      <c r="E35" s="4" t="s">
        <v>4</v>
      </c>
      <c r="F35" s="6"/>
      <c r="G35" s="6"/>
      <c r="H35" s="6"/>
      <c r="I35" s="6"/>
      <c r="J35" s="6"/>
      <c r="K35" s="6"/>
      <c r="L35" s="6"/>
      <c r="M35" s="6"/>
      <c r="O35" s="5"/>
      <c r="P35" s="17"/>
    </row>
    <row r="36" spans="1:16" x14ac:dyDescent="0.35">
      <c r="A36" s="3" t="s">
        <v>19</v>
      </c>
      <c r="B36" s="3">
        <v>2050</v>
      </c>
      <c r="C36" s="4" t="s">
        <v>17</v>
      </c>
      <c r="D36" s="4" t="s">
        <v>16</v>
      </c>
      <c r="E36" s="4" t="s">
        <v>5</v>
      </c>
      <c r="F36" s="6"/>
      <c r="G36" s="6"/>
      <c r="H36" s="6"/>
      <c r="I36" s="6"/>
      <c r="J36" s="6"/>
      <c r="K36" s="6"/>
      <c r="L36" s="6"/>
      <c r="M36" s="6"/>
      <c r="O36" s="5"/>
      <c r="P36" s="17"/>
    </row>
    <row r="37" spans="1:16" x14ac:dyDescent="0.35">
      <c r="A37" s="7" t="str">
        <f>A36</f>
        <v>Old</v>
      </c>
      <c r="B37" s="7">
        <f t="shared" ref="B37:D37" si="6">B36</f>
        <v>2050</v>
      </c>
      <c r="C37" s="4" t="str">
        <f>C36</f>
        <v>Prod</v>
      </c>
      <c r="D37" s="7" t="str">
        <f t="shared" si="6"/>
        <v>AVG_RCP85</v>
      </c>
      <c r="E37" s="7" t="s">
        <v>22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8DED0-5DC5-4D01-A323-420F64837AB2}">
  <dimension ref="A1:O37"/>
  <sheetViews>
    <sheetView workbookViewId="0">
      <pane xSplit="5" ySplit="2" topLeftCell="F18" activePane="bottomRight" state="frozen"/>
      <selection pane="topRight" activeCell="F1" sqref="F1"/>
      <selection pane="bottomLeft" activeCell="A3" sqref="A3"/>
      <selection pane="bottomRight" activeCell="E26" sqref="E26"/>
    </sheetView>
  </sheetViews>
  <sheetFormatPr defaultRowHeight="14.5" x14ac:dyDescent="0.35"/>
  <cols>
    <col min="1" max="3" width="8.7265625" style="4"/>
    <col min="4" max="4" width="11.08984375" style="4" customWidth="1"/>
    <col min="5" max="5" width="8.7265625" style="4"/>
    <col min="6" max="13" width="11.453125" style="4" customWidth="1"/>
    <col min="14" max="16384" width="8.7265625" style="4"/>
  </cols>
  <sheetData>
    <row r="1" spans="1:15" x14ac:dyDescent="0.35">
      <c r="A1" s="19" t="s">
        <v>29</v>
      </c>
      <c r="B1" s="19"/>
      <c r="C1" s="19"/>
      <c r="D1" s="19"/>
      <c r="E1" s="20"/>
      <c r="F1" s="19"/>
      <c r="G1" s="19"/>
      <c r="H1" s="19"/>
    </row>
    <row r="2" spans="1:15" x14ac:dyDescent="0.35"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O2" s="3" t="s">
        <v>21</v>
      </c>
    </row>
    <row r="3" spans="1:15" x14ac:dyDescent="0.35">
      <c r="A3" s="4" t="s">
        <v>18</v>
      </c>
      <c r="B3" s="4">
        <v>2000</v>
      </c>
      <c r="C3" s="4" t="s">
        <v>1</v>
      </c>
      <c r="D3" s="4" t="s">
        <v>0</v>
      </c>
      <c r="E3" s="4" t="s">
        <v>2</v>
      </c>
      <c r="F3" s="21">
        <v>2643557.0255127</v>
      </c>
      <c r="G3" s="21">
        <v>404189.48858642601</v>
      </c>
      <c r="H3" s="21">
        <v>4976.9722290039099</v>
      </c>
      <c r="I3" s="21">
        <v>1054165.3351745601</v>
      </c>
      <c r="J3" s="21">
        <v>426633.94673156698</v>
      </c>
      <c r="K3" s="21">
        <v>3072.1893310546898</v>
      </c>
      <c r="L3" s="21">
        <v>13030.0908508301</v>
      </c>
      <c r="M3" s="21">
        <v>1752307.0915222201</v>
      </c>
      <c r="O3" s="7">
        <f>Prod!O3/HA!O3</f>
        <v>1864419.8247761484</v>
      </c>
    </row>
    <row r="4" spans="1:15" x14ac:dyDescent="0.35">
      <c r="A4" s="4" t="s">
        <v>18</v>
      </c>
      <c r="B4" s="4">
        <v>2000</v>
      </c>
      <c r="C4" s="4" t="s">
        <v>1</v>
      </c>
      <c r="D4" s="4" t="s">
        <v>0</v>
      </c>
      <c r="E4" s="4" t="s">
        <v>3</v>
      </c>
      <c r="F4" s="21">
        <v>80643.102569580107</v>
      </c>
      <c r="G4" s="21">
        <v>29607.094146728501</v>
      </c>
      <c r="H4" s="21">
        <v>15452.813751220699</v>
      </c>
      <c r="I4" s="21">
        <v>431625.20971679699</v>
      </c>
      <c r="J4" s="21">
        <v>74825.435302734404</v>
      </c>
      <c r="K4" s="21">
        <v>12241.4256896973</v>
      </c>
      <c r="L4" s="21">
        <v>12607.8625488281</v>
      </c>
      <c r="M4" s="21">
        <v>67243.101394653306</v>
      </c>
      <c r="O4" s="7">
        <f>Prod!O4/HA!O4</f>
        <v>282874.9867243687</v>
      </c>
    </row>
    <row r="5" spans="1:15" x14ac:dyDescent="0.35">
      <c r="A5" s="4" t="s">
        <v>18</v>
      </c>
      <c r="B5" s="4">
        <v>2000</v>
      </c>
      <c r="C5" s="4" t="s">
        <v>1</v>
      </c>
      <c r="D5" s="4" t="s">
        <v>0</v>
      </c>
      <c r="E5" s="4" t="s">
        <v>4</v>
      </c>
      <c r="F5" s="21">
        <v>1398586.31093025</v>
      </c>
      <c r="G5" s="21">
        <v>132179.30166626</v>
      </c>
      <c r="H5" s="21">
        <v>685372.59169006301</v>
      </c>
      <c r="I5" s="21">
        <v>642649.51493072498</v>
      </c>
      <c r="J5" s="21">
        <v>130576.541503906</v>
      </c>
      <c r="K5" s="21">
        <v>311388.220703125</v>
      </c>
      <c r="L5" s="21">
        <v>166737.859218597</v>
      </c>
      <c r="M5" s="21">
        <v>257765.93286132801</v>
      </c>
      <c r="O5" s="7">
        <f>Prod!O5/HA!O5</f>
        <v>1053205.9745023705</v>
      </c>
    </row>
    <row r="6" spans="1:15" x14ac:dyDescent="0.35">
      <c r="A6" s="4" t="s">
        <v>18</v>
      </c>
      <c r="B6" s="4">
        <v>2000</v>
      </c>
      <c r="C6" s="4" t="s">
        <v>1</v>
      </c>
      <c r="D6" s="4" t="s">
        <v>0</v>
      </c>
      <c r="E6" s="4" t="s">
        <v>5</v>
      </c>
      <c r="F6" s="21">
        <v>3306758.9540710398</v>
      </c>
      <c r="G6" s="21">
        <v>369945.527709961</v>
      </c>
      <c r="H6" s="21">
        <v>69801.182083129897</v>
      </c>
      <c r="I6" s="21">
        <v>726511.50749206496</v>
      </c>
      <c r="J6" s="21">
        <v>17500.338195800799</v>
      </c>
      <c r="K6" s="21">
        <v>3308.8424987793001</v>
      </c>
      <c r="L6" s="21">
        <v>37269.281341552698</v>
      </c>
      <c r="M6" s="21">
        <v>1189058.68484497</v>
      </c>
      <c r="O6" s="7">
        <f>Prod!O6/HA!O6</f>
        <v>2299350.040584404</v>
      </c>
    </row>
    <row r="7" spans="1:15" s="1" customFormat="1" x14ac:dyDescent="0.35">
      <c r="A7" s="29" t="str">
        <f>A6</f>
        <v>New</v>
      </c>
      <c r="B7" s="29">
        <f t="shared" ref="B7:D7" si="0">B6</f>
        <v>2000</v>
      </c>
      <c r="C7" s="29" t="str">
        <f t="shared" si="0"/>
        <v>PH</v>
      </c>
      <c r="D7" s="29" t="str">
        <f t="shared" si="0"/>
        <v xml:space="preserve">Baseline </v>
      </c>
      <c r="E7" s="29" t="s">
        <v>22</v>
      </c>
      <c r="F7" s="30">
        <f>Prod!F7/HA!F7</f>
        <v>2321795.3284074487</v>
      </c>
      <c r="G7" s="30">
        <f>Prod!G7/HA!G7</f>
        <v>338374.56386629475</v>
      </c>
      <c r="H7" s="30">
        <f>Prod!H7/HA!H7</f>
        <v>611569.66287016578</v>
      </c>
      <c r="I7" s="30">
        <f>Prod!I7/HA!I7</f>
        <v>777412.78013619757</v>
      </c>
      <c r="J7" s="30">
        <f>Prod!J7/HA!J7</f>
        <v>313157.20518004865</v>
      </c>
      <c r="K7" s="30">
        <f>Prod!K7/HA!K7</f>
        <v>296509.40319961798</v>
      </c>
      <c r="L7" s="30">
        <f>Prod!L7/HA!L7</f>
        <v>137753.95420705894</v>
      </c>
      <c r="M7" s="30">
        <f>Prod!M7/HA!M7</f>
        <v>1349743.3181141091</v>
      </c>
      <c r="O7" s="29">
        <f>Prod!O7/HA!O7</f>
        <v>1644588.6070061852</v>
      </c>
    </row>
    <row r="8" spans="1:15" x14ac:dyDescent="0.35">
      <c r="A8" s="4" t="s">
        <v>18</v>
      </c>
      <c r="B8" s="4">
        <v>2010</v>
      </c>
      <c r="C8" s="4" t="s">
        <v>1</v>
      </c>
      <c r="D8" s="4" t="s">
        <v>0</v>
      </c>
      <c r="E8" s="4" t="s">
        <v>2</v>
      </c>
      <c r="F8" s="21">
        <v>2618170.2601318401</v>
      </c>
      <c r="G8" s="21">
        <v>433064.83560180699</v>
      </c>
      <c r="H8" s="21">
        <v>4925.9528198242197</v>
      </c>
      <c r="I8" s="21">
        <v>1086759.8424377399</v>
      </c>
      <c r="J8" s="21">
        <v>490807.86157226597</v>
      </c>
      <c r="K8" s="21">
        <v>3350.7499389648401</v>
      </c>
      <c r="L8" s="21">
        <v>13257.342071533199</v>
      </c>
      <c r="M8" s="21">
        <v>1661685.2312622101</v>
      </c>
      <c r="O8" s="7">
        <f>Prod!O8/HA!O8</f>
        <v>1842743.3685490219</v>
      </c>
    </row>
    <row r="9" spans="1:15" x14ac:dyDescent="0.35">
      <c r="A9" s="4" t="s">
        <v>18</v>
      </c>
      <c r="B9" s="4">
        <v>2010</v>
      </c>
      <c r="C9" s="4" t="s">
        <v>1</v>
      </c>
      <c r="D9" s="4" t="s">
        <v>0</v>
      </c>
      <c r="E9" s="4" t="s">
        <v>3</v>
      </c>
      <c r="F9" s="21">
        <v>97562.038696289106</v>
      </c>
      <c r="G9" s="21">
        <v>27518.401214599598</v>
      </c>
      <c r="H9" s="21">
        <v>16548.2265319824</v>
      </c>
      <c r="I9" s="21">
        <v>519650.55343627901</v>
      </c>
      <c r="J9" s="21">
        <v>109820.769256592</v>
      </c>
      <c r="K9" s="21">
        <v>12501.2410583496</v>
      </c>
      <c r="L9" s="21">
        <v>16755.9050598145</v>
      </c>
      <c r="M9" s="21">
        <v>77454.913787841797</v>
      </c>
      <c r="O9" s="7">
        <f>Prod!O9/HA!O9</f>
        <v>342010.4684140943</v>
      </c>
    </row>
    <row r="10" spans="1:15" x14ac:dyDescent="0.35">
      <c r="A10" s="4" t="s">
        <v>18</v>
      </c>
      <c r="B10" s="4">
        <v>2010</v>
      </c>
      <c r="C10" s="4" t="s">
        <v>1</v>
      </c>
      <c r="D10" s="4" t="s">
        <v>0</v>
      </c>
      <c r="E10" s="4" t="s">
        <v>4</v>
      </c>
      <c r="F10" s="21">
        <v>1183299.4946782601</v>
      </c>
      <c r="G10" s="21">
        <v>121599.634735107</v>
      </c>
      <c r="H10" s="21">
        <v>635719.44056701695</v>
      </c>
      <c r="I10" s="21">
        <v>533270.39732742298</v>
      </c>
      <c r="J10" s="21">
        <v>117906.707336426</v>
      </c>
      <c r="K10" s="21">
        <v>301169.635284424</v>
      </c>
      <c r="L10" s="21">
        <v>153913.404745579</v>
      </c>
      <c r="M10" s="21">
        <v>226016.24844360401</v>
      </c>
      <c r="O10" s="7">
        <f>Prod!O10/HA!O10</f>
        <v>897867.71084406204</v>
      </c>
    </row>
    <row r="11" spans="1:15" x14ac:dyDescent="0.35">
      <c r="A11" s="4" t="s">
        <v>18</v>
      </c>
      <c r="B11" s="4">
        <v>2010</v>
      </c>
      <c r="C11" s="4" t="s">
        <v>1</v>
      </c>
      <c r="D11" s="4" t="s">
        <v>0</v>
      </c>
      <c r="E11" s="4" t="s">
        <v>5</v>
      </c>
      <c r="F11" s="21">
        <v>3533871.7772216802</v>
      </c>
      <c r="G11" s="21">
        <v>413468.58117675799</v>
      </c>
      <c r="H11" s="21">
        <v>88256.263793945298</v>
      </c>
      <c r="I11" s="21">
        <v>794312.63812255894</v>
      </c>
      <c r="J11" s="21">
        <v>17383.497406005899</v>
      </c>
      <c r="K11" s="21">
        <v>4527.7437744140598</v>
      </c>
      <c r="L11" s="21">
        <v>43088.073883056597</v>
      </c>
      <c r="M11" s="21">
        <v>1601912.5388183601</v>
      </c>
      <c r="O11" s="7">
        <f>Prod!O11/HA!O11</f>
        <v>2535723.2879114365</v>
      </c>
    </row>
    <row r="12" spans="1:15" s="1" customFormat="1" x14ac:dyDescent="0.35">
      <c r="A12" s="29" t="str">
        <f>A11</f>
        <v>New</v>
      </c>
      <c r="B12" s="29">
        <f t="shared" ref="B12" si="1">B11</f>
        <v>2010</v>
      </c>
      <c r="C12" s="29" t="str">
        <f t="shared" ref="C12" si="2">C11</f>
        <v>PH</v>
      </c>
      <c r="D12" s="29" t="str">
        <f t="shared" ref="D12" si="3">D11</f>
        <v xml:space="preserve">Baseline </v>
      </c>
      <c r="E12" s="29" t="s">
        <v>22</v>
      </c>
      <c r="F12" s="30">
        <f>Prod!F12/HA!F12</f>
        <v>2300182.5673307446</v>
      </c>
      <c r="G12" s="30">
        <f>Prod!G12/HA!G12</f>
        <v>366499.48623828753</v>
      </c>
      <c r="H12" s="30">
        <f>Prod!H12/HA!H12</f>
        <v>569659.28354854102</v>
      </c>
      <c r="I12" s="30">
        <f>Prod!I12/HA!I12</f>
        <v>778563.88686227857</v>
      </c>
      <c r="J12" s="30">
        <f>Prod!J12/HA!J12</f>
        <v>357546.56155216723</v>
      </c>
      <c r="K12" s="30">
        <f>Prod!K12/HA!K12</f>
        <v>286816.12931654899</v>
      </c>
      <c r="L12" s="30">
        <f>Prod!L12/HA!L12</f>
        <v>128534.96534471391</v>
      </c>
      <c r="M12" s="30">
        <f>Prod!M12/HA!M12</f>
        <v>1486670.8702546691</v>
      </c>
      <c r="O12" s="29">
        <f>Prod!O12/HA!O12</f>
        <v>1654728.6619903431</v>
      </c>
    </row>
    <row r="13" spans="1:15" x14ac:dyDescent="0.35">
      <c r="A13" s="4" t="s">
        <v>18</v>
      </c>
      <c r="B13" s="3">
        <v>2050</v>
      </c>
      <c r="C13" s="4" t="s">
        <v>1</v>
      </c>
      <c r="D13" s="4" t="s">
        <v>0</v>
      </c>
      <c r="E13" s="4" t="s">
        <v>2</v>
      </c>
      <c r="F13" s="21">
        <v>2649520.38524342</v>
      </c>
      <c r="G13" s="21">
        <v>398919.586929321</v>
      </c>
      <c r="H13" s="21">
        <v>3940.8030090331999</v>
      </c>
      <c r="I13" s="21">
        <v>1092086.5178575499</v>
      </c>
      <c r="J13" s="21">
        <v>558754.23214721703</v>
      </c>
      <c r="K13" s="21">
        <v>3215.7424926757799</v>
      </c>
      <c r="L13" s="21">
        <v>13095.6855773926</v>
      </c>
      <c r="M13" s="21">
        <v>1533862.92349339</v>
      </c>
      <c r="O13" s="7">
        <f>Prod!O13/HA!O13</f>
        <v>1829207.9982867877</v>
      </c>
    </row>
    <row r="14" spans="1:15" x14ac:dyDescent="0.35">
      <c r="A14" s="4" t="s">
        <v>18</v>
      </c>
      <c r="B14" s="3">
        <v>2050</v>
      </c>
      <c r="C14" s="4" t="s">
        <v>1</v>
      </c>
      <c r="D14" s="4" t="s">
        <v>0</v>
      </c>
      <c r="E14" s="4" t="s">
        <v>3</v>
      </c>
      <c r="F14" s="21">
        <v>100082.516174316</v>
      </c>
      <c r="G14" s="21">
        <v>32683.6904296875</v>
      </c>
      <c r="H14" s="21">
        <v>18601.0741577148</v>
      </c>
      <c r="I14" s="21">
        <v>503690.07968139602</v>
      </c>
      <c r="J14" s="21">
        <v>112038.087310791</v>
      </c>
      <c r="K14" s="21">
        <v>11880.637512207</v>
      </c>
      <c r="L14" s="21">
        <v>18729.4108886719</v>
      </c>
      <c r="M14" s="21">
        <v>82102.460327148394</v>
      </c>
      <c r="O14" s="7">
        <f>Prod!O14/HA!O14</f>
        <v>333714.7086943516</v>
      </c>
    </row>
    <row r="15" spans="1:15" x14ac:dyDescent="0.35">
      <c r="A15" s="4" t="s">
        <v>18</v>
      </c>
      <c r="B15" s="3">
        <v>2050</v>
      </c>
      <c r="C15" s="4" t="s">
        <v>1</v>
      </c>
      <c r="D15" s="4" t="s">
        <v>0</v>
      </c>
      <c r="E15" s="4" t="s">
        <v>4</v>
      </c>
      <c r="F15" s="21">
        <v>1497362.87040901</v>
      </c>
      <c r="G15" s="21">
        <v>113497.418365479</v>
      </c>
      <c r="H15" s="21">
        <v>594939.08177185105</v>
      </c>
      <c r="I15" s="21">
        <v>542497.78209304798</v>
      </c>
      <c r="J15" s="21">
        <v>98086.177734375</v>
      </c>
      <c r="K15" s="21">
        <v>253147.924064636</v>
      </c>
      <c r="L15" s="21">
        <v>147542.40309906</v>
      </c>
      <c r="M15" s="21">
        <v>194414.486354828</v>
      </c>
      <c r="O15" s="7">
        <f>Prod!O15/HA!O15</f>
        <v>1083663.3831177489</v>
      </c>
    </row>
    <row r="16" spans="1:15" x14ac:dyDescent="0.35">
      <c r="A16" s="4" t="s">
        <v>18</v>
      </c>
      <c r="B16" s="3">
        <v>2050</v>
      </c>
      <c r="C16" s="4" t="s">
        <v>1</v>
      </c>
      <c r="D16" s="4" t="s">
        <v>0</v>
      </c>
      <c r="E16" s="4" t="s">
        <v>5</v>
      </c>
      <c r="F16" s="21">
        <v>3589805.8802795401</v>
      </c>
      <c r="G16" s="21">
        <v>452752.84191894502</v>
      </c>
      <c r="H16" s="21">
        <v>94006.844512939497</v>
      </c>
      <c r="I16" s="21">
        <v>833877.83563232399</v>
      </c>
      <c r="J16" s="21">
        <v>20454.1271972656</v>
      </c>
      <c r="K16" s="21">
        <v>7154.3958740234402</v>
      </c>
      <c r="L16" s="21">
        <v>39428.061828613303</v>
      </c>
      <c r="M16" s="21">
        <v>1410055.7949218799</v>
      </c>
      <c r="O16" s="7">
        <f>Prod!O16/HA!O16</f>
        <v>2531373.2153371405</v>
      </c>
    </row>
    <row r="17" spans="1:15" s="1" customFormat="1" x14ac:dyDescent="0.35">
      <c r="A17" s="29" t="str">
        <f>A16</f>
        <v>New</v>
      </c>
      <c r="B17" s="29">
        <f t="shared" ref="B17" si="4">B16</f>
        <v>2050</v>
      </c>
      <c r="C17" s="29" t="str">
        <f t="shared" ref="C17" si="5">C16</f>
        <v>PH</v>
      </c>
      <c r="D17" s="29" t="str">
        <f t="shared" ref="D17" si="6">D16</f>
        <v xml:space="preserve">Baseline </v>
      </c>
      <c r="E17" s="29" t="s">
        <v>22</v>
      </c>
      <c r="F17" s="30">
        <f>Prod!F17/HA!F17</f>
        <v>2456905.8811476566</v>
      </c>
      <c r="G17" s="30">
        <f>Prod!G17/HA!G17</f>
        <v>367612.01900755079</v>
      </c>
      <c r="H17" s="30">
        <f>Prod!H17/HA!H17</f>
        <v>534304.11219774128</v>
      </c>
      <c r="I17" s="30">
        <f>Prod!I17/HA!I17</f>
        <v>789606.15132765425</v>
      </c>
      <c r="J17" s="30">
        <f>Prod!J17/HA!J17</f>
        <v>398764.33495942765</v>
      </c>
      <c r="K17" s="30">
        <f>Prod!K17/HA!K17</f>
        <v>241162.87147134228</v>
      </c>
      <c r="L17" s="30">
        <f>Prod!L17/HA!L17</f>
        <v>123098.15932416447</v>
      </c>
      <c r="M17" s="30">
        <f>Prod!M17/HA!M17</f>
        <v>1341294.7560785844</v>
      </c>
      <c r="O17" s="29">
        <f>Prod!O17/HA!O17</f>
        <v>1716959.4240642963</v>
      </c>
    </row>
    <row r="18" spans="1:15" x14ac:dyDescent="0.35">
      <c r="A18" s="15" t="s">
        <v>18</v>
      </c>
      <c r="B18" s="15">
        <v>2050</v>
      </c>
      <c r="C18" s="15" t="s">
        <v>1</v>
      </c>
      <c r="D18" s="15" t="s">
        <v>15</v>
      </c>
      <c r="E18" s="15" t="s">
        <v>2</v>
      </c>
      <c r="F18" s="22">
        <f>F3+F28</f>
        <v>2202796.3066215562</v>
      </c>
      <c r="G18" s="22">
        <f>G3+G28</f>
        <v>407926.90801620507</v>
      </c>
      <c r="H18" s="22">
        <f t="shared" ref="H18:M18" si="7">H3+H28</f>
        <v>6047.0926513671902</v>
      </c>
      <c r="I18" s="22">
        <f t="shared" si="7"/>
        <v>921187.69903564407</v>
      </c>
      <c r="J18" s="22">
        <f t="shared" si="7"/>
        <v>336892.52943420369</v>
      </c>
      <c r="K18" s="22">
        <f t="shared" si="7"/>
        <v>3021.6616821289085</v>
      </c>
      <c r="L18" s="22">
        <f t="shared" si="7"/>
        <v>13192.851333618186</v>
      </c>
      <c r="M18" s="22">
        <f t="shared" si="7"/>
        <v>1541000.8612289461</v>
      </c>
      <c r="O18" s="7">
        <f>Prod!O18/HA!O18</f>
        <v>1584032.7223258384</v>
      </c>
    </row>
    <row r="19" spans="1:15" x14ac:dyDescent="0.35">
      <c r="A19" s="15" t="s">
        <v>18</v>
      </c>
      <c r="B19" s="15">
        <v>2050</v>
      </c>
      <c r="C19" s="15" t="s">
        <v>1</v>
      </c>
      <c r="D19" s="15" t="s">
        <v>15</v>
      </c>
      <c r="E19" s="15" t="s">
        <v>3</v>
      </c>
      <c r="F19" s="22">
        <f t="shared" ref="F19:M26" si="8">F4+F29</f>
        <v>83476.323036193877</v>
      </c>
      <c r="G19" s="22">
        <f t="shared" si="8"/>
        <v>36528.382141113274</v>
      </c>
      <c r="H19" s="22">
        <f t="shared" si="8"/>
        <v>16649.336669921868</v>
      </c>
      <c r="I19" s="22">
        <f t="shared" si="8"/>
        <v>399588.54134368908</v>
      </c>
      <c r="J19" s="22">
        <f t="shared" si="8"/>
        <v>79738.032730102568</v>
      </c>
      <c r="K19" s="22">
        <f t="shared" si="8"/>
        <v>12680.717117309605</v>
      </c>
      <c r="L19" s="22">
        <f t="shared" si="8"/>
        <v>8785.0808868407985</v>
      </c>
      <c r="M19" s="22">
        <f t="shared" si="8"/>
        <v>67940.950752258286</v>
      </c>
      <c r="O19" s="7">
        <f>Prod!O19/HA!O19</f>
        <v>264917.7496907785</v>
      </c>
    </row>
    <row r="20" spans="1:15" x14ac:dyDescent="0.35">
      <c r="A20" s="15" t="s">
        <v>18</v>
      </c>
      <c r="B20" s="15">
        <v>2050</v>
      </c>
      <c r="C20" s="15" t="s">
        <v>1</v>
      </c>
      <c r="D20" s="15" t="s">
        <v>15</v>
      </c>
      <c r="E20" s="15" t="s">
        <v>4</v>
      </c>
      <c r="F20" s="22">
        <f t="shared" si="8"/>
        <v>1113170.9532356239</v>
      </c>
      <c r="G20" s="22">
        <f t="shared" si="8"/>
        <v>57250.654987335394</v>
      </c>
      <c r="H20" s="22">
        <f t="shared" si="8"/>
        <v>534533.76957702602</v>
      </c>
      <c r="I20" s="22">
        <f t="shared" si="8"/>
        <v>436668.48515891994</v>
      </c>
      <c r="J20" s="22">
        <f t="shared" si="8"/>
        <v>63950.324745178004</v>
      </c>
      <c r="K20" s="22">
        <f t="shared" si="8"/>
        <v>256969.71101379389</v>
      </c>
      <c r="L20" s="22">
        <f t="shared" si="8"/>
        <v>125090.892126083</v>
      </c>
      <c r="M20" s="22">
        <f t="shared" si="8"/>
        <v>210922.98279952991</v>
      </c>
      <c r="O20" s="7">
        <f>Prod!O20/HA!O20</f>
        <v>825251.39546830649</v>
      </c>
    </row>
    <row r="21" spans="1:15" x14ac:dyDescent="0.35">
      <c r="A21" s="15" t="s">
        <v>18</v>
      </c>
      <c r="B21" s="15">
        <v>2050</v>
      </c>
      <c r="C21" s="15" t="s">
        <v>1</v>
      </c>
      <c r="D21" s="15" t="s">
        <v>15</v>
      </c>
      <c r="E21" s="15" t="s">
        <v>5</v>
      </c>
      <c r="F21" s="22">
        <f t="shared" si="8"/>
        <v>3142210.2444953867</v>
      </c>
      <c r="G21" s="22">
        <f t="shared" si="8"/>
        <v>415372.78041076672</v>
      </c>
      <c r="H21" s="22">
        <f t="shared" si="8"/>
        <v>77666.563388824477</v>
      </c>
      <c r="I21" s="22">
        <f t="shared" si="8"/>
        <v>638668.76613998367</v>
      </c>
      <c r="J21" s="22">
        <f t="shared" si="8"/>
        <v>20631.71269226076</v>
      </c>
      <c r="K21" s="22">
        <f t="shared" si="8"/>
        <v>-1328.2865142822197</v>
      </c>
      <c r="L21" s="22">
        <f t="shared" si="8"/>
        <v>42707.459037780725</v>
      </c>
      <c r="M21" s="22">
        <f t="shared" si="8"/>
        <v>1234282.8520851128</v>
      </c>
      <c r="O21" s="7">
        <f>Prod!O21/HA!O21</f>
        <v>2206283.198460584</v>
      </c>
    </row>
    <row r="22" spans="1:15" s="1" customFormat="1" x14ac:dyDescent="0.35">
      <c r="A22" s="29" t="str">
        <f>A21</f>
        <v>New</v>
      </c>
      <c r="B22" s="29">
        <f t="shared" ref="B22" si="9">B21</f>
        <v>2050</v>
      </c>
      <c r="C22" s="29" t="str">
        <f t="shared" ref="C22" si="10">C21</f>
        <v>PH</v>
      </c>
      <c r="D22" s="29" t="str">
        <f t="shared" ref="D22" si="11">D21</f>
        <v>AVG_RCP45</v>
      </c>
      <c r="E22" s="29" t="s">
        <v>22</v>
      </c>
      <c r="F22" s="30">
        <f>Prod!F22/HA!F22</f>
        <v>2038713.1109071216</v>
      </c>
      <c r="G22" s="30">
        <f>Prod!G22/HA!G22</f>
        <v>347577.69538634276</v>
      </c>
      <c r="H22" s="30">
        <f>Prod!H22/HA!H22</f>
        <v>480777.75671741087</v>
      </c>
      <c r="I22" s="30">
        <f>Prod!I22/HA!I22</f>
        <v>642961.37497815851</v>
      </c>
      <c r="J22" s="30">
        <f>Prod!J22/HA!J22</f>
        <v>242486.64427541726</v>
      </c>
      <c r="K22" s="30">
        <f>Prod!K22/HA!K22</f>
        <v>243511.7650243642</v>
      </c>
      <c r="L22" s="30">
        <f>Prod!L22/HA!L22</f>
        <v>105462.7264643407</v>
      </c>
      <c r="M22" s="30">
        <f>Prod!M22/HA!M22</f>
        <v>1270093.3121509976</v>
      </c>
      <c r="O22" s="29">
        <f>Prod!O22/HA!O22</f>
        <v>1448942.0100235757</v>
      </c>
    </row>
    <row r="23" spans="1:15" x14ac:dyDescent="0.35">
      <c r="A23" s="15" t="s">
        <v>18</v>
      </c>
      <c r="B23" s="23">
        <v>2050</v>
      </c>
      <c r="C23" s="15" t="s">
        <v>1</v>
      </c>
      <c r="D23" s="15" t="s">
        <v>16</v>
      </c>
      <c r="E23" s="15" t="s">
        <v>2</v>
      </c>
      <c r="F23" s="22">
        <f t="shared" si="8"/>
        <v>2237319.6534194993</v>
      </c>
      <c r="G23" s="22">
        <f>G8+G33</f>
        <v>441719.74925994908</v>
      </c>
      <c r="H23" s="22">
        <f t="shared" si="8"/>
        <v>5727.0394134521493</v>
      </c>
      <c r="I23" s="22">
        <f t="shared" si="8"/>
        <v>943999.84812545392</v>
      </c>
      <c r="J23" s="22">
        <f t="shared" si="8"/>
        <v>411662.9308738712</v>
      </c>
      <c r="K23" s="22">
        <f t="shared" si="8"/>
        <v>3276.5495300292932</v>
      </c>
      <c r="L23" s="22">
        <f t="shared" si="8"/>
        <v>13805.450111389157</v>
      </c>
      <c r="M23" s="22">
        <f t="shared" si="8"/>
        <v>1363833.7154846219</v>
      </c>
      <c r="O23" s="7">
        <f>Prod!O23/HA!O23</f>
        <v>1567489.9803366621</v>
      </c>
    </row>
    <row r="24" spans="1:15" x14ac:dyDescent="0.35">
      <c r="A24" s="15" t="s">
        <v>18</v>
      </c>
      <c r="B24" s="23">
        <v>2050</v>
      </c>
      <c r="C24" s="15" t="s">
        <v>1</v>
      </c>
      <c r="D24" s="15" t="s">
        <v>16</v>
      </c>
      <c r="E24" s="15" t="s">
        <v>3</v>
      </c>
      <c r="F24" s="22">
        <f t="shared" si="8"/>
        <v>109376.86741638191</v>
      </c>
      <c r="G24" s="22">
        <f t="shared" si="8"/>
        <v>38541.306427001895</v>
      </c>
      <c r="H24" s="22">
        <f t="shared" si="8"/>
        <v>18049.126586914041</v>
      </c>
      <c r="I24" s="22">
        <f t="shared" si="8"/>
        <v>535940.23179626442</v>
      </c>
      <c r="J24" s="22">
        <f t="shared" si="8"/>
        <v>132580.01726532</v>
      </c>
      <c r="K24" s="22">
        <f t="shared" si="8"/>
        <v>14595.695312499991</v>
      </c>
      <c r="L24" s="22">
        <f t="shared" si="8"/>
        <v>18256.671981811571</v>
      </c>
      <c r="M24" s="22">
        <f t="shared" si="8"/>
        <v>81654.764266967773</v>
      </c>
      <c r="O24" s="7">
        <f>Prod!O24/HA!O24</f>
        <v>356408.89401124639</v>
      </c>
    </row>
    <row r="25" spans="1:15" x14ac:dyDescent="0.35">
      <c r="A25" s="15" t="s">
        <v>18</v>
      </c>
      <c r="B25" s="23">
        <v>2050</v>
      </c>
      <c r="C25" s="15" t="s">
        <v>1</v>
      </c>
      <c r="D25" s="15" t="s">
        <v>16</v>
      </c>
      <c r="E25" s="15" t="s">
        <v>4</v>
      </c>
      <c r="F25" s="22">
        <f t="shared" si="8"/>
        <v>741869.77127194498</v>
      </c>
      <c r="G25" s="22">
        <f t="shared" si="8"/>
        <v>45722.848312377493</v>
      </c>
      <c r="H25" s="22">
        <f t="shared" si="8"/>
        <v>483107.57844161999</v>
      </c>
      <c r="I25" s="22">
        <f t="shared" si="8"/>
        <v>296143.184244156</v>
      </c>
      <c r="J25" s="22">
        <f t="shared" si="8"/>
        <v>56961.880783081302</v>
      </c>
      <c r="K25" s="22">
        <f t="shared" si="8"/>
        <v>227955.7889862062</v>
      </c>
      <c r="L25" s="22">
        <f t="shared" si="8"/>
        <v>109500.58126115819</v>
      </c>
      <c r="M25" s="22">
        <f t="shared" si="8"/>
        <v>171488.4652137761</v>
      </c>
      <c r="O25" s="7">
        <f>Prod!O25/HA!O25</f>
        <v>568446.68889272748</v>
      </c>
    </row>
    <row r="26" spans="1:15" x14ac:dyDescent="0.35">
      <c r="A26" s="15" t="s">
        <v>18</v>
      </c>
      <c r="B26" s="23">
        <v>2050</v>
      </c>
      <c r="C26" s="15" t="s">
        <v>1</v>
      </c>
      <c r="D26" s="15" t="s">
        <v>16</v>
      </c>
      <c r="E26" s="15" t="s">
        <v>5</v>
      </c>
      <c r="F26" s="22">
        <f t="shared" si="8"/>
        <v>3425525.0610923772</v>
      </c>
      <c r="G26" s="22">
        <f t="shared" si="8"/>
        <v>459602.68640136736</v>
      </c>
      <c r="H26" s="22">
        <f t="shared" si="8"/>
        <v>100346.3086547851</v>
      </c>
      <c r="I26" s="22">
        <f t="shared" si="8"/>
        <v>743174.93974685704</v>
      </c>
      <c r="J26" s="22">
        <f t="shared" si="8"/>
        <v>20979.945755004919</v>
      </c>
      <c r="K26" s="22">
        <f t="shared" si="8"/>
        <v>17.176406860349744</v>
      </c>
      <c r="L26" s="22">
        <f t="shared" si="8"/>
        <v>51128.045501708941</v>
      </c>
      <c r="M26" s="22">
        <f t="shared" si="8"/>
        <v>1629185.9204788215</v>
      </c>
      <c r="O26" s="7">
        <f>Prod!O26/HA!O26</f>
        <v>2475625.1493685776</v>
      </c>
    </row>
    <row r="27" spans="1:15" s="1" customFormat="1" x14ac:dyDescent="0.35">
      <c r="A27" s="29" t="str">
        <f>A26</f>
        <v>New</v>
      </c>
      <c r="B27" s="29">
        <f t="shared" ref="B27" si="12">B26</f>
        <v>2050</v>
      </c>
      <c r="C27" s="29" t="str">
        <f t="shared" ref="C27" si="13">C26</f>
        <v>PH</v>
      </c>
      <c r="D27" s="29" t="str">
        <f t="shared" ref="D27" si="14">D26</f>
        <v>AVG_RCP85</v>
      </c>
      <c r="E27" s="29" t="s">
        <v>22</v>
      </c>
      <c r="F27" s="30">
        <f>Prod!F27/HA!F27</f>
        <v>1985606.8548256196</v>
      </c>
      <c r="G27" s="30">
        <f>Prod!G27/HA!G27</f>
        <v>377978.43546559697</v>
      </c>
      <c r="H27" s="30">
        <f>Prod!H27/HA!H27</f>
        <v>437627.25692120829</v>
      </c>
      <c r="I27" s="30">
        <f>Prod!I27/HA!I27</f>
        <v>644270.52994136733</v>
      </c>
      <c r="J27" s="30">
        <f>Prod!J27/HA!J27</f>
        <v>297149.56843759149</v>
      </c>
      <c r="K27" s="30">
        <f>Prod!K27/HA!K27</f>
        <v>216035.07327927585</v>
      </c>
      <c r="L27" s="30">
        <f>Prod!L27/HA!L27</f>
        <v>94637.571173068558</v>
      </c>
      <c r="M27" s="30">
        <f>Prod!M27/HA!M27</f>
        <v>1358939.5283622977</v>
      </c>
      <c r="O27" s="29">
        <f>Prod!O27/HA!O27</f>
        <v>1434614.3676573928</v>
      </c>
    </row>
    <row r="28" spans="1:15" x14ac:dyDescent="0.35">
      <c r="A28" s="4" t="s">
        <v>18</v>
      </c>
      <c r="B28" s="3">
        <v>2050</v>
      </c>
      <c r="C28" s="4" t="s">
        <v>1</v>
      </c>
      <c r="D28" s="4" t="s">
        <v>15</v>
      </c>
      <c r="E28" s="4" t="s">
        <v>2</v>
      </c>
      <c r="F28" s="21">
        <v>-440760.71889114397</v>
      </c>
      <c r="G28" s="21">
        <v>3737.41942977905</v>
      </c>
      <c r="H28" s="21">
        <v>1070.1204223632801</v>
      </c>
      <c r="I28" s="21">
        <v>-132977.63613891599</v>
      </c>
      <c r="J28" s="21">
        <v>-89741.417297363296</v>
      </c>
      <c r="K28" s="21">
        <v>-50.5276489257812</v>
      </c>
      <c r="L28" s="21">
        <v>162.76048278808599</v>
      </c>
      <c r="M28" s="21">
        <v>-211306.23029327401</v>
      </c>
      <c r="N28" s="21"/>
      <c r="O28" s="7">
        <f>Prod!O28/HA!O28</f>
        <v>-2013225.7405688397</v>
      </c>
    </row>
    <row r="29" spans="1:15" x14ac:dyDescent="0.35">
      <c r="A29" s="4" t="s">
        <v>18</v>
      </c>
      <c r="B29" s="3">
        <v>2050</v>
      </c>
      <c r="C29" s="4" t="s">
        <v>1</v>
      </c>
      <c r="D29" s="4" t="s">
        <v>15</v>
      </c>
      <c r="E29" s="4" t="s">
        <v>3</v>
      </c>
      <c r="F29" s="21">
        <v>2833.22046661377</v>
      </c>
      <c r="G29" s="21">
        <v>6921.2879943847702</v>
      </c>
      <c r="H29" s="21">
        <v>1196.5229187011701</v>
      </c>
      <c r="I29" s="21">
        <v>-32036.668373107899</v>
      </c>
      <c r="J29" s="21">
        <v>4912.5974273681604</v>
      </c>
      <c r="K29" s="21">
        <v>439.29142761230497</v>
      </c>
      <c r="L29" s="21">
        <v>-3822.7816619873001</v>
      </c>
      <c r="M29" s="21">
        <v>697.84935760498001</v>
      </c>
      <c r="N29" s="21"/>
      <c r="O29" s="7">
        <f>Prod!O29/HA!O29</f>
        <v>-88209.452160123459</v>
      </c>
    </row>
    <row r="30" spans="1:15" x14ac:dyDescent="0.35">
      <c r="A30" s="4" t="s">
        <v>18</v>
      </c>
      <c r="B30" s="3">
        <v>2050</v>
      </c>
      <c r="C30" s="4" t="s">
        <v>1</v>
      </c>
      <c r="D30" s="4" t="s">
        <v>15</v>
      </c>
      <c r="E30" s="4" t="s">
        <v>4</v>
      </c>
      <c r="F30" s="21">
        <v>-285415.35769462597</v>
      </c>
      <c r="G30" s="21">
        <v>-74928.646678924604</v>
      </c>
      <c r="H30" s="21">
        <v>-150838.82211303699</v>
      </c>
      <c r="I30" s="21">
        <v>-205981.02977180501</v>
      </c>
      <c r="J30" s="21">
        <v>-66626.216758727998</v>
      </c>
      <c r="K30" s="21">
        <v>-54418.509689331098</v>
      </c>
      <c r="L30" s="21">
        <v>-41646.967092514002</v>
      </c>
      <c r="M30" s="21">
        <v>-46842.950061798103</v>
      </c>
      <c r="N30" s="21"/>
      <c r="O30" s="7">
        <f>Prod!O30/HA!O30</f>
        <v>-2217812.4368236372</v>
      </c>
    </row>
    <row r="31" spans="1:15" x14ac:dyDescent="0.35">
      <c r="A31" s="4" t="s">
        <v>18</v>
      </c>
      <c r="B31" s="3">
        <v>2050</v>
      </c>
      <c r="C31" s="4" t="s">
        <v>1</v>
      </c>
      <c r="D31" s="4" t="s">
        <v>15</v>
      </c>
      <c r="E31" s="4" t="s">
        <v>5</v>
      </c>
      <c r="F31" s="21">
        <v>-164548.70957565299</v>
      </c>
      <c r="G31" s="21">
        <v>45427.2527008057</v>
      </c>
      <c r="H31" s="21">
        <v>7865.3813056945801</v>
      </c>
      <c r="I31" s="21">
        <v>-87842.741352081299</v>
      </c>
      <c r="J31" s="21">
        <v>3131.37449645996</v>
      </c>
      <c r="K31" s="21">
        <v>-4637.1290130615198</v>
      </c>
      <c r="L31" s="21">
        <v>5438.1776962280301</v>
      </c>
      <c r="M31" s="21">
        <v>45224.1672401428</v>
      </c>
      <c r="N31" s="21"/>
      <c r="O31" s="7">
        <f>Prod!O31/HA!O31</f>
        <v>-395028.03650622856</v>
      </c>
    </row>
    <row r="32" spans="1:15" s="1" customFormat="1" x14ac:dyDescent="0.35">
      <c r="A32" s="29" t="str">
        <f>A31</f>
        <v>New</v>
      </c>
      <c r="B32" s="29">
        <f t="shared" ref="B32" si="15">B31</f>
        <v>2050</v>
      </c>
      <c r="C32" s="29" t="str">
        <f t="shared" ref="C32" si="16">C31</f>
        <v>PH</v>
      </c>
      <c r="D32" s="29" t="str">
        <f t="shared" ref="D32" si="17">D31</f>
        <v>AVG_RCP45</v>
      </c>
      <c r="E32" s="29" t="s">
        <v>22</v>
      </c>
      <c r="F32" s="30">
        <f>Prod!F32/HA!F32</f>
        <v>-2144538.8007262591</v>
      </c>
      <c r="G32" s="30">
        <f>Prod!G32/HA!G32</f>
        <v>28212.402458624896</v>
      </c>
      <c r="H32" s="30">
        <f>Prod!H32/HA!H32</f>
        <v>-1464434.5769466662</v>
      </c>
      <c r="I32" s="30">
        <f>Prod!I32/HA!I32</f>
        <v>-1088985.2656547786</v>
      </c>
      <c r="J32" s="30">
        <f>Prod!J32/HA!J32</f>
        <v>-381489.48571777344</v>
      </c>
      <c r="K32" s="30">
        <f>Prod!K32/HA!K32</f>
        <v>-746347.76174926816</v>
      </c>
      <c r="L32" s="30">
        <f>Prod!L32/HA!L32</f>
        <v>-255845.88134615216</v>
      </c>
      <c r="M32" s="30">
        <f>Prod!M32/HA!M32</f>
        <v>-308650.74786516791</v>
      </c>
      <c r="N32" s="2"/>
      <c r="O32" s="29">
        <f>Prod!O32/HA!O32</f>
        <v>-1244367.0711734202</v>
      </c>
    </row>
    <row r="33" spans="1:15" x14ac:dyDescent="0.35">
      <c r="A33" s="4" t="s">
        <v>18</v>
      </c>
      <c r="B33" s="3">
        <v>2050</v>
      </c>
      <c r="C33" s="4" t="s">
        <v>1</v>
      </c>
      <c r="D33" s="4" t="s">
        <v>16</v>
      </c>
      <c r="E33" s="4" t="s">
        <v>2</v>
      </c>
      <c r="F33" s="21">
        <v>-380850.60671234102</v>
      </c>
      <c r="G33" s="21">
        <v>8654.9136581420898</v>
      </c>
      <c r="H33" s="21">
        <v>801.08659362793003</v>
      </c>
      <c r="I33" s="21">
        <v>-142759.994312286</v>
      </c>
      <c r="J33" s="21">
        <v>-79144.930698394804</v>
      </c>
      <c r="K33" s="21">
        <v>-74.200408935546903</v>
      </c>
      <c r="L33" s="21">
        <v>548.10803985595703</v>
      </c>
      <c r="M33" s="21">
        <v>-297851.51577758801</v>
      </c>
      <c r="N33" s="21"/>
      <c r="O33" s="7">
        <f>Prod!O33/HA!O33</f>
        <v>-2693019.6360236309</v>
      </c>
    </row>
    <row r="34" spans="1:15" x14ac:dyDescent="0.35">
      <c r="A34" s="4" t="s">
        <v>18</v>
      </c>
      <c r="B34" s="3">
        <v>2050</v>
      </c>
      <c r="C34" s="4" t="s">
        <v>1</v>
      </c>
      <c r="D34" s="4" t="s">
        <v>16</v>
      </c>
      <c r="E34" s="4" t="s">
        <v>3</v>
      </c>
      <c r="F34" s="21">
        <v>11814.828720092801</v>
      </c>
      <c r="G34" s="21">
        <v>11022.9052124023</v>
      </c>
      <c r="H34" s="21">
        <v>1500.9000549316399</v>
      </c>
      <c r="I34" s="21">
        <v>16289.678359985401</v>
      </c>
      <c r="J34" s="21">
        <v>22759.248008727998</v>
      </c>
      <c r="K34" s="21">
        <v>2094.4542541503902</v>
      </c>
      <c r="L34" s="21">
        <v>1500.7669219970701</v>
      </c>
      <c r="M34" s="21">
        <v>4199.8504791259802</v>
      </c>
      <c r="N34" s="21"/>
      <c r="O34" s="7">
        <f>Prod!O34/HA!O34</f>
        <v>52155.448116302592</v>
      </c>
    </row>
    <row r="35" spans="1:15" x14ac:dyDescent="0.35">
      <c r="A35" s="4" t="s">
        <v>18</v>
      </c>
      <c r="B35" s="3">
        <v>2050</v>
      </c>
      <c r="C35" s="4" t="s">
        <v>1</v>
      </c>
      <c r="D35" s="4" t="s">
        <v>16</v>
      </c>
      <c r="E35" s="4" t="s">
        <v>4</v>
      </c>
      <c r="F35" s="21">
        <v>-441429.72340631502</v>
      </c>
      <c r="G35" s="21">
        <v>-75876.786422729507</v>
      </c>
      <c r="H35" s="21">
        <v>-152611.86212539699</v>
      </c>
      <c r="I35" s="21">
        <v>-237127.21308326701</v>
      </c>
      <c r="J35" s="21">
        <v>-60944.826553344697</v>
      </c>
      <c r="K35" s="21">
        <v>-73213.846298217803</v>
      </c>
      <c r="L35" s="21">
        <v>-44412.823484420798</v>
      </c>
      <c r="M35" s="21">
        <v>-54527.783229827903</v>
      </c>
      <c r="N35" s="21"/>
      <c r="O35" s="7">
        <f>Prod!O35/HA!O35</f>
        <v>-4121250.7616829313</v>
      </c>
    </row>
    <row r="36" spans="1:15" x14ac:dyDescent="0.35">
      <c r="A36" s="4" t="s">
        <v>18</v>
      </c>
      <c r="B36" s="3">
        <v>2050</v>
      </c>
      <c r="C36" s="4" t="s">
        <v>1</v>
      </c>
      <c r="D36" s="4" t="s">
        <v>16</v>
      </c>
      <c r="E36" s="4" t="s">
        <v>5</v>
      </c>
      <c r="F36" s="21">
        <v>-108346.71612930299</v>
      </c>
      <c r="G36" s="21">
        <v>46134.105224609397</v>
      </c>
      <c r="H36" s="21">
        <v>12090.0448608398</v>
      </c>
      <c r="I36" s="21">
        <v>-51137.698375701897</v>
      </c>
      <c r="J36" s="21">
        <v>3596.4483489990198</v>
      </c>
      <c r="K36" s="21">
        <v>-4510.56736755371</v>
      </c>
      <c r="L36" s="21">
        <v>8039.9716186523401</v>
      </c>
      <c r="M36" s="21">
        <v>27273.3816604614</v>
      </c>
      <c r="N36" s="21"/>
      <c r="O36" s="7">
        <f>Prod!O36/HA!O36</f>
        <v>-364742.12348540977</v>
      </c>
    </row>
    <row r="37" spans="1:15" s="1" customFormat="1" x14ac:dyDescent="0.35">
      <c r="A37" s="29" t="str">
        <f>A36</f>
        <v>New</v>
      </c>
      <c r="B37" s="29">
        <f t="shared" ref="B37" si="18">B36</f>
        <v>2050</v>
      </c>
      <c r="C37" s="29" t="str">
        <f t="shared" ref="C37" si="19">C36</f>
        <v>PH</v>
      </c>
      <c r="D37" s="29" t="str">
        <f t="shared" ref="D37" si="20">D36</f>
        <v>AVG_RCP85</v>
      </c>
      <c r="E37" s="29" t="s">
        <v>22</v>
      </c>
      <c r="F37" s="30">
        <f>Prod!F37/HA!F37</f>
        <v>-3176169.2117323941</v>
      </c>
      <c r="G37" s="30">
        <f>Prod!G37/HA!G37</f>
        <v>38617.727461456234</v>
      </c>
      <c r="H37" s="30">
        <f>Prod!H37/HA!H37</f>
        <v>-950739.6026927483</v>
      </c>
      <c r="I37" s="30">
        <f>Prod!I37/HA!I37</f>
        <v>-1004167.2277055805</v>
      </c>
      <c r="J37" s="30">
        <f>Prod!J37/HA!J37</f>
        <v>-416278.10522835486</v>
      </c>
      <c r="K37" s="30">
        <f>Prod!K37/HA!K37</f>
        <v>-682181.70399261499</v>
      </c>
      <c r="L37" s="30">
        <f>Prod!L37/HA!L37</f>
        <v>-240788.38618479116</v>
      </c>
      <c r="M37" s="30">
        <f>Prod!M37/HA!M37</f>
        <v>-1113825.8230946863</v>
      </c>
      <c r="N37" s="2"/>
      <c r="O37" s="29">
        <f>Prod!O37/HA!O37</f>
        <v>-1850345.7182577336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F8335-1A4B-4C7D-A07D-05E7FFB37D68}">
  <dimension ref="A1:O37"/>
  <sheetViews>
    <sheetView workbookViewId="0">
      <pane xSplit="5" ySplit="2" topLeftCell="F24" activePane="bottomRight" state="frozen"/>
      <selection pane="topRight" activeCell="F1" sqref="F1"/>
      <selection pane="bottomLeft" activeCell="A3" sqref="A3"/>
      <selection pane="bottomRight" activeCell="B42" sqref="B42"/>
    </sheetView>
  </sheetViews>
  <sheetFormatPr defaultRowHeight="14.5" x14ac:dyDescent="0.35"/>
  <cols>
    <col min="1" max="16384" width="8.7265625" style="4"/>
  </cols>
  <sheetData>
    <row r="1" spans="1:15" x14ac:dyDescent="0.35">
      <c r="A1" s="19" t="s">
        <v>30</v>
      </c>
      <c r="B1" s="19"/>
      <c r="C1" s="19"/>
      <c r="D1" s="19"/>
      <c r="E1" s="20"/>
      <c r="F1" s="19"/>
    </row>
    <row r="2" spans="1:15" x14ac:dyDescent="0.35"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O2" s="3" t="s">
        <v>21</v>
      </c>
    </row>
    <row r="3" spans="1:15" x14ac:dyDescent="0.35">
      <c r="A3" s="4" t="s">
        <v>18</v>
      </c>
      <c r="B3" s="4">
        <v>2000</v>
      </c>
      <c r="C3" s="4" t="s">
        <v>14</v>
      </c>
      <c r="D3" s="4" t="s">
        <v>0</v>
      </c>
      <c r="E3" s="4" t="s">
        <v>2</v>
      </c>
      <c r="F3" s="21">
        <v>3912</v>
      </c>
      <c r="G3" s="21">
        <v>460</v>
      </c>
      <c r="H3" s="21">
        <v>5</v>
      </c>
      <c r="I3" s="21">
        <v>1695</v>
      </c>
      <c r="J3" s="21">
        <v>502</v>
      </c>
      <c r="K3" s="21">
        <v>4</v>
      </c>
      <c r="L3" s="21">
        <v>16</v>
      </c>
      <c r="M3" s="21">
        <v>2094</v>
      </c>
      <c r="O3" s="31">
        <f>SUM(F3:M3)</f>
        <v>8688</v>
      </c>
    </row>
    <row r="4" spans="1:15" x14ac:dyDescent="0.35">
      <c r="A4" s="4" t="s">
        <v>18</v>
      </c>
      <c r="B4" s="4">
        <v>2000</v>
      </c>
      <c r="C4" s="4" t="s">
        <v>14</v>
      </c>
      <c r="D4" s="4" t="s">
        <v>0</v>
      </c>
      <c r="E4" s="4" t="s">
        <v>3</v>
      </c>
      <c r="F4" s="21">
        <v>125</v>
      </c>
      <c r="G4" s="21">
        <v>35</v>
      </c>
      <c r="H4" s="21">
        <v>17</v>
      </c>
      <c r="I4" s="21">
        <v>600</v>
      </c>
      <c r="J4" s="21">
        <v>104</v>
      </c>
      <c r="K4" s="21">
        <v>15</v>
      </c>
      <c r="L4" s="21">
        <v>17</v>
      </c>
      <c r="M4" s="21">
        <v>94</v>
      </c>
      <c r="O4" s="31">
        <f t="shared" ref="O4:O37" si="0">SUM(F4:M4)</f>
        <v>1007</v>
      </c>
    </row>
    <row r="5" spans="1:15" x14ac:dyDescent="0.35">
      <c r="A5" s="4" t="s">
        <v>18</v>
      </c>
      <c r="B5" s="4">
        <v>2000</v>
      </c>
      <c r="C5" s="4" t="s">
        <v>14</v>
      </c>
      <c r="D5" s="4" t="s">
        <v>0</v>
      </c>
      <c r="E5" s="4" t="s">
        <v>4</v>
      </c>
      <c r="F5" s="21">
        <v>6515</v>
      </c>
      <c r="G5" s="21">
        <v>165</v>
      </c>
      <c r="H5" s="21">
        <v>1096</v>
      </c>
      <c r="I5" s="21">
        <v>1561</v>
      </c>
      <c r="J5" s="21">
        <v>139</v>
      </c>
      <c r="K5" s="21">
        <v>464</v>
      </c>
      <c r="L5" s="21">
        <v>326</v>
      </c>
      <c r="M5" s="21">
        <v>368</v>
      </c>
      <c r="O5" s="31">
        <f t="shared" si="0"/>
        <v>10634</v>
      </c>
    </row>
    <row r="6" spans="1:15" x14ac:dyDescent="0.35">
      <c r="A6" s="4" t="s">
        <v>18</v>
      </c>
      <c r="B6" s="4">
        <v>2000</v>
      </c>
      <c r="C6" s="4" t="s">
        <v>14</v>
      </c>
      <c r="D6" s="4" t="s">
        <v>0</v>
      </c>
      <c r="E6" s="4" t="s">
        <v>5</v>
      </c>
      <c r="F6" s="21">
        <v>5113</v>
      </c>
      <c r="G6" s="21">
        <v>461</v>
      </c>
      <c r="H6" s="21">
        <v>125</v>
      </c>
      <c r="I6" s="21">
        <v>1007</v>
      </c>
      <c r="J6" s="21">
        <v>23</v>
      </c>
      <c r="K6" s="21">
        <v>5</v>
      </c>
      <c r="L6" s="21">
        <v>53</v>
      </c>
      <c r="M6" s="21">
        <v>1995</v>
      </c>
      <c r="O6" s="31">
        <f t="shared" si="0"/>
        <v>8782</v>
      </c>
    </row>
    <row r="7" spans="1:15" s="29" customFormat="1" x14ac:dyDescent="0.35">
      <c r="A7" s="29" t="str">
        <f>A6</f>
        <v>New</v>
      </c>
      <c r="B7" s="29">
        <f t="shared" ref="B7:D7" si="1">B6</f>
        <v>2000</v>
      </c>
      <c r="C7" s="29" t="str">
        <f t="shared" si="1"/>
        <v>HA</v>
      </c>
      <c r="D7" s="29" t="str">
        <f t="shared" si="1"/>
        <v xml:space="preserve">Baseline </v>
      </c>
      <c r="E7" s="29" t="s">
        <v>22</v>
      </c>
      <c r="F7" s="30">
        <f>SUM(F3:F6)</f>
        <v>15665</v>
      </c>
      <c r="G7" s="30">
        <f t="shared" ref="G7:M7" si="2">SUM(G3:G6)</f>
        <v>1121</v>
      </c>
      <c r="H7" s="30">
        <f t="shared" si="2"/>
        <v>1243</v>
      </c>
      <c r="I7" s="30">
        <f t="shared" si="2"/>
        <v>4863</v>
      </c>
      <c r="J7" s="30">
        <f t="shared" si="2"/>
        <v>768</v>
      </c>
      <c r="K7" s="30">
        <f t="shared" si="2"/>
        <v>488</v>
      </c>
      <c r="L7" s="30">
        <f t="shared" si="2"/>
        <v>412</v>
      </c>
      <c r="M7" s="30">
        <f t="shared" si="2"/>
        <v>4551</v>
      </c>
      <c r="O7" s="30">
        <f t="shared" si="0"/>
        <v>29111</v>
      </c>
    </row>
    <row r="8" spans="1:15" x14ac:dyDescent="0.35">
      <c r="A8" s="4" t="s">
        <v>18</v>
      </c>
      <c r="B8" s="4">
        <v>2010</v>
      </c>
      <c r="C8" s="4" t="s">
        <v>14</v>
      </c>
      <c r="D8" s="4" t="s">
        <v>0</v>
      </c>
      <c r="E8" s="4" t="s">
        <v>2</v>
      </c>
      <c r="F8" s="21">
        <v>3912</v>
      </c>
      <c r="G8" s="21">
        <v>460</v>
      </c>
      <c r="H8" s="21">
        <v>5</v>
      </c>
      <c r="I8" s="21">
        <v>1695</v>
      </c>
      <c r="J8" s="21">
        <v>502</v>
      </c>
      <c r="K8" s="21">
        <v>4</v>
      </c>
      <c r="L8" s="21">
        <v>16</v>
      </c>
      <c r="M8" s="21">
        <v>2094</v>
      </c>
      <c r="O8" s="31">
        <f>SUM(F8:M8)</f>
        <v>8688</v>
      </c>
    </row>
    <row r="9" spans="1:15" x14ac:dyDescent="0.35">
      <c r="A9" s="4" t="s">
        <v>18</v>
      </c>
      <c r="B9" s="4">
        <v>2010</v>
      </c>
      <c r="C9" s="4" t="s">
        <v>14</v>
      </c>
      <c r="D9" s="4" t="s">
        <v>0</v>
      </c>
      <c r="E9" s="4" t="s">
        <v>3</v>
      </c>
      <c r="F9" s="21">
        <v>125</v>
      </c>
      <c r="G9" s="21">
        <v>35</v>
      </c>
      <c r="H9" s="21">
        <v>17</v>
      </c>
      <c r="I9" s="21">
        <v>600</v>
      </c>
      <c r="J9" s="21">
        <v>104</v>
      </c>
      <c r="K9" s="21">
        <v>15</v>
      </c>
      <c r="L9" s="21">
        <v>17</v>
      </c>
      <c r="M9" s="21">
        <v>94</v>
      </c>
      <c r="O9" s="31">
        <f t="shared" si="0"/>
        <v>1007</v>
      </c>
    </row>
    <row r="10" spans="1:15" x14ac:dyDescent="0.35">
      <c r="A10" s="4" t="s">
        <v>18</v>
      </c>
      <c r="B10" s="4">
        <v>2010</v>
      </c>
      <c r="C10" s="4" t="s">
        <v>14</v>
      </c>
      <c r="D10" s="4" t="s">
        <v>0</v>
      </c>
      <c r="E10" s="4" t="s">
        <v>4</v>
      </c>
      <c r="F10" s="21">
        <v>6515</v>
      </c>
      <c r="G10" s="21">
        <v>165</v>
      </c>
      <c r="H10" s="21">
        <v>1096</v>
      </c>
      <c r="I10" s="21">
        <v>1561</v>
      </c>
      <c r="J10" s="21">
        <v>139</v>
      </c>
      <c r="K10" s="21">
        <v>464</v>
      </c>
      <c r="L10" s="21">
        <v>326</v>
      </c>
      <c r="M10" s="21">
        <v>368</v>
      </c>
      <c r="O10" s="31">
        <f t="shared" si="0"/>
        <v>10634</v>
      </c>
    </row>
    <row r="11" spans="1:15" x14ac:dyDescent="0.35">
      <c r="A11" s="4" t="s">
        <v>18</v>
      </c>
      <c r="B11" s="4">
        <v>2010</v>
      </c>
      <c r="C11" s="4" t="s">
        <v>14</v>
      </c>
      <c r="D11" s="4" t="s">
        <v>0</v>
      </c>
      <c r="E11" s="4" t="s">
        <v>5</v>
      </c>
      <c r="F11" s="21">
        <v>5113</v>
      </c>
      <c r="G11" s="21">
        <v>461</v>
      </c>
      <c r="H11" s="21">
        <v>125</v>
      </c>
      <c r="I11" s="21">
        <v>1007</v>
      </c>
      <c r="J11" s="21">
        <v>23</v>
      </c>
      <c r="K11" s="21">
        <v>5</v>
      </c>
      <c r="L11" s="21">
        <v>53</v>
      </c>
      <c r="M11" s="21">
        <v>1995</v>
      </c>
      <c r="O11" s="31">
        <f t="shared" si="0"/>
        <v>8782</v>
      </c>
    </row>
    <row r="12" spans="1:15" s="1" customFormat="1" x14ac:dyDescent="0.35">
      <c r="A12" s="29" t="str">
        <f>A11</f>
        <v>New</v>
      </c>
      <c r="B12" s="29">
        <f t="shared" ref="B12" si="3">B11</f>
        <v>2010</v>
      </c>
      <c r="C12" s="29" t="str">
        <f t="shared" ref="C12" si="4">C11</f>
        <v>HA</v>
      </c>
      <c r="D12" s="29" t="str">
        <f t="shared" ref="D12" si="5">D11</f>
        <v xml:space="preserve">Baseline </v>
      </c>
      <c r="E12" s="29" t="s">
        <v>22</v>
      </c>
      <c r="F12" s="30">
        <f>SUM(F8:F11)</f>
        <v>15665</v>
      </c>
      <c r="G12" s="30">
        <f t="shared" ref="G12" si="6">SUM(G8:G11)</f>
        <v>1121</v>
      </c>
      <c r="H12" s="30">
        <f t="shared" ref="H12" si="7">SUM(H8:H11)</f>
        <v>1243</v>
      </c>
      <c r="I12" s="30">
        <f t="shared" ref="I12" si="8">SUM(I8:I11)</f>
        <v>4863</v>
      </c>
      <c r="J12" s="30">
        <f t="shared" ref="J12" si="9">SUM(J8:J11)</f>
        <v>768</v>
      </c>
      <c r="K12" s="30">
        <f t="shared" ref="K12" si="10">SUM(K8:K11)</f>
        <v>488</v>
      </c>
      <c r="L12" s="30">
        <f t="shared" ref="L12" si="11">SUM(L8:L11)</f>
        <v>412</v>
      </c>
      <c r="M12" s="30">
        <f t="shared" ref="M12" si="12">SUM(M8:M11)</f>
        <v>4551</v>
      </c>
      <c r="O12" s="30">
        <f t="shared" si="0"/>
        <v>29111</v>
      </c>
    </row>
    <row r="13" spans="1:15" x14ac:dyDescent="0.35">
      <c r="A13" s="4" t="s">
        <v>18</v>
      </c>
      <c r="B13" s="3">
        <v>2050</v>
      </c>
      <c r="C13" s="4" t="s">
        <v>14</v>
      </c>
      <c r="D13" s="4" t="s">
        <v>0</v>
      </c>
      <c r="E13" s="4" t="s">
        <v>2</v>
      </c>
      <c r="F13" s="21">
        <v>3912</v>
      </c>
      <c r="G13" s="21">
        <v>460</v>
      </c>
      <c r="H13" s="21">
        <v>5</v>
      </c>
      <c r="I13" s="21">
        <v>1695</v>
      </c>
      <c r="J13" s="21">
        <v>502</v>
      </c>
      <c r="K13" s="21">
        <v>4</v>
      </c>
      <c r="L13" s="21">
        <v>16</v>
      </c>
      <c r="M13" s="21">
        <v>2094</v>
      </c>
      <c r="O13" s="31">
        <f>SUM(F13:M13)</f>
        <v>8688</v>
      </c>
    </row>
    <row r="14" spans="1:15" x14ac:dyDescent="0.35">
      <c r="A14" s="4" t="s">
        <v>18</v>
      </c>
      <c r="B14" s="3">
        <v>2050</v>
      </c>
      <c r="C14" s="4" t="s">
        <v>14</v>
      </c>
      <c r="D14" s="4" t="s">
        <v>0</v>
      </c>
      <c r="E14" s="4" t="s">
        <v>3</v>
      </c>
      <c r="F14" s="21">
        <v>125</v>
      </c>
      <c r="G14" s="21">
        <v>35</v>
      </c>
      <c r="H14" s="21">
        <v>17</v>
      </c>
      <c r="I14" s="21">
        <v>600</v>
      </c>
      <c r="J14" s="21">
        <v>104</v>
      </c>
      <c r="K14" s="21">
        <v>15</v>
      </c>
      <c r="L14" s="21">
        <v>17</v>
      </c>
      <c r="M14" s="21">
        <v>94</v>
      </c>
      <c r="O14" s="31">
        <f t="shared" si="0"/>
        <v>1007</v>
      </c>
    </row>
    <row r="15" spans="1:15" x14ac:dyDescent="0.35">
      <c r="A15" s="4" t="s">
        <v>18</v>
      </c>
      <c r="B15" s="3">
        <v>2050</v>
      </c>
      <c r="C15" s="4" t="s">
        <v>14</v>
      </c>
      <c r="D15" s="4" t="s">
        <v>0</v>
      </c>
      <c r="E15" s="4" t="s">
        <v>4</v>
      </c>
      <c r="F15" s="21">
        <v>6515</v>
      </c>
      <c r="G15" s="21">
        <v>165</v>
      </c>
      <c r="H15" s="21">
        <v>1096</v>
      </c>
      <c r="I15" s="21">
        <v>1561</v>
      </c>
      <c r="J15" s="21">
        <v>139</v>
      </c>
      <c r="K15" s="21">
        <v>464</v>
      </c>
      <c r="L15" s="21">
        <v>326</v>
      </c>
      <c r="M15" s="21">
        <v>368</v>
      </c>
      <c r="O15" s="31">
        <f t="shared" si="0"/>
        <v>10634</v>
      </c>
    </row>
    <row r="16" spans="1:15" x14ac:dyDescent="0.35">
      <c r="A16" s="4" t="s">
        <v>18</v>
      </c>
      <c r="B16" s="3">
        <v>2050</v>
      </c>
      <c r="C16" s="4" t="s">
        <v>14</v>
      </c>
      <c r="D16" s="4" t="s">
        <v>0</v>
      </c>
      <c r="E16" s="4" t="s">
        <v>5</v>
      </c>
      <c r="F16" s="21">
        <v>5113</v>
      </c>
      <c r="G16" s="21">
        <v>461</v>
      </c>
      <c r="H16" s="21">
        <v>125</v>
      </c>
      <c r="I16" s="21">
        <v>1007</v>
      </c>
      <c r="J16" s="21">
        <v>23</v>
      </c>
      <c r="K16" s="21">
        <v>5</v>
      </c>
      <c r="L16" s="21">
        <v>53</v>
      </c>
      <c r="M16" s="21">
        <v>1995</v>
      </c>
      <c r="O16" s="31">
        <f t="shared" si="0"/>
        <v>8782</v>
      </c>
    </row>
    <row r="17" spans="1:15" s="1" customFormat="1" x14ac:dyDescent="0.35">
      <c r="A17" s="29" t="str">
        <f>A16</f>
        <v>New</v>
      </c>
      <c r="B17" s="29">
        <f t="shared" ref="B17" si="13">B16</f>
        <v>2050</v>
      </c>
      <c r="C17" s="29" t="str">
        <f t="shared" ref="C17" si="14">C16</f>
        <v>HA</v>
      </c>
      <c r="D17" s="29" t="str">
        <f t="shared" ref="D17" si="15">D16</f>
        <v xml:space="preserve">Baseline </v>
      </c>
      <c r="E17" s="29" t="s">
        <v>22</v>
      </c>
      <c r="F17" s="30">
        <f>SUM(F13:F16)</f>
        <v>15665</v>
      </c>
      <c r="G17" s="30">
        <f t="shared" ref="G17" si="16">SUM(G13:G16)</f>
        <v>1121</v>
      </c>
      <c r="H17" s="30">
        <f t="shared" ref="H17" si="17">SUM(H13:H16)</f>
        <v>1243</v>
      </c>
      <c r="I17" s="30">
        <f t="shared" ref="I17" si="18">SUM(I13:I16)</f>
        <v>4863</v>
      </c>
      <c r="J17" s="30">
        <f t="shared" ref="J17" si="19">SUM(J13:J16)</f>
        <v>768</v>
      </c>
      <c r="K17" s="30">
        <f t="shared" ref="K17" si="20">SUM(K13:K16)</f>
        <v>488</v>
      </c>
      <c r="L17" s="30">
        <f t="shared" ref="L17" si="21">SUM(L13:L16)</f>
        <v>412</v>
      </c>
      <c r="M17" s="30">
        <f t="shared" ref="M17" si="22">SUM(M13:M16)</f>
        <v>4551</v>
      </c>
      <c r="O17" s="30">
        <f t="shared" si="0"/>
        <v>29111</v>
      </c>
    </row>
    <row r="18" spans="1:15" x14ac:dyDescent="0.35">
      <c r="A18" s="4" t="s">
        <v>18</v>
      </c>
      <c r="B18" s="3">
        <v>2050</v>
      </c>
      <c r="C18" s="4" t="s">
        <v>14</v>
      </c>
      <c r="D18" s="4" t="s">
        <v>15</v>
      </c>
      <c r="E18" s="4" t="s">
        <v>2</v>
      </c>
      <c r="F18" s="21">
        <v>3915</v>
      </c>
      <c r="G18" s="21">
        <v>461</v>
      </c>
      <c r="H18" s="21">
        <v>5</v>
      </c>
      <c r="I18" s="21">
        <v>1694</v>
      </c>
      <c r="J18" s="21">
        <v>502</v>
      </c>
      <c r="K18" s="21">
        <v>4</v>
      </c>
      <c r="L18" s="21">
        <v>16</v>
      </c>
      <c r="M18" s="21">
        <v>2091</v>
      </c>
      <c r="O18" s="31">
        <f>SUM(F18:M18)</f>
        <v>8688</v>
      </c>
    </row>
    <row r="19" spans="1:15" x14ac:dyDescent="0.35">
      <c r="A19" s="4" t="s">
        <v>18</v>
      </c>
      <c r="B19" s="3">
        <v>2050</v>
      </c>
      <c r="C19" s="4" t="s">
        <v>14</v>
      </c>
      <c r="D19" s="4" t="s">
        <v>15</v>
      </c>
      <c r="E19" s="4" t="s">
        <v>3</v>
      </c>
      <c r="F19" s="21">
        <v>125</v>
      </c>
      <c r="G19" s="21">
        <v>35</v>
      </c>
      <c r="H19" s="21">
        <v>17</v>
      </c>
      <c r="I19" s="21">
        <v>600</v>
      </c>
      <c r="J19" s="21">
        <v>105</v>
      </c>
      <c r="K19" s="21">
        <v>15</v>
      </c>
      <c r="L19" s="21">
        <v>17</v>
      </c>
      <c r="M19" s="21">
        <v>93</v>
      </c>
      <c r="O19" s="31">
        <f t="shared" si="0"/>
        <v>1007</v>
      </c>
    </row>
    <row r="20" spans="1:15" x14ac:dyDescent="0.35">
      <c r="A20" s="4" t="s">
        <v>18</v>
      </c>
      <c r="B20" s="3">
        <v>2050</v>
      </c>
      <c r="C20" s="4" t="s">
        <v>14</v>
      </c>
      <c r="D20" s="4" t="s">
        <v>15</v>
      </c>
      <c r="E20" s="4" t="s">
        <v>4</v>
      </c>
      <c r="F20" s="21">
        <v>6516</v>
      </c>
      <c r="G20" s="21">
        <v>164</v>
      </c>
      <c r="H20" s="21">
        <v>1094</v>
      </c>
      <c r="I20" s="21">
        <v>1561</v>
      </c>
      <c r="J20" s="21">
        <v>140</v>
      </c>
      <c r="K20" s="21">
        <v>466</v>
      </c>
      <c r="L20" s="21">
        <v>325</v>
      </c>
      <c r="M20" s="21">
        <v>368</v>
      </c>
      <c r="O20" s="31">
        <f t="shared" si="0"/>
        <v>10634</v>
      </c>
    </row>
    <row r="21" spans="1:15" x14ac:dyDescent="0.35">
      <c r="A21" s="4" t="s">
        <v>18</v>
      </c>
      <c r="B21" s="3">
        <v>2050</v>
      </c>
      <c r="C21" s="4" t="s">
        <v>14</v>
      </c>
      <c r="D21" s="4" t="s">
        <v>15</v>
      </c>
      <c r="E21" s="4" t="s">
        <v>5</v>
      </c>
      <c r="F21" s="21">
        <v>5113</v>
      </c>
      <c r="G21" s="21">
        <v>462</v>
      </c>
      <c r="H21" s="21">
        <v>124</v>
      </c>
      <c r="I21" s="21">
        <v>1007</v>
      </c>
      <c r="J21" s="21">
        <v>23</v>
      </c>
      <c r="K21" s="21">
        <v>5</v>
      </c>
      <c r="L21" s="21">
        <v>54</v>
      </c>
      <c r="M21" s="21">
        <v>1994</v>
      </c>
      <c r="O21" s="31">
        <f t="shared" si="0"/>
        <v>8782</v>
      </c>
    </row>
    <row r="22" spans="1:15" s="1" customFormat="1" x14ac:dyDescent="0.35">
      <c r="A22" s="29" t="str">
        <f>A21</f>
        <v>New</v>
      </c>
      <c r="B22" s="29">
        <f t="shared" ref="B22" si="23">B21</f>
        <v>2050</v>
      </c>
      <c r="C22" s="29" t="str">
        <f t="shared" ref="C22" si="24">C21</f>
        <v>HA</v>
      </c>
      <c r="D22" s="29" t="str">
        <f t="shared" ref="D22" si="25">D21</f>
        <v>AVG_RCP45</v>
      </c>
      <c r="E22" s="29" t="s">
        <v>22</v>
      </c>
      <c r="F22" s="30">
        <f>SUM(F18:F21)</f>
        <v>15669</v>
      </c>
      <c r="G22" s="30">
        <f t="shared" ref="G22" si="26">SUM(G18:G21)</f>
        <v>1122</v>
      </c>
      <c r="H22" s="30">
        <f t="shared" ref="H22" si="27">SUM(H18:H21)</f>
        <v>1240</v>
      </c>
      <c r="I22" s="30">
        <f t="shared" ref="I22" si="28">SUM(I18:I21)</f>
        <v>4862</v>
      </c>
      <c r="J22" s="30">
        <f t="shared" ref="J22" si="29">SUM(J18:J21)</f>
        <v>770</v>
      </c>
      <c r="K22" s="30">
        <f t="shared" ref="K22" si="30">SUM(K18:K21)</f>
        <v>490</v>
      </c>
      <c r="L22" s="30">
        <f t="shared" ref="L22" si="31">SUM(L18:L21)</f>
        <v>412</v>
      </c>
      <c r="M22" s="30">
        <f t="shared" ref="M22" si="32">SUM(M18:M21)</f>
        <v>4546</v>
      </c>
      <c r="O22" s="30">
        <f t="shared" si="0"/>
        <v>29111</v>
      </c>
    </row>
    <row r="23" spans="1:15" x14ac:dyDescent="0.35">
      <c r="A23" s="4" t="s">
        <v>18</v>
      </c>
      <c r="B23" s="3">
        <v>2050</v>
      </c>
      <c r="C23" s="4" t="s">
        <v>14</v>
      </c>
      <c r="D23" s="4" t="s">
        <v>16</v>
      </c>
      <c r="E23" s="4" t="s">
        <v>2</v>
      </c>
      <c r="F23" s="21">
        <v>3915</v>
      </c>
      <c r="G23" s="21">
        <v>461</v>
      </c>
      <c r="H23" s="21">
        <v>5</v>
      </c>
      <c r="I23" s="21">
        <v>1694</v>
      </c>
      <c r="J23" s="21">
        <v>502</v>
      </c>
      <c r="K23" s="21">
        <v>4</v>
      </c>
      <c r="L23" s="21">
        <v>16</v>
      </c>
      <c r="M23" s="21">
        <v>2091</v>
      </c>
      <c r="O23" s="31">
        <f>SUM(F23:M23)</f>
        <v>8688</v>
      </c>
    </row>
    <row r="24" spans="1:15" x14ac:dyDescent="0.35">
      <c r="A24" s="4" t="s">
        <v>18</v>
      </c>
      <c r="B24" s="3">
        <v>2050</v>
      </c>
      <c r="C24" s="4" t="s">
        <v>14</v>
      </c>
      <c r="D24" s="4" t="s">
        <v>16</v>
      </c>
      <c r="E24" s="4" t="s">
        <v>3</v>
      </c>
      <c r="F24" s="21">
        <v>125</v>
      </c>
      <c r="G24" s="21">
        <v>35</v>
      </c>
      <c r="H24" s="21">
        <v>17</v>
      </c>
      <c r="I24" s="21">
        <v>600</v>
      </c>
      <c r="J24" s="21">
        <v>105</v>
      </c>
      <c r="K24" s="21">
        <v>15</v>
      </c>
      <c r="L24" s="21">
        <v>17</v>
      </c>
      <c r="M24" s="21">
        <v>93</v>
      </c>
      <c r="O24" s="31">
        <f t="shared" si="0"/>
        <v>1007</v>
      </c>
    </row>
    <row r="25" spans="1:15" x14ac:dyDescent="0.35">
      <c r="A25" s="4" t="s">
        <v>18</v>
      </c>
      <c r="B25" s="3">
        <v>2050</v>
      </c>
      <c r="C25" s="4" t="s">
        <v>14</v>
      </c>
      <c r="D25" s="4" t="s">
        <v>16</v>
      </c>
      <c r="E25" s="4" t="s">
        <v>4</v>
      </c>
      <c r="F25" s="21">
        <v>6516</v>
      </c>
      <c r="G25" s="21">
        <v>164</v>
      </c>
      <c r="H25" s="21">
        <v>1094</v>
      </c>
      <c r="I25" s="21">
        <v>1561</v>
      </c>
      <c r="J25" s="21">
        <v>140</v>
      </c>
      <c r="K25" s="21">
        <v>466</v>
      </c>
      <c r="L25" s="21">
        <v>325</v>
      </c>
      <c r="M25" s="21">
        <v>368</v>
      </c>
      <c r="O25" s="31">
        <f t="shared" si="0"/>
        <v>10634</v>
      </c>
    </row>
    <row r="26" spans="1:15" x14ac:dyDescent="0.35">
      <c r="A26" s="4" t="s">
        <v>18</v>
      </c>
      <c r="B26" s="3">
        <v>2050</v>
      </c>
      <c r="C26" s="4" t="s">
        <v>14</v>
      </c>
      <c r="D26" s="4" t="s">
        <v>16</v>
      </c>
      <c r="E26" s="4" t="s">
        <v>5</v>
      </c>
      <c r="F26" s="21">
        <v>5113</v>
      </c>
      <c r="G26" s="21">
        <v>462</v>
      </c>
      <c r="H26" s="21">
        <v>124</v>
      </c>
      <c r="I26" s="21">
        <v>1007</v>
      </c>
      <c r="J26" s="21">
        <v>23</v>
      </c>
      <c r="K26" s="21">
        <v>5</v>
      </c>
      <c r="L26" s="21">
        <v>54</v>
      </c>
      <c r="M26" s="21">
        <v>1994</v>
      </c>
      <c r="O26" s="31">
        <f t="shared" si="0"/>
        <v>8782</v>
      </c>
    </row>
    <row r="27" spans="1:15" s="1" customFormat="1" x14ac:dyDescent="0.35">
      <c r="A27" s="29" t="str">
        <f>A26</f>
        <v>New</v>
      </c>
      <c r="B27" s="29">
        <f t="shared" ref="B27" si="33">B26</f>
        <v>2050</v>
      </c>
      <c r="C27" s="29" t="str">
        <f t="shared" ref="C27" si="34">C26</f>
        <v>HA</v>
      </c>
      <c r="D27" s="29" t="str">
        <f t="shared" ref="D27" si="35">D26</f>
        <v>AVG_RCP85</v>
      </c>
      <c r="E27" s="29" t="s">
        <v>22</v>
      </c>
      <c r="F27" s="30">
        <f>SUM(F23:F26)</f>
        <v>15669</v>
      </c>
      <c r="G27" s="30">
        <f t="shared" ref="G27" si="36">SUM(G23:G26)</f>
        <v>1122</v>
      </c>
      <c r="H27" s="30">
        <f t="shared" ref="H27" si="37">SUM(H23:H26)</f>
        <v>1240</v>
      </c>
      <c r="I27" s="30">
        <f t="shared" ref="I27" si="38">SUM(I23:I26)</f>
        <v>4862</v>
      </c>
      <c r="J27" s="30">
        <f t="shared" ref="J27" si="39">SUM(J23:J26)</f>
        <v>770</v>
      </c>
      <c r="K27" s="30">
        <f t="shared" ref="K27" si="40">SUM(K23:K26)</f>
        <v>490</v>
      </c>
      <c r="L27" s="30">
        <f t="shared" ref="L27" si="41">SUM(L23:L26)</f>
        <v>412</v>
      </c>
      <c r="M27" s="30">
        <f t="shared" ref="M27" si="42">SUM(M23:M26)</f>
        <v>4546</v>
      </c>
      <c r="O27" s="30">
        <f t="shared" si="0"/>
        <v>29111</v>
      </c>
    </row>
    <row r="28" spans="1:15" x14ac:dyDescent="0.35">
      <c r="A28" s="3" t="s">
        <v>19</v>
      </c>
      <c r="B28" s="3">
        <v>2050</v>
      </c>
      <c r="C28" s="4" t="s">
        <v>14</v>
      </c>
      <c r="D28" s="4" t="s">
        <v>15</v>
      </c>
      <c r="E28" s="4" t="s">
        <v>2</v>
      </c>
      <c r="F28" s="21">
        <v>420</v>
      </c>
      <c r="G28" s="21">
        <v>116</v>
      </c>
      <c r="H28" s="21">
        <v>4</v>
      </c>
      <c r="I28" s="21">
        <v>201</v>
      </c>
      <c r="J28" s="21">
        <v>94</v>
      </c>
      <c r="K28" s="21">
        <v>2</v>
      </c>
      <c r="L28" s="21">
        <v>2</v>
      </c>
      <c r="M28" s="21">
        <v>371</v>
      </c>
      <c r="O28" s="31">
        <f>SUM(F28:M28)</f>
        <v>1210</v>
      </c>
    </row>
    <row r="29" spans="1:15" x14ac:dyDescent="0.35">
      <c r="A29" s="3" t="s">
        <v>19</v>
      </c>
      <c r="B29" s="3">
        <v>2050</v>
      </c>
      <c r="C29" s="4" t="s">
        <v>14</v>
      </c>
      <c r="D29" s="4" t="s">
        <v>15</v>
      </c>
      <c r="E29" s="4" t="s">
        <v>3</v>
      </c>
      <c r="F29" s="21">
        <v>36</v>
      </c>
      <c r="G29" s="21">
        <v>20</v>
      </c>
      <c r="H29" s="21">
        <v>2</v>
      </c>
      <c r="I29" s="21">
        <v>88</v>
      </c>
      <c r="J29" s="21">
        <v>34</v>
      </c>
      <c r="K29" s="21">
        <v>6</v>
      </c>
      <c r="L29" s="21">
        <v>1</v>
      </c>
      <c r="M29" s="21">
        <v>18</v>
      </c>
      <c r="O29" s="31">
        <f t="shared" si="0"/>
        <v>205</v>
      </c>
    </row>
    <row r="30" spans="1:15" x14ac:dyDescent="0.35">
      <c r="A30" s="3" t="s">
        <v>19</v>
      </c>
      <c r="B30" s="3">
        <v>2050</v>
      </c>
      <c r="C30" s="4" t="s">
        <v>14</v>
      </c>
      <c r="D30" s="4" t="s">
        <v>15</v>
      </c>
      <c r="E30" s="4" t="s">
        <v>4</v>
      </c>
      <c r="F30" s="21">
        <v>685</v>
      </c>
      <c r="G30" s="21">
        <v>5</v>
      </c>
      <c r="H30" s="21">
        <v>61</v>
      </c>
      <c r="I30" s="21">
        <v>172</v>
      </c>
      <c r="J30" s="21">
        <v>1</v>
      </c>
      <c r="K30" s="21">
        <v>26</v>
      </c>
      <c r="L30" s="21">
        <v>31</v>
      </c>
      <c r="M30" s="21">
        <v>112</v>
      </c>
      <c r="O30" s="31">
        <f t="shared" si="0"/>
        <v>1093</v>
      </c>
    </row>
    <row r="31" spans="1:15" x14ac:dyDescent="0.35">
      <c r="A31" s="3" t="s">
        <v>19</v>
      </c>
      <c r="B31" s="3">
        <v>2050</v>
      </c>
      <c r="C31" s="4" t="s">
        <v>14</v>
      </c>
      <c r="D31" s="4" t="s">
        <v>15</v>
      </c>
      <c r="E31" s="4" t="s">
        <v>5</v>
      </c>
      <c r="F31" s="21">
        <v>923</v>
      </c>
      <c r="G31" s="21">
        <v>237</v>
      </c>
      <c r="H31" s="21">
        <v>45</v>
      </c>
      <c r="I31" s="21">
        <v>140</v>
      </c>
      <c r="J31" s="21">
        <v>12</v>
      </c>
      <c r="K31" s="21">
        <v>0</v>
      </c>
      <c r="L31" s="21">
        <v>18</v>
      </c>
      <c r="M31" s="21">
        <v>694</v>
      </c>
      <c r="O31" s="31">
        <f t="shared" si="0"/>
        <v>2069</v>
      </c>
    </row>
    <row r="32" spans="1:15" s="1" customFormat="1" x14ac:dyDescent="0.35">
      <c r="A32" s="29" t="str">
        <f>A31</f>
        <v>Old</v>
      </c>
      <c r="B32" s="29">
        <f t="shared" ref="B32" si="43">B31</f>
        <v>2050</v>
      </c>
      <c r="C32" s="29" t="str">
        <f t="shared" ref="C32" si="44">C31</f>
        <v>HA</v>
      </c>
      <c r="D32" s="29" t="str">
        <f t="shared" ref="D32" si="45">D31</f>
        <v>AVG_RCP45</v>
      </c>
      <c r="E32" s="29" t="s">
        <v>22</v>
      </c>
      <c r="F32" s="30">
        <f>SUM(F28:F31)</f>
        <v>2064</v>
      </c>
      <c r="G32" s="30">
        <f t="shared" ref="G32" si="46">SUM(G28:G31)</f>
        <v>378</v>
      </c>
      <c r="H32" s="30">
        <f t="shared" ref="H32" si="47">SUM(H28:H31)</f>
        <v>112</v>
      </c>
      <c r="I32" s="30">
        <f t="shared" ref="I32" si="48">SUM(I28:I31)</f>
        <v>601</v>
      </c>
      <c r="J32" s="30">
        <f t="shared" ref="J32" si="49">SUM(J28:J31)</f>
        <v>141</v>
      </c>
      <c r="K32" s="30">
        <f t="shared" ref="K32" si="50">SUM(K28:K31)</f>
        <v>34</v>
      </c>
      <c r="L32" s="30">
        <f t="shared" ref="L32" si="51">SUM(L28:L31)</f>
        <v>52</v>
      </c>
      <c r="M32" s="30">
        <f t="shared" ref="M32" si="52">SUM(M28:M31)</f>
        <v>1195</v>
      </c>
      <c r="O32" s="30">
        <f t="shared" si="0"/>
        <v>4577</v>
      </c>
    </row>
    <row r="33" spans="1:15" x14ac:dyDescent="0.35">
      <c r="A33" s="3" t="s">
        <v>19</v>
      </c>
      <c r="B33" s="3">
        <v>2050</v>
      </c>
      <c r="C33" s="4" t="s">
        <v>14</v>
      </c>
      <c r="D33" s="4" t="s">
        <v>16</v>
      </c>
      <c r="E33" s="4" t="s">
        <v>2</v>
      </c>
      <c r="F33" s="21">
        <v>348</v>
      </c>
      <c r="G33" s="21">
        <v>119</v>
      </c>
      <c r="H33" s="21">
        <v>2</v>
      </c>
      <c r="I33" s="21">
        <v>163</v>
      </c>
      <c r="J33" s="21">
        <v>68</v>
      </c>
      <c r="K33" s="21">
        <v>2</v>
      </c>
      <c r="L33" s="21">
        <v>1</v>
      </c>
      <c r="M33" s="21">
        <v>185</v>
      </c>
      <c r="O33" s="31">
        <f>SUM(F33:M33)</f>
        <v>888</v>
      </c>
    </row>
    <row r="34" spans="1:15" x14ac:dyDescent="0.35">
      <c r="A34" s="3" t="s">
        <v>19</v>
      </c>
      <c r="B34" s="3">
        <v>2050</v>
      </c>
      <c r="C34" s="4" t="s">
        <v>14</v>
      </c>
      <c r="D34" s="4" t="s">
        <v>16</v>
      </c>
      <c r="E34" s="4" t="s">
        <v>3</v>
      </c>
      <c r="F34" s="21">
        <v>49</v>
      </c>
      <c r="G34" s="21">
        <v>20</v>
      </c>
      <c r="H34" s="21">
        <v>1</v>
      </c>
      <c r="I34" s="21">
        <v>148</v>
      </c>
      <c r="J34" s="21">
        <v>23</v>
      </c>
      <c r="K34" s="21">
        <v>8</v>
      </c>
      <c r="L34" s="21">
        <v>8</v>
      </c>
      <c r="M34" s="21">
        <v>21</v>
      </c>
      <c r="O34" s="31">
        <f t="shared" si="0"/>
        <v>278</v>
      </c>
    </row>
    <row r="35" spans="1:15" x14ac:dyDescent="0.35">
      <c r="A35" s="3" t="s">
        <v>19</v>
      </c>
      <c r="B35" s="3">
        <v>2050</v>
      </c>
      <c r="C35" s="4" t="s">
        <v>14</v>
      </c>
      <c r="D35" s="4" t="s">
        <v>16</v>
      </c>
      <c r="E35" s="4" t="s">
        <v>4</v>
      </c>
      <c r="F35" s="21">
        <v>429</v>
      </c>
      <c r="G35" s="21">
        <v>4</v>
      </c>
      <c r="H35" s="21">
        <v>119</v>
      </c>
      <c r="I35" s="21">
        <v>156</v>
      </c>
      <c r="J35" s="21">
        <v>7</v>
      </c>
      <c r="K35" s="21">
        <v>40</v>
      </c>
      <c r="L35" s="21">
        <v>33</v>
      </c>
      <c r="M35" s="21">
        <v>62</v>
      </c>
      <c r="O35" s="31">
        <f t="shared" si="0"/>
        <v>850</v>
      </c>
    </row>
    <row r="36" spans="1:15" x14ac:dyDescent="0.35">
      <c r="A36" s="3" t="s">
        <v>19</v>
      </c>
      <c r="B36" s="3">
        <v>2050</v>
      </c>
      <c r="C36" s="4" t="s">
        <v>14</v>
      </c>
      <c r="D36" s="4" t="s">
        <v>16</v>
      </c>
      <c r="E36" s="4" t="s">
        <v>5</v>
      </c>
      <c r="F36" s="21">
        <v>723</v>
      </c>
      <c r="G36" s="21">
        <v>200</v>
      </c>
      <c r="H36" s="21">
        <v>52</v>
      </c>
      <c r="I36" s="21">
        <v>184</v>
      </c>
      <c r="J36" s="21">
        <v>12</v>
      </c>
      <c r="K36" s="21">
        <v>0</v>
      </c>
      <c r="L36" s="21">
        <v>16</v>
      </c>
      <c r="M36" s="21">
        <v>260</v>
      </c>
      <c r="O36" s="31">
        <f t="shared" si="0"/>
        <v>1447</v>
      </c>
    </row>
    <row r="37" spans="1:15" s="1" customFormat="1" x14ac:dyDescent="0.35">
      <c r="A37" s="29" t="str">
        <f>A36</f>
        <v>Old</v>
      </c>
      <c r="B37" s="29">
        <f t="shared" ref="B37" si="53">B36</f>
        <v>2050</v>
      </c>
      <c r="C37" s="29" t="str">
        <f t="shared" ref="C37" si="54">C36</f>
        <v>HA</v>
      </c>
      <c r="D37" s="29" t="str">
        <f t="shared" ref="D37" si="55">D36</f>
        <v>AVG_RCP85</v>
      </c>
      <c r="E37" s="29" t="s">
        <v>22</v>
      </c>
      <c r="F37" s="30">
        <f>SUM(F33:F36)</f>
        <v>1549</v>
      </c>
      <c r="G37" s="30">
        <f t="shared" ref="G37" si="56">SUM(G33:G36)</f>
        <v>343</v>
      </c>
      <c r="H37" s="30">
        <f t="shared" ref="H37" si="57">SUM(H33:H36)</f>
        <v>174</v>
      </c>
      <c r="I37" s="30">
        <f t="shared" ref="I37" si="58">SUM(I33:I36)</f>
        <v>651</v>
      </c>
      <c r="J37" s="30">
        <f t="shared" ref="J37" si="59">SUM(J33:J36)</f>
        <v>110</v>
      </c>
      <c r="K37" s="30">
        <f t="shared" ref="K37" si="60">SUM(K33:K36)</f>
        <v>50</v>
      </c>
      <c r="L37" s="30">
        <f t="shared" ref="L37" si="61">SUM(L33:L36)</f>
        <v>58</v>
      </c>
      <c r="M37" s="30">
        <f t="shared" ref="M37" si="62">SUM(M33:M36)</f>
        <v>528</v>
      </c>
      <c r="O37" s="30">
        <f t="shared" si="0"/>
        <v>3463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9B0A7-47DC-45AD-BE8B-657B58A97CF4}">
  <dimension ref="A1:P37"/>
  <sheetViews>
    <sheetView workbookViewId="0">
      <pane xSplit="5" ySplit="2" topLeftCell="F24" activePane="bottomRight" state="frozen"/>
      <selection pane="topRight" activeCell="F1" sqref="F1"/>
      <selection pane="bottomLeft" activeCell="A3" sqref="A3"/>
      <selection pane="bottomRight" activeCell="E43" sqref="E43"/>
    </sheetView>
  </sheetViews>
  <sheetFormatPr defaultRowHeight="14.5" x14ac:dyDescent="0.35"/>
  <cols>
    <col min="1" max="2" width="8.7265625" style="4"/>
    <col min="3" max="3" width="15.26953125" style="4" customWidth="1"/>
    <col min="4" max="4" width="12.6328125" style="4" customWidth="1"/>
    <col min="5" max="5" width="8.7265625" style="13"/>
    <col min="6" max="13" width="15.90625" style="4" customWidth="1"/>
    <col min="14" max="14" width="8.7265625" style="4"/>
    <col min="15" max="15" width="14.54296875" style="4" bestFit="1" customWidth="1"/>
    <col min="16" max="16" width="13.08984375" style="4" customWidth="1"/>
    <col min="17" max="16384" width="8.7265625" style="4"/>
  </cols>
  <sheetData>
    <row r="1" spans="1:16" x14ac:dyDescent="0.35">
      <c r="A1" s="19" t="s">
        <v>23</v>
      </c>
      <c r="B1" s="19"/>
      <c r="C1" s="19"/>
      <c r="D1" s="19"/>
      <c r="E1" s="20"/>
      <c r="F1" s="19"/>
    </row>
    <row r="2" spans="1:16" s="11" customFormat="1" ht="15" thickBot="1" x14ac:dyDescent="0.4">
      <c r="E2" s="12"/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20</v>
      </c>
      <c r="M2" s="11" t="s">
        <v>13</v>
      </c>
      <c r="O2" s="11" t="s">
        <v>21</v>
      </c>
      <c r="P2" s="11" t="s">
        <v>21</v>
      </c>
    </row>
    <row r="3" spans="1:16" x14ac:dyDescent="0.35">
      <c r="A3" s="4" t="s">
        <v>18</v>
      </c>
      <c r="B3" s="4">
        <v>2000</v>
      </c>
      <c r="C3" s="4" t="s">
        <v>17</v>
      </c>
      <c r="D3" s="4" t="s">
        <v>0</v>
      </c>
      <c r="E3" s="13" t="s">
        <v>2</v>
      </c>
      <c r="F3" s="6">
        <f>PH!F3*HA!F3</f>
        <v>10341595083.805683</v>
      </c>
      <c r="G3" s="6">
        <f>PH!G3*HA!G3</f>
        <v>185927164.74975598</v>
      </c>
      <c r="H3" s="6">
        <f>PH!H3*HA!H3</f>
        <v>24884.861145019549</v>
      </c>
      <c r="I3" s="6">
        <f>PH!I3*HA!I3</f>
        <v>1786810243.1208794</v>
      </c>
      <c r="J3" s="6">
        <f>PH!J3*HA!J3</f>
        <v>214170241.25924662</v>
      </c>
      <c r="K3" s="6">
        <f>PH!K3*HA!K3</f>
        <v>12288.757324218759</v>
      </c>
      <c r="L3" s="6">
        <f>PH!L3*HA!L3</f>
        <v>208481.4536132816</v>
      </c>
      <c r="M3" s="6">
        <f>PH!M3*HA!M3</f>
        <v>3669331049.6475286</v>
      </c>
      <c r="O3" s="5">
        <f>SUM(F3:M3)</f>
        <v>16198079437.655178</v>
      </c>
    </row>
    <row r="4" spans="1:16" x14ac:dyDescent="0.35">
      <c r="A4" s="4" t="s">
        <v>18</v>
      </c>
      <c r="B4" s="4">
        <v>2000</v>
      </c>
      <c r="C4" s="4" t="s">
        <v>17</v>
      </c>
      <c r="D4" s="4" t="s">
        <v>0</v>
      </c>
      <c r="E4" s="13" t="s">
        <v>3</v>
      </c>
      <c r="F4" s="6">
        <f>PH!F4*HA!F4</f>
        <v>10080387.821197513</v>
      </c>
      <c r="G4" s="6">
        <f>PH!G4*HA!G4</f>
        <v>1036248.2951354976</v>
      </c>
      <c r="H4" s="6">
        <f>PH!H4*HA!H4</f>
        <v>262697.83377075189</v>
      </c>
      <c r="I4" s="6">
        <f>PH!I4*HA!I4</f>
        <v>258975125.83007818</v>
      </c>
      <c r="J4" s="6">
        <f>PH!J4*HA!J4</f>
        <v>7781845.2714843778</v>
      </c>
      <c r="K4" s="6">
        <f>PH!K4*HA!K4</f>
        <v>183621.38534545951</v>
      </c>
      <c r="L4" s="6">
        <f>PH!L4*HA!L4</f>
        <v>214333.66333007769</v>
      </c>
      <c r="M4" s="6">
        <f>PH!M4*HA!M4</f>
        <v>6320851.5310974112</v>
      </c>
      <c r="O4" s="5">
        <f t="shared" ref="O4:O36" si="0">SUM(F4:M4)</f>
        <v>284855111.63143927</v>
      </c>
    </row>
    <row r="5" spans="1:16" x14ac:dyDescent="0.35">
      <c r="A5" s="4" t="s">
        <v>18</v>
      </c>
      <c r="B5" s="4">
        <v>2000</v>
      </c>
      <c r="C5" s="4" t="s">
        <v>17</v>
      </c>
      <c r="D5" s="4" t="s">
        <v>0</v>
      </c>
      <c r="E5" s="13" t="s">
        <v>4</v>
      </c>
      <c r="F5" s="6">
        <f>PH!F5*HA!F5</f>
        <v>9111789815.7105789</v>
      </c>
      <c r="G5" s="6">
        <f>PH!G5*HA!G5</f>
        <v>21809584.774932899</v>
      </c>
      <c r="H5" s="6">
        <f>PH!H5*HA!H5</f>
        <v>751168360.49230909</v>
      </c>
      <c r="I5" s="6">
        <f>PH!I5*HA!I5</f>
        <v>1003175892.8068616</v>
      </c>
      <c r="J5" s="6">
        <f>PH!J5*HA!J5</f>
        <v>18150139.269042935</v>
      </c>
      <c r="K5" s="6">
        <f>PH!K5*HA!K5</f>
        <v>144484134.40625</v>
      </c>
      <c r="L5" s="6">
        <f>PH!L5*HA!L5</f>
        <v>54356542.105262622</v>
      </c>
      <c r="M5" s="6">
        <f>PH!M5*HA!M5</f>
        <v>94857863.292968705</v>
      </c>
      <c r="O5" s="5">
        <f t="shared" si="0"/>
        <v>11199792332.858208</v>
      </c>
    </row>
    <row r="6" spans="1:16" x14ac:dyDescent="0.35">
      <c r="A6" s="4" t="s">
        <v>18</v>
      </c>
      <c r="B6" s="4">
        <v>2000</v>
      </c>
      <c r="C6" s="4" t="s">
        <v>17</v>
      </c>
      <c r="D6" s="4" t="s">
        <v>0</v>
      </c>
      <c r="E6" s="13" t="s">
        <v>5</v>
      </c>
      <c r="F6" s="6">
        <f>PH!F6*HA!F6</f>
        <v>16907458532.165226</v>
      </c>
      <c r="G6" s="6">
        <f>PH!G6*HA!G6</f>
        <v>170544888.27429202</v>
      </c>
      <c r="H6" s="6">
        <f>PH!H6*HA!H6</f>
        <v>8725147.7603912372</v>
      </c>
      <c r="I6" s="6">
        <f>PH!I6*HA!I6</f>
        <v>731597088.04450941</v>
      </c>
      <c r="J6" s="6">
        <f>PH!J6*HA!J6</f>
        <v>402507.77850341838</v>
      </c>
      <c r="K6" s="6">
        <f>PH!K6*HA!K6</f>
        <v>16544.212493896499</v>
      </c>
      <c r="L6" s="6">
        <f>PH!L6*HA!L6</f>
        <v>1975271.9111022931</v>
      </c>
      <c r="M6" s="6">
        <f>PH!M6*HA!M6</f>
        <v>2372172076.2657151</v>
      </c>
      <c r="O6" s="5">
        <f t="shared" si="0"/>
        <v>20192892056.412235</v>
      </c>
    </row>
    <row r="7" spans="1:16" s="11" customFormat="1" ht="15" thickBot="1" x14ac:dyDescent="0.4">
      <c r="A7" s="9" t="str">
        <f>A6</f>
        <v>New</v>
      </c>
      <c r="B7" s="9">
        <f t="shared" ref="B7:D7" si="1">B6</f>
        <v>2000</v>
      </c>
      <c r="C7" s="9" t="str">
        <f t="shared" si="1"/>
        <v>Prod</v>
      </c>
      <c r="D7" s="9" t="str">
        <f t="shared" si="1"/>
        <v xml:space="preserve">Baseline </v>
      </c>
      <c r="E7" s="14" t="s">
        <v>22</v>
      </c>
      <c r="F7" s="10">
        <f>SUM(F3:F6)</f>
        <v>36370923819.502686</v>
      </c>
      <c r="G7" s="10">
        <f t="shared" ref="G7" si="2">SUM(G3:G6)</f>
        <v>379317886.09411639</v>
      </c>
      <c r="H7" s="10">
        <f>SUM(H3:H6)</f>
        <v>760181090.9476161</v>
      </c>
      <c r="I7" s="10">
        <f>SUM(I3:I6)</f>
        <v>3780558349.8023286</v>
      </c>
      <c r="J7" s="10">
        <f t="shared" ref="J7:O7" si="3">SUM(J3:J6)</f>
        <v>240504733.57827735</v>
      </c>
      <c r="K7" s="10">
        <f t="shared" si="3"/>
        <v>144696588.76141357</v>
      </c>
      <c r="L7" s="10">
        <f t="shared" si="3"/>
        <v>56754629.133308277</v>
      </c>
      <c r="M7" s="10">
        <f t="shared" si="3"/>
        <v>6142681840.7373104</v>
      </c>
      <c r="N7" s="10">
        <f t="shared" si="3"/>
        <v>0</v>
      </c>
      <c r="O7" s="10">
        <f t="shared" si="3"/>
        <v>47875618938.55706</v>
      </c>
    </row>
    <row r="8" spans="1:16" x14ac:dyDescent="0.35">
      <c r="A8" s="4" t="s">
        <v>18</v>
      </c>
      <c r="B8" s="4">
        <v>2010</v>
      </c>
      <c r="C8" s="4" t="s">
        <v>17</v>
      </c>
      <c r="D8" s="4" t="s">
        <v>0</v>
      </c>
      <c r="E8" s="13" t="s">
        <v>2</v>
      </c>
      <c r="F8" s="6">
        <f>PH!F8*HA!F8</f>
        <v>10242282057.635759</v>
      </c>
      <c r="G8" s="6">
        <f>PH!G8*HA!G8</f>
        <v>199209824.3768312</v>
      </c>
      <c r="H8" s="6">
        <f>PH!H8*HA!H8</f>
        <v>24629.764099121097</v>
      </c>
      <c r="I8" s="6">
        <f>PH!I8*HA!I8</f>
        <v>1842057932.9319692</v>
      </c>
      <c r="J8" s="6">
        <f>PH!J8*HA!J8</f>
        <v>246385546.50927752</v>
      </c>
      <c r="K8" s="6">
        <f>PH!K8*HA!K8</f>
        <v>13402.99975585936</v>
      </c>
      <c r="L8" s="6">
        <f>PH!L8*HA!L8</f>
        <v>212117.47314453119</v>
      </c>
      <c r="M8" s="6">
        <f>PH!M8*HA!M8</f>
        <v>3479568874.2630677</v>
      </c>
      <c r="O8" s="5">
        <f>SUM(F8:M8)</f>
        <v>16009754385.953903</v>
      </c>
      <c r="P8" s="17">
        <f>O8/O$3</f>
        <v>0.98837361846346539</v>
      </c>
    </row>
    <row r="9" spans="1:16" x14ac:dyDescent="0.35">
      <c r="A9" s="4" t="s">
        <v>18</v>
      </c>
      <c r="B9" s="4">
        <v>2010</v>
      </c>
      <c r="C9" s="4" t="s">
        <v>17</v>
      </c>
      <c r="D9" s="4" t="s">
        <v>0</v>
      </c>
      <c r="E9" s="13" t="s">
        <v>3</v>
      </c>
      <c r="F9" s="6">
        <f>PH!F9*HA!F9</f>
        <v>12195254.837036138</v>
      </c>
      <c r="G9" s="6">
        <f>PH!G9*HA!G9</f>
        <v>963144.04251098598</v>
      </c>
      <c r="H9" s="6">
        <f>PH!H9*HA!H9</f>
        <v>281319.85104370082</v>
      </c>
      <c r="I9" s="6">
        <f>PH!I9*HA!I9</f>
        <v>311790332.0617674</v>
      </c>
      <c r="J9" s="6">
        <f>PH!J9*HA!J9</f>
        <v>11421360.002685567</v>
      </c>
      <c r="K9" s="6">
        <f>PH!K9*HA!K9</f>
        <v>187518.615875244</v>
      </c>
      <c r="L9" s="6">
        <f>PH!L9*HA!L9</f>
        <v>284850.38601684652</v>
      </c>
      <c r="M9" s="6">
        <f>PH!M9*HA!M9</f>
        <v>7280761.8960571289</v>
      </c>
      <c r="O9" s="5">
        <f t="shared" si="0"/>
        <v>344404541.69299299</v>
      </c>
      <c r="P9" s="17">
        <f>O9/O$4</f>
        <v>1.209051646363299</v>
      </c>
    </row>
    <row r="10" spans="1:16" x14ac:dyDescent="0.35">
      <c r="A10" s="4" t="s">
        <v>18</v>
      </c>
      <c r="B10" s="4">
        <v>2010</v>
      </c>
      <c r="C10" s="4" t="s">
        <v>17</v>
      </c>
      <c r="D10" s="4" t="s">
        <v>0</v>
      </c>
      <c r="E10" s="13" t="s">
        <v>4</v>
      </c>
      <c r="F10" s="6">
        <f>PH!F10*HA!F10</f>
        <v>7709196207.8288641</v>
      </c>
      <c r="G10" s="6">
        <f>PH!G10*HA!G10</f>
        <v>20063939.731292654</v>
      </c>
      <c r="H10" s="6">
        <f>PH!H10*HA!H10</f>
        <v>696748506.86145055</v>
      </c>
      <c r="I10" s="6">
        <f>PH!I10*HA!I10</f>
        <v>832435090.22810721</v>
      </c>
      <c r="J10" s="6">
        <f>PH!J10*HA!J10</f>
        <v>16389032.319763213</v>
      </c>
      <c r="K10" s="6">
        <f>PH!K10*HA!K10</f>
        <v>139742710.77197275</v>
      </c>
      <c r="L10" s="6">
        <f>PH!L10*HA!L10</f>
        <v>50175769.947058752</v>
      </c>
      <c r="M10" s="6">
        <f>PH!M10*HA!M10</f>
        <v>83173979.427246273</v>
      </c>
      <c r="O10" s="5">
        <f t="shared" si="0"/>
        <v>9547925237.1157551</v>
      </c>
      <c r="P10" s="17">
        <f>O10/O$5</f>
        <v>0.85250913171879383</v>
      </c>
    </row>
    <row r="11" spans="1:16" x14ac:dyDescent="0.35">
      <c r="A11" s="4" t="s">
        <v>18</v>
      </c>
      <c r="B11" s="4">
        <v>2010</v>
      </c>
      <c r="C11" s="4" t="s">
        <v>17</v>
      </c>
      <c r="D11" s="4" t="s">
        <v>0</v>
      </c>
      <c r="E11" s="13" t="s">
        <v>5</v>
      </c>
      <c r="F11" s="6">
        <f>PH!F11*HA!F11</f>
        <v>18068686396.934452</v>
      </c>
      <c r="G11" s="6">
        <f>PH!G11*HA!G11</f>
        <v>190609015.92248544</v>
      </c>
      <c r="H11" s="6">
        <f>PH!H11*HA!H11</f>
        <v>11032032.974243162</v>
      </c>
      <c r="I11" s="6">
        <f>PH!I11*HA!I11</f>
        <v>799872826.58941686</v>
      </c>
      <c r="J11" s="6">
        <f>PH!J11*HA!J11</f>
        <v>399820.4403381357</v>
      </c>
      <c r="K11" s="6">
        <f>PH!K11*HA!K11</f>
        <v>22638.718872070298</v>
      </c>
      <c r="L11" s="6">
        <f>PH!L11*HA!L11</f>
        <v>2283667.9158019996</v>
      </c>
      <c r="M11" s="6">
        <f>PH!M11*HA!M11</f>
        <v>3195815514.9426284</v>
      </c>
      <c r="O11" s="5">
        <f t="shared" si="0"/>
        <v>22268721914.438236</v>
      </c>
      <c r="P11" s="17">
        <f>O11/O$6</f>
        <v>1.1028000274664382</v>
      </c>
    </row>
    <row r="12" spans="1:16" s="11" customFormat="1" ht="15" thickBot="1" x14ac:dyDescent="0.4">
      <c r="A12" s="9" t="str">
        <f>A11</f>
        <v>New</v>
      </c>
      <c r="B12" s="9">
        <f t="shared" ref="B12:C12" si="4">B11</f>
        <v>2010</v>
      </c>
      <c r="C12" s="9" t="str">
        <f t="shared" si="4"/>
        <v>Prod</v>
      </c>
      <c r="D12" s="9" t="str">
        <f t="shared" ref="D12" si="5">D11</f>
        <v xml:space="preserve">Baseline </v>
      </c>
      <c r="E12" s="14" t="s">
        <v>22</v>
      </c>
      <c r="F12" s="10">
        <f>SUM(F8:F11)</f>
        <v>36032359917.236115</v>
      </c>
      <c r="G12" s="10">
        <f t="shared" ref="G12" si="6">SUM(G8:G11)</f>
        <v>410845924.0731203</v>
      </c>
      <c r="H12" s="10">
        <f>SUM(H8:H11)</f>
        <v>708086489.45083654</v>
      </c>
      <c r="I12" s="10">
        <f>SUM(I8:I11)</f>
        <v>3786156181.8112607</v>
      </c>
      <c r="J12" s="10">
        <f t="shared" ref="J12" si="7">SUM(J8:J11)</f>
        <v>274595759.27206445</v>
      </c>
      <c r="K12" s="10">
        <f t="shared" ref="K12" si="8">SUM(K8:K11)</f>
        <v>139966271.10647592</v>
      </c>
      <c r="L12" s="10">
        <f t="shared" ref="L12" si="9">SUM(L8:L11)</f>
        <v>52956405.722022131</v>
      </c>
      <c r="M12" s="10">
        <f t="shared" ref="M12" si="10">SUM(M8:M11)</f>
        <v>6765839130.5289993</v>
      </c>
      <c r="N12" s="10">
        <f t="shared" ref="N12" si="11">SUM(N8:N11)</f>
        <v>0</v>
      </c>
      <c r="O12" s="10">
        <f t="shared" ref="O12" si="12">SUM(O8:O11)</f>
        <v>48170806079.200882</v>
      </c>
      <c r="P12" s="18">
        <f>O12/O$7</f>
        <v>1.0061657091268661</v>
      </c>
    </row>
    <row r="13" spans="1:16" x14ac:dyDescent="0.35">
      <c r="A13" s="4" t="s">
        <v>18</v>
      </c>
      <c r="B13" s="3">
        <v>2050</v>
      </c>
      <c r="C13" s="4" t="s">
        <v>17</v>
      </c>
      <c r="D13" s="4" t="s">
        <v>0</v>
      </c>
      <c r="E13" s="13" t="s">
        <v>2</v>
      </c>
      <c r="F13" s="6">
        <f>PH!F13*HA!F13</f>
        <v>10364923747.07226</v>
      </c>
      <c r="G13" s="6">
        <f>PH!G13*HA!G13</f>
        <v>183503009.98748767</v>
      </c>
      <c r="H13" s="6">
        <f>PH!H13*HA!H13</f>
        <v>19704.015045166001</v>
      </c>
      <c r="I13" s="6">
        <f>PH!I13*HA!I13</f>
        <v>1851086647.7685471</v>
      </c>
      <c r="J13" s="6">
        <f>PH!J13*HA!J13</f>
        <v>280494624.53790295</v>
      </c>
      <c r="K13" s="6">
        <f>PH!K13*HA!K13</f>
        <v>12862.96997070312</v>
      </c>
      <c r="L13" s="6">
        <f>PH!L13*HA!L13</f>
        <v>209530.9692382816</v>
      </c>
      <c r="M13" s="6">
        <f>PH!M13*HA!M13</f>
        <v>3211908961.7951584</v>
      </c>
      <c r="O13" s="5">
        <f>SUM(F13:M13)</f>
        <v>15892159089.11561</v>
      </c>
      <c r="P13" s="17">
        <f>O13/O$3</f>
        <v>0.9811137888465713</v>
      </c>
    </row>
    <row r="14" spans="1:16" x14ac:dyDescent="0.35">
      <c r="A14" s="4" t="s">
        <v>18</v>
      </c>
      <c r="B14" s="3">
        <v>2050</v>
      </c>
      <c r="C14" s="4" t="s">
        <v>17</v>
      </c>
      <c r="D14" s="4" t="s">
        <v>0</v>
      </c>
      <c r="E14" s="13" t="s">
        <v>3</v>
      </c>
      <c r="F14" s="6">
        <f>PH!F14*HA!F14</f>
        <v>12510314.5217895</v>
      </c>
      <c r="G14" s="6">
        <f>PH!G14*HA!G14</f>
        <v>1143929.1650390625</v>
      </c>
      <c r="H14" s="6">
        <f>PH!H14*HA!H14</f>
        <v>316218.26068115159</v>
      </c>
      <c r="I14" s="6">
        <f>PH!I14*HA!I14</f>
        <v>302214047.80883759</v>
      </c>
      <c r="J14" s="6">
        <f>PH!J14*HA!J14</f>
        <v>11651961.080322264</v>
      </c>
      <c r="K14" s="6">
        <f>PH!K14*HA!K14</f>
        <v>178209.562683105</v>
      </c>
      <c r="L14" s="6">
        <f>PH!L14*HA!L14</f>
        <v>318399.98510742228</v>
      </c>
      <c r="M14" s="6">
        <f>PH!M14*HA!M14</f>
        <v>7717631.2707519494</v>
      </c>
      <c r="O14" s="5">
        <f t="shared" si="0"/>
        <v>336050711.65521204</v>
      </c>
      <c r="P14" s="17">
        <f>O14/O$4</f>
        <v>1.1797250529595986</v>
      </c>
    </row>
    <row r="15" spans="1:16" x14ac:dyDescent="0.35">
      <c r="A15" s="4" t="s">
        <v>18</v>
      </c>
      <c r="B15" s="3">
        <v>2050</v>
      </c>
      <c r="C15" s="4" t="s">
        <v>17</v>
      </c>
      <c r="D15" s="4" t="s">
        <v>0</v>
      </c>
      <c r="E15" s="13" t="s">
        <v>4</v>
      </c>
      <c r="F15" s="6">
        <f>PH!F15*HA!F15</f>
        <v>9755319100.7147007</v>
      </c>
      <c r="G15" s="6">
        <f>PH!G15*HA!G15</f>
        <v>18727074.030304033</v>
      </c>
      <c r="H15" s="6">
        <f>PH!H15*HA!H15</f>
        <v>652053233.62194872</v>
      </c>
      <c r="I15" s="6">
        <f>PH!I15*HA!I15</f>
        <v>846839037.84724784</v>
      </c>
      <c r="J15" s="6">
        <f>PH!J15*HA!J15</f>
        <v>13633978.705078125</v>
      </c>
      <c r="K15" s="6">
        <f>PH!K15*HA!K15</f>
        <v>117460636.76599111</v>
      </c>
      <c r="L15" s="6">
        <f>PH!L15*HA!L15</f>
        <v>48098823.410293557</v>
      </c>
      <c r="M15" s="6">
        <f>PH!M15*HA!M15</f>
        <v>71544530.978576705</v>
      </c>
      <c r="O15" s="5">
        <f t="shared" si="0"/>
        <v>11523676416.074141</v>
      </c>
      <c r="P15" s="17">
        <f>O15/O$5</f>
        <v>1.0289187579189047</v>
      </c>
    </row>
    <row r="16" spans="1:16" x14ac:dyDescent="0.35">
      <c r="A16" s="4" t="s">
        <v>18</v>
      </c>
      <c r="B16" s="3">
        <v>2050</v>
      </c>
      <c r="C16" s="4" t="s">
        <v>17</v>
      </c>
      <c r="D16" s="4" t="s">
        <v>0</v>
      </c>
      <c r="E16" s="13" t="s">
        <v>5</v>
      </c>
      <c r="F16" s="6">
        <f>PH!F16*HA!F16</f>
        <v>18354677465.869289</v>
      </c>
      <c r="G16" s="6">
        <f>PH!G16*HA!G16</f>
        <v>208719060.12463364</v>
      </c>
      <c r="H16" s="6">
        <f>PH!H16*HA!H16</f>
        <v>11750855.564117437</v>
      </c>
      <c r="I16" s="6">
        <f>PH!I16*HA!I16</f>
        <v>839714980.48175025</v>
      </c>
      <c r="J16" s="6">
        <f>PH!J16*HA!J16</f>
        <v>470444.92553710879</v>
      </c>
      <c r="K16" s="6">
        <f>PH!K16*HA!K16</f>
        <v>35771.979370117202</v>
      </c>
      <c r="L16" s="6">
        <f>PH!L16*HA!L16</f>
        <v>2089687.2769165051</v>
      </c>
      <c r="M16" s="6">
        <f>PH!M16*HA!M16</f>
        <v>2813061310.8691502</v>
      </c>
      <c r="O16" s="5">
        <f t="shared" si="0"/>
        <v>22230519577.090767</v>
      </c>
      <c r="P16" s="17">
        <f>O16/O$6</f>
        <v>1.100908156938891</v>
      </c>
    </row>
    <row r="17" spans="1:16" s="11" customFormat="1" ht="15" thickBot="1" x14ac:dyDescent="0.4">
      <c r="A17" s="9" t="str">
        <f>A16</f>
        <v>New</v>
      </c>
      <c r="B17" s="9">
        <f t="shared" ref="B17:C17" si="13">B16</f>
        <v>2050</v>
      </c>
      <c r="C17" s="9" t="str">
        <f t="shared" si="13"/>
        <v>Prod</v>
      </c>
      <c r="D17" s="9" t="str">
        <f t="shared" ref="D17" si="14">D16</f>
        <v xml:space="preserve">Baseline </v>
      </c>
      <c r="E17" s="14" t="s">
        <v>22</v>
      </c>
      <c r="F17" s="10">
        <f>SUM(F13:F16)</f>
        <v>38487430628.17804</v>
      </c>
      <c r="G17" s="10">
        <f t="shared" ref="G17" si="15">SUM(G13:G16)</f>
        <v>412093073.30746442</v>
      </c>
      <c r="H17" s="10">
        <f>SUM(H13:H16)</f>
        <v>664140011.46179247</v>
      </c>
      <c r="I17" s="10">
        <f>SUM(I13:I16)</f>
        <v>3839854713.9063826</v>
      </c>
      <c r="J17" s="10">
        <f t="shared" ref="J17" si="16">SUM(J13:J16)</f>
        <v>306251009.24884045</v>
      </c>
      <c r="K17" s="10">
        <f t="shared" ref="K17" si="17">SUM(K13:K16)</f>
        <v>117687481.27801503</v>
      </c>
      <c r="L17" s="10">
        <f t="shared" ref="L17" si="18">SUM(L13:L16)</f>
        <v>50716441.641555764</v>
      </c>
      <c r="M17" s="10">
        <f t="shared" ref="M17" si="19">SUM(M13:M16)</f>
        <v>6104232434.9136372</v>
      </c>
      <c r="N17" s="10">
        <f t="shared" ref="N17" si="20">SUM(N13:N16)</f>
        <v>0</v>
      </c>
      <c r="O17" s="10">
        <f t="shared" ref="O17" si="21">SUM(O13:O16)</f>
        <v>49982405793.93573</v>
      </c>
      <c r="P17" s="18">
        <f>O17/O$7</f>
        <v>1.0440054228454465</v>
      </c>
    </row>
    <row r="18" spans="1:16" x14ac:dyDescent="0.35">
      <c r="A18" s="15" t="s">
        <v>18</v>
      </c>
      <c r="B18" s="23">
        <v>2050</v>
      </c>
      <c r="C18" s="4" t="s">
        <v>17</v>
      </c>
      <c r="D18" s="15" t="s">
        <v>15</v>
      </c>
      <c r="E18" s="24" t="s">
        <v>2</v>
      </c>
      <c r="F18" s="25">
        <f>F3+F28</f>
        <v>8616016869.3468552</v>
      </c>
      <c r="G18" s="25">
        <f t="shared" ref="G18:M18" si="22">G3+G28</f>
        <v>187650115.10688412</v>
      </c>
      <c r="H18" s="25">
        <f t="shared" si="22"/>
        <v>30235.463256835952</v>
      </c>
      <c r="I18" s="25">
        <f t="shared" si="22"/>
        <v>1561546127.5015557</v>
      </c>
      <c r="J18" s="25">
        <f t="shared" si="22"/>
        <v>169120049.77597025</v>
      </c>
      <c r="K18" s="25">
        <f t="shared" si="22"/>
        <v>12086.646728515634</v>
      </c>
      <c r="L18" s="25">
        <f t="shared" si="22"/>
        <v>211085.62133789097</v>
      </c>
      <c r="M18" s="25">
        <f t="shared" si="22"/>
        <v>3227489722.1042929</v>
      </c>
      <c r="N18" s="25"/>
      <c r="O18" s="26">
        <f>SUM(F18:M18)</f>
        <v>13762076291.566883</v>
      </c>
      <c r="P18" s="17">
        <f>O18/O$3</f>
        <v>0.84961160639665756</v>
      </c>
    </row>
    <row r="19" spans="1:16" x14ac:dyDescent="0.35">
      <c r="A19" s="15" t="s">
        <v>18</v>
      </c>
      <c r="B19" s="23">
        <v>2050</v>
      </c>
      <c r="C19" s="4" t="s">
        <v>17</v>
      </c>
      <c r="D19" s="15" t="s">
        <v>15</v>
      </c>
      <c r="E19" s="24" t="s">
        <v>3</v>
      </c>
      <c r="F19" s="25">
        <f t="shared" ref="F19:M27" si="23">F4+F29</f>
        <v>10434540.379524235</v>
      </c>
      <c r="G19" s="25">
        <f t="shared" si="23"/>
        <v>1278493.3749389646</v>
      </c>
      <c r="H19" s="25">
        <f t="shared" si="23"/>
        <v>283038.72338867176</v>
      </c>
      <c r="I19" s="25">
        <f t="shared" si="23"/>
        <v>239753124.80621344</v>
      </c>
      <c r="J19" s="25">
        <f t="shared" si="23"/>
        <v>8297668.001358035</v>
      </c>
      <c r="K19" s="25">
        <f t="shared" si="23"/>
        <v>190210.75675964408</v>
      </c>
      <c r="L19" s="25">
        <f t="shared" si="23"/>
        <v>149346.3750762936</v>
      </c>
      <c r="M19" s="25">
        <f t="shared" si="23"/>
        <v>6385751.5213546744</v>
      </c>
      <c r="N19" s="25"/>
      <c r="O19" s="26">
        <f t="shared" ref="O19:O21" si="24">SUM(F19:M19)</f>
        <v>266772173.93861395</v>
      </c>
      <c r="P19" s="17">
        <f>O19/O$4</f>
        <v>0.93651882323873481</v>
      </c>
    </row>
    <row r="20" spans="1:16" x14ac:dyDescent="0.35">
      <c r="A20" s="15" t="s">
        <v>18</v>
      </c>
      <c r="B20" s="23">
        <v>2050</v>
      </c>
      <c r="C20" s="4" t="s">
        <v>17</v>
      </c>
      <c r="D20" s="15" t="s">
        <v>15</v>
      </c>
      <c r="E20" s="24" t="s">
        <v>4</v>
      </c>
      <c r="F20" s="25">
        <f t="shared" si="23"/>
        <v>7252023344.9723959</v>
      </c>
      <c r="G20" s="25">
        <f t="shared" si="23"/>
        <v>9521286.7195892632</v>
      </c>
      <c r="H20" s="25">
        <f t="shared" si="23"/>
        <v>586150689.10064662</v>
      </c>
      <c r="I20" s="25">
        <f t="shared" si="23"/>
        <v>681639505.33307409</v>
      </c>
      <c r="J20" s="25">
        <f t="shared" si="23"/>
        <v>8822468.9228210151</v>
      </c>
      <c r="K20" s="25">
        <f t="shared" si="23"/>
        <v>119125108.89102171</v>
      </c>
      <c r="L20" s="25">
        <f t="shared" si="23"/>
        <v>40821277.800195575</v>
      </c>
      <c r="M20" s="25">
        <f t="shared" si="23"/>
        <v>77619657.670227006</v>
      </c>
      <c r="N20" s="25"/>
      <c r="O20" s="26">
        <f t="shared" si="24"/>
        <v>8775723339.4099712</v>
      </c>
      <c r="P20" s="17">
        <f>O20/O$5</f>
        <v>0.78356125529788201</v>
      </c>
    </row>
    <row r="21" spans="1:16" x14ac:dyDescent="0.35">
      <c r="A21" s="15" t="s">
        <v>18</v>
      </c>
      <c r="B21" s="23">
        <v>2050</v>
      </c>
      <c r="C21" s="4" t="s">
        <v>17</v>
      </c>
      <c r="D21" s="15" t="s">
        <v>15</v>
      </c>
      <c r="E21" s="24" t="s">
        <v>5</v>
      </c>
      <c r="F21" s="25">
        <f t="shared" si="23"/>
        <v>16066120980.104912</v>
      </c>
      <c r="G21" s="25">
        <f t="shared" si="23"/>
        <v>191532279.02206427</v>
      </c>
      <c r="H21" s="25">
        <f t="shared" si="23"/>
        <v>9700455.0422973651</v>
      </c>
      <c r="I21" s="25">
        <f t="shared" si="23"/>
        <v>643139447.50296354</v>
      </c>
      <c r="J21" s="25">
        <f t="shared" si="23"/>
        <v>474529.39192199748</v>
      </c>
      <c r="K21" s="25">
        <f t="shared" si="23"/>
        <v>-6641.4325714111001</v>
      </c>
      <c r="L21" s="25">
        <f t="shared" si="23"/>
        <v>2268933.5066986065</v>
      </c>
      <c r="M21" s="25">
        <f t="shared" si="23"/>
        <v>2462349065.7425599</v>
      </c>
      <c r="N21" s="25"/>
      <c r="O21" s="26">
        <f t="shared" si="24"/>
        <v>19375579048.880848</v>
      </c>
      <c r="P21" s="17">
        <f>O21/O$6</f>
        <v>0.95952471764578906</v>
      </c>
    </row>
    <row r="22" spans="1:16" s="11" customFormat="1" ht="15" thickBot="1" x14ac:dyDescent="0.4">
      <c r="A22" s="16" t="str">
        <f>A21</f>
        <v>New</v>
      </c>
      <c r="B22" s="16">
        <f t="shared" ref="B22:C22" si="25">B21</f>
        <v>2050</v>
      </c>
      <c r="C22" s="9" t="str">
        <f t="shared" si="25"/>
        <v>Prod</v>
      </c>
      <c r="D22" s="16" t="str">
        <f t="shared" ref="D22" si="26">D21</f>
        <v>AVG_RCP45</v>
      </c>
      <c r="E22" s="27" t="s">
        <v>22</v>
      </c>
      <c r="F22" s="28">
        <f t="shared" si="23"/>
        <v>31944595734.803688</v>
      </c>
      <c r="G22" s="28">
        <f t="shared" si="23"/>
        <v>389982174.22347659</v>
      </c>
      <c r="H22" s="28">
        <f t="shared" si="23"/>
        <v>596164418.32958949</v>
      </c>
      <c r="I22" s="28">
        <f t="shared" si="23"/>
        <v>3126078205.1438065</v>
      </c>
      <c r="J22" s="28">
        <f t="shared" si="23"/>
        <v>186714716.09207129</v>
      </c>
      <c r="K22" s="28">
        <f t="shared" si="23"/>
        <v>119320764.86193846</v>
      </c>
      <c r="L22" s="28">
        <f t="shared" si="23"/>
        <v>43450643.303308368</v>
      </c>
      <c r="M22" s="28">
        <f t="shared" si="23"/>
        <v>5773844197.038435</v>
      </c>
      <c r="N22" s="28"/>
      <c r="O22" s="28">
        <f t="shared" ref="O22" si="27">SUM(O18:O21)</f>
        <v>42180150853.79631</v>
      </c>
      <c r="P22" s="18">
        <f>O22/O$7</f>
        <v>0.88103614718652012</v>
      </c>
    </row>
    <row r="23" spans="1:16" x14ac:dyDescent="0.35">
      <c r="A23" s="15" t="s">
        <v>18</v>
      </c>
      <c r="B23" s="23">
        <v>2050</v>
      </c>
      <c r="C23" s="4" t="s">
        <v>17</v>
      </c>
      <c r="D23" s="15" t="s">
        <v>16</v>
      </c>
      <c r="E23" s="24" t="s">
        <v>2</v>
      </c>
      <c r="F23" s="25">
        <f t="shared" si="23"/>
        <v>8751251932.356945</v>
      </c>
      <c r="G23" s="25">
        <f t="shared" si="23"/>
        <v>203199739.57323471</v>
      </c>
      <c r="H23" s="25">
        <f t="shared" si="23"/>
        <v>28635.197067260749</v>
      </c>
      <c r="I23" s="25">
        <f t="shared" si="23"/>
        <v>1600222502.5669568</v>
      </c>
      <c r="J23" s="25">
        <f t="shared" si="23"/>
        <v>206654791.29868335</v>
      </c>
      <c r="K23" s="25">
        <f t="shared" si="23"/>
        <v>13106.198120117173</v>
      </c>
      <c r="L23" s="25">
        <f t="shared" si="23"/>
        <v>220887.2017822265</v>
      </c>
      <c r="M23" s="25">
        <f t="shared" si="23"/>
        <v>2856761354.772131</v>
      </c>
      <c r="N23" s="25"/>
      <c r="O23" s="26">
        <f>SUM(F23:M23)</f>
        <v>13618352949.164921</v>
      </c>
      <c r="P23" s="17">
        <f>O23/O$3</f>
        <v>0.84073874323067921</v>
      </c>
    </row>
    <row r="24" spans="1:16" x14ac:dyDescent="0.35">
      <c r="A24" s="15" t="s">
        <v>18</v>
      </c>
      <c r="B24" s="23">
        <v>2050</v>
      </c>
      <c r="C24" s="4" t="s">
        <v>17</v>
      </c>
      <c r="D24" s="15" t="s">
        <v>16</v>
      </c>
      <c r="E24" s="24" t="s">
        <v>3</v>
      </c>
      <c r="F24" s="25">
        <f t="shared" si="23"/>
        <v>13672108.427047739</v>
      </c>
      <c r="G24" s="25">
        <f t="shared" si="23"/>
        <v>1348945.7249450665</v>
      </c>
      <c r="H24" s="25">
        <f t="shared" si="23"/>
        <v>306835.15197753871</v>
      </c>
      <c r="I24" s="25">
        <f t="shared" si="23"/>
        <v>321564139.07775867</v>
      </c>
      <c r="J24" s="25">
        <f t="shared" si="23"/>
        <v>13811081.043602007</v>
      </c>
      <c r="K24" s="25">
        <f t="shared" si="23"/>
        <v>218935.42968749985</v>
      </c>
      <c r="L24" s="25">
        <f t="shared" si="23"/>
        <v>310363.42369079671</v>
      </c>
      <c r="M24" s="25">
        <f t="shared" si="23"/>
        <v>7671347.9906158447</v>
      </c>
      <c r="N24" s="25"/>
      <c r="O24" s="26">
        <f t="shared" ref="O24:O26" si="28">SUM(F24:M24)</f>
        <v>358903756.26932514</v>
      </c>
      <c r="P24" s="17">
        <f>O24/O$4</f>
        <v>1.2599519601870228</v>
      </c>
    </row>
    <row r="25" spans="1:16" x14ac:dyDescent="0.35">
      <c r="A25" s="15" t="s">
        <v>18</v>
      </c>
      <c r="B25" s="23">
        <v>2050</v>
      </c>
      <c r="C25" s="4" t="s">
        <v>17</v>
      </c>
      <c r="D25" s="15" t="s">
        <v>16</v>
      </c>
      <c r="E25" s="24" t="s">
        <v>4</v>
      </c>
      <c r="F25" s="25">
        <f t="shared" si="23"/>
        <v>4832840130.1133156</v>
      </c>
      <c r="G25" s="25">
        <f t="shared" si="23"/>
        <v>7620146.7579650152</v>
      </c>
      <c r="H25" s="25">
        <f t="shared" si="23"/>
        <v>529791129.69626623</v>
      </c>
      <c r="I25" s="25">
        <f t="shared" si="23"/>
        <v>462279510.60512739</v>
      </c>
      <c r="J25" s="25">
        <f t="shared" si="23"/>
        <v>7856756.6022949554</v>
      </c>
      <c r="K25" s="25">
        <f t="shared" si="23"/>
        <v>105625058.39700325</v>
      </c>
      <c r="L25" s="25">
        <f t="shared" si="23"/>
        <v>35741602.314621992</v>
      </c>
      <c r="M25" s="25">
        <f t="shared" si="23"/>
        <v>63107755.198669605</v>
      </c>
      <c r="N25" s="25"/>
      <c r="O25" s="26">
        <f t="shared" si="28"/>
        <v>6044862089.6852636</v>
      </c>
      <c r="P25" s="17">
        <f>O25/O$5</f>
        <v>0.53972983694980736</v>
      </c>
    </row>
    <row r="26" spans="1:16" x14ac:dyDescent="0.35">
      <c r="A26" s="15" t="s">
        <v>18</v>
      </c>
      <c r="B26" s="23">
        <v>2050</v>
      </c>
      <c r="C26" s="4" t="s">
        <v>17</v>
      </c>
      <c r="D26" s="15" t="s">
        <v>16</v>
      </c>
      <c r="E26" s="24" t="s">
        <v>5</v>
      </c>
      <c r="F26" s="25">
        <f t="shared" si="23"/>
        <v>17514709637.365326</v>
      </c>
      <c r="G26" s="25">
        <f t="shared" si="23"/>
        <v>211922972.53625497</v>
      </c>
      <c r="H26" s="25">
        <f t="shared" si="23"/>
        <v>12531198.536987297</v>
      </c>
      <c r="I26" s="25">
        <f t="shared" si="23"/>
        <v>748377164.32508504</v>
      </c>
      <c r="J26" s="25">
        <f t="shared" si="23"/>
        <v>482538.75236511312</v>
      </c>
      <c r="K26" s="25">
        <f t="shared" si="23"/>
        <v>85.882034301746899</v>
      </c>
      <c r="L26" s="25">
        <f t="shared" si="23"/>
        <v>2717826.3832092262</v>
      </c>
      <c r="M26" s="25">
        <f t="shared" si="23"/>
        <v>3250198637.9735885</v>
      </c>
      <c r="N26" s="25"/>
      <c r="O26" s="26">
        <f t="shared" si="28"/>
        <v>21740940061.754848</v>
      </c>
      <c r="P26" s="17">
        <f>O26/O$6</f>
        <v>1.0766630159274799</v>
      </c>
    </row>
    <row r="27" spans="1:16" s="11" customFormat="1" ht="15" thickBot="1" x14ac:dyDescent="0.4">
      <c r="A27" s="16" t="str">
        <f>A26</f>
        <v>New</v>
      </c>
      <c r="B27" s="16">
        <f t="shared" ref="B27:C27" si="29">B26</f>
        <v>2050</v>
      </c>
      <c r="C27" s="9" t="str">
        <f t="shared" si="29"/>
        <v>Prod</v>
      </c>
      <c r="D27" s="16" t="str">
        <f t="shared" ref="D27" si="30">D26</f>
        <v>AVG_RCP85</v>
      </c>
      <c r="E27" s="27" t="s">
        <v>22</v>
      </c>
      <c r="F27" s="28">
        <f t="shared" si="23"/>
        <v>31112473808.262634</v>
      </c>
      <c r="G27" s="28">
        <f t="shared" si="23"/>
        <v>424091804.59239978</v>
      </c>
      <c r="H27" s="28">
        <f t="shared" si="23"/>
        <v>542657798.58229828</v>
      </c>
      <c r="I27" s="28">
        <f t="shared" si="23"/>
        <v>3132443316.5749278</v>
      </c>
      <c r="J27" s="28">
        <f t="shared" si="23"/>
        <v>228805167.69694543</v>
      </c>
      <c r="K27" s="28">
        <f t="shared" si="23"/>
        <v>105857185.90684517</v>
      </c>
      <c r="L27" s="28">
        <f t="shared" si="23"/>
        <v>38990679.323304243</v>
      </c>
      <c r="M27" s="28">
        <f t="shared" si="23"/>
        <v>6177739095.9350052</v>
      </c>
      <c r="N27" s="28"/>
      <c r="O27" s="28">
        <f t="shared" ref="O27" si="31">SUM(O23:O26)</f>
        <v>41763058856.874359</v>
      </c>
      <c r="P27" s="18">
        <f>O27/O$7</f>
        <v>0.87232415544272168</v>
      </c>
    </row>
    <row r="28" spans="1:16" x14ac:dyDescent="0.35">
      <c r="A28" s="4" t="s">
        <v>18</v>
      </c>
      <c r="B28" s="3">
        <v>2050</v>
      </c>
      <c r="C28" s="4" t="s">
        <v>1</v>
      </c>
      <c r="D28" s="4" t="s">
        <v>15</v>
      </c>
      <c r="E28" s="13" t="s">
        <v>2</v>
      </c>
      <c r="F28" s="6">
        <f>PH!F28*HA!F18</f>
        <v>-1725578214.4588287</v>
      </c>
      <c r="G28" s="6">
        <f>PH!G28*HA!G18</f>
        <v>1722950.3571281421</v>
      </c>
      <c r="H28" s="6">
        <f>PH!H28*HA!H18</f>
        <v>5350.6021118164008</v>
      </c>
      <c r="I28" s="6">
        <f>PH!I28*HA!I18</f>
        <v>-225264115.61932367</v>
      </c>
      <c r="J28" s="6">
        <f>PH!J28*HA!J18</f>
        <v>-45050191.483276375</v>
      </c>
      <c r="K28" s="6">
        <f>PH!K28*HA!K18</f>
        <v>-202.1105957031248</v>
      </c>
      <c r="L28" s="6">
        <f>PH!L28*HA!L18</f>
        <v>2604.1677246093759</v>
      </c>
      <c r="M28" s="6">
        <f>PH!M28*HA!M18</f>
        <v>-441841327.54323596</v>
      </c>
      <c r="O28" s="5">
        <f>SUM(F28:M28)</f>
        <v>-2436003146.0882959</v>
      </c>
      <c r="P28" s="17">
        <f>O28/O$3</f>
        <v>-0.15038839360334252</v>
      </c>
    </row>
    <row r="29" spans="1:16" x14ac:dyDescent="0.35">
      <c r="A29" s="4" t="s">
        <v>18</v>
      </c>
      <c r="B29" s="3">
        <v>2050</v>
      </c>
      <c r="C29" s="4" t="s">
        <v>1</v>
      </c>
      <c r="D29" s="4" t="s">
        <v>15</v>
      </c>
      <c r="E29" s="13" t="s">
        <v>3</v>
      </c>
      <c r="F29" s="6">
        <f>PH!F29*HA!F19</f>
        <v>354152.55832672125</v>
      </c>
      <c r="G29" s="6">
        <f>PH!G29*HA!G19</f>
        <v>242245.07980346694</v>
      </c>
      <c r="H29" s="6">
        <f>PH!H29*HA!H19</f>
        <v>20340.889617919893</v>
      </c>
      <c r="I29" s="6">
        <f>PH!I29*HA!I19</f>
        <v>-19222001.023864739</v>
      </c>
      <c r="J29" s="6">
        <f>PH!J29*HA!J19</f>
        <v>515822.72987365682</v>
      </c>
      <c r="K29" s="6">
        <f>PH!K29*HA!K19</f>
        <v>6589.3714141845749</v>
      </c>
      <c r="L29" s="6">
        <f>PH!L29*HA!L19</f>
        <v>-64987.2882537841</v>
      </c>
      <c r="M29" s="6">
        <f>PH!M29*HA!M19</f>
        <v>64899.99025726314</v>
      </c>
      <c r="O29" s="5">
        <f t="shared" si="0"/>
        <v>-18082937.69282531</v>
      </c>
      <c r="P29" s="17">
        <f>O29/O$4</f>
        <v>-6.3481176761265135E-2</v>
      </c>
    </row>
    <row r="30" spans="1:16" x14ac:dyDescent="0.35">
      <c r="A30" s="4" t="s">
        <v>18</v>
      </c>
      <c r="B30" s="3">
        <v>2050</v>
      </c>
      <c r="C30" s="4" t="s">
        <v>1</v>
      </c>
      <c r="D30" s="4" t="s">
        <v>15</v>
      </c>
      <c r="E30" s="13" t="s">
        <v>4</v>
      </c>
      <c r="F30" s="6">
        <f>PH!F30*HA!F20</f>
        <v>-1859766470.7381828</v>
      </c>
      <c r="G30" s="6">
        <f>PH!G30*HA!G20</f>
        <v>-12288298.055343635</v>
      </c>
      <c r="H30" s="6">
        <f>PH!H30*HA!H20</f>
        <v>-165017671.39166248</v>
      </c>
      <c r="I30" s="6">
        <f>PH!I30*HA!I20</f>
        <v>-321536387.47378761</v>
      </c>
      <c r="J30" s="6">
        <f>PH!J30*HA!J20</f>
        <v>-9327670.3462219201</v>
      </c>
      <c r="K30" s="6">
        <f>PH!K30*HA!K20</f>
        <v>-25359025.51522829</v>
      </c>
      <c r="L30" s="6">
        <f>PH!L30*HA!L20</f>
        <v>-13535264.305067051</v>
      </c>
      <c r="M30" s="6">
        <f>PH!M30*HA!M20</f>
        <v>-17238205.622741703</v>
      </c>
      <c r="O30" s="5">
        <f t="shared" si="0"/>
        <v>-2424068993.4482355</v>
      </c>
      <c r="P30" s="17">
        <f>O30/O$5</f>
        <v>-0.21643874470211794</v>
      </c>
    </row>
    <row r="31" spans="1:16" x14ac:dyDescent="0.35">
      <c r="A31" s="4" t="s">
        <v>18</v>
      </c>
      <c r="B31" s="3">
        <v>2050</v>
      </c>
      <c r="C31" s="4" t="s">
        <v>1</v>
      </c>
      <c r="D31" s="4" t="s">
        <v>15</v>
      </c>
      <c r="E31" s="13" t="s">
        <v>5</v>
      </c>
      <c r="F31" s="6">
        <f>PH!F31*HA!F21</f>
        <v>-841337552.0603137</v>
      </c>
      <c r="G31" s="6">
        <f>PH!G31*HA!G21</f>
        <v>20987390.747772235</v>
      </c>
      <c r="H31" s="6">
        <f>PH!H31*HA!H21</f>
        <v>975307.28190612793</v>
      </c>
      <c r="I31" s="6">
        <f>PH!I31*HA!I21</f>
        <v>-88457640.541545868</v>
      </c>
      <c r="J31" s="6">
        <f>PH!J31*HA!J21</f>
        <v>72021.613418579087</v>
      </c>
      <c r="K31" s="6">
        <f>PH!K31*HA!K21</f>
        <v>-23185.645065307599</v>
      </c>
      <c r="L31" s="6">
        <f>PH!L31*HA!L21</f>
        <v>293661.59559631365</v>
      </c>
      <c r="M31" s="6">
        <f>PH!M31*HA!M21</f>
        <v>90176989.476844743</v>
      </c>
      <c r="O31" s="5">
        <f t="shared" si="0"/>
        <v>-817313007.53138685</v>
      </c>
      <c r="P31" s="17">
        <f>O31/O$6</f>
        <v>-4.0475282354210863E-2</v>
      </c>
    </row>
    <row r="32" spans="1:16" s="11" customFormat="1" ht="15" thickBot="1" x14ac:dyDescent="0.4">
      <c r="A32" s="9" t="str">
        <f>A31</f>
        <v>New</v>
      </c>
      <c r="B32" s="9">
        <f t="shared" ref="B32" si="32">B31</f>
        <v>2050</v>
      </c>
      <c r="C32" s="9" t="str">
        <f t="shared" ref="C32" si="33">C31</f>
        <v>PH</v>
      </c>
      <c r="D32" s="9" t="str">
        <f t="shared" ref="D32" si="34">D31</f>
        <v>AVG_RCP45</v>
      </c>
      <c r="E32" s="14" t="s">
        <v>22</v>
      </c>
      <c r="F32" s="10">
        <f>SUM(F28:F31)</f>
        <v>-4426328084.6989985</v>
      </c>
      <c r="G32" s="10">
        <f t="shared" ref="G32" si="35">SUM(G28:G31)</f>
        <v>10664288.12936021</v>
      </c>
      <c r="H32" s="10">
        <f>SUM(H28:H31)</f>
        <v>-164016672.61802661</v>
      </c>
      <c r="I32" s="10">
        <f>SUM(I28:I31)</f>
        <v>-654480144.65852189</v>
      </c>
      <c r="J32" s="10">
        <f t="shared" ref="J32" si="36">SUM(J28:J31)</f>
        <v>-53790017.486206055</v>
      </c>
      <c r="K32" s="10">
        <f t="shared" ref="K32" si="37">SUM(K28:K31)</f>
        <v>-25375823.899475116</v>
      </c>
      <c r="L32" s="10">
        <f t="shared" ref="L32" si="38">SUM(L28:L31)</f>
        <v>-13303985.829999913</v>
      </c>
      <c r="M32" s="10">
        <f t="shared" ref="M32" si="39">SUM(M28:M31)</f>
        <v>-368837643.69887567</v>
      </c>
      <c r="N32" s="10">
        <f t="shared" ref="N32" si="40">SUM(N28:N31)</f>
        <v>0</v>
      </c>
      <c r="O32" s="10">
        <f t="shared" ref="O32" si="41">SUM(O28:O31)</f>
        <v>-5695468084.7607441</v>
      </c>
      <c r="P32" s="18">
        <f>O32/O$7</f>
        <v>-0.11896385281347971</v>
      </c>
    </row>
    <row r="33" spans="1:16" x14ac:dyDescent="0.35">
      <c r="A33" s="4" t="s">
        <v>18</v>
      </c>
      <c r="B33" s="3">
        <v>2050</v>
      </c>
      <c r="C33" s="4" t="s">
        <v>1</v>
      </c>
      <c r="D33" s="4" t="s">
        <v>16</v>
      </c>
      <c r="E33" s="13" t="s">
        <v>2</v>
      </c>
      <c r="F33" s="6">
        <f>PH!F33*HA!F23</f>
        <v>-1491030125.278815</v>
      </c>
      <c r="G33" s="6">
        <f>PH!G33*HA!G23</f>
        <v>3989915.1964035034</v>
      </c>
      <c r="H33" s="6">
        <f>PH!H33*HA!H23</f>
        <v>4005.4329681396503</v>
      </c>
      <c r="I33" s="6">
        <f>PH!I33*HA!I23</f>
        <v>-241835430.36501247</v>
      </c>
      <c r="J33" s="6">
        <f>PH!J33*HA!J23</f>
        <v>-39730755.210594192</v>
      </c>
      <c r="K33" s="6">
        <f>PH!K33*HA!K23</f>
        <v>-296.80163574218761</v>
      </c>
      <c r="L33" s="6">
        <f>PH!L33*HA!L23</f>
        <v>8769.7286376953125</v>
      </c>
      <c r="M33" s="6">
        <f>PH!M33*HA!M23</f>
        <v>-622807519.49093652</v>
      </c>
      <c r="O33" s="5">
        <f>SUM(F33:M33)</f>
        <v>-2391401436.7889843</v>
      </c>
      <c r="P33" s="17">
        <f>O33/O$3</f>
        <v>-0.14763487523278634</v>
      </c>
    </row>
    <row r="34" spans="1:16" x14ac:dyDescent="0.35">
      <c r="A34" s="4" t="s">
        <v>18</v>
      </c>
      <c r="B34" s="3">
        <v>2050</v>
      </c>
      <c r="C34" s="4" t="s">
        <v>1</v>
      </c>
      <c r="D34" s="4" t="s">
        <v>16</v>
      </c>
      <c r="E34" s="13" t="s">
        <v>3</v>
      </c>
      <c r="F34" s="6">
        <f>PH!F34*HA!F24</f>
        <v>1476853.5900116002</v>
      </c>
      <c r="G34" s="6">
        <f>PH!G34*HA!G24</f>
        <v>385801.68243408052</v>
      </c>
      <c r="H34" s="6">
        <f>PH!H34*HA!H24</f>
        <v>25515.30093383788</v>
      </c>
      <c r="I34" s="6">
        <f>PH!I34*HA!I24</f>
        <v>9773807.0159912407</v>
      </c>
      <c r="J34" s="6">
        <f>PH!J34*HA!J24</f>
        <v>2389721.0409164396</v>
      </c>
      <c r="K34" s="6">
        <f>PH!K34*HA!K24</f>
        <v>31416.813812255852</v>
      </c>
      <c r="L34" s="6">
        <f>PH!L34*HA!L24</f>
        <v>25513.037673950192</v>
      </c>
      <c r="M34" s="6">
        <f>PH!M34*HA!M24</f>
        <v>390586.09455871617</v>
      </c>
      <c r="O34" s="5">
        <f t="shared" si="0"/>
        <v>14499214.57633212</v>
      </c>
      <c r="P34" s="17">
        <f>O34/O$4</f>
        <v>5.0900313823723752E-2</v>
      </c>
    </row>
    <row r="35" spans="1:16" x14ac:dyDescent="0.35">
      <c r="A35" s="4" t="s">
        <v>18</v>
      </c>
      <c r="B35" s="3">
        <v>2050</v>
      </c>
      <c r="C35" s="4" t="s">
        <v>1</v>
      </c>
      <c r="D35" s="4" t="s">
        <v>16</v>
      </c>
      <c r="E35" s="13" t="s">
        <v>4</v>
      </c>
      <c r="F35" s="6">
        <f>PH!F35*HA!F25</f>
        <v>-2876356077.7155485</v>
      </c>
      <c r="G35" s="6">
        <f>PH!G35*HA!G25</f>
        <v>-12443792.973327639</v>
      </c>
      <c r="H35" s="6">
        <f>PH!H35*HA!H25</f>
        <v>-166957377.16518432</v>
      </c>
      <c r="I35" s="6">
        <f>PH!I35*HA!I25</f>
        <v>-370155579.62297982</v>
      </c>
      <c r="J35" s="6">
        <f>PH!J35*HA!J25</f>
        <v>-8532275.717468258</v>
      </c>
      <c r="K35" s="6">
        <f>PH!K35*HA!K25</f>
        <v>-34117652.374969497</v>
      </c>
      <c r="L35" s="6">
        <f>PH!L35*HA!L25</f>
        <v>-14434167.63243676</v>
      </c>
      <c r="M35" s="6">
        <f>PH!M35*HA!M25</f>
        <v>-20066224.228576668</v>
      </c>
      <c r="O35" s="5">
        <f t="shared" si="0"/>
        <v>-3503063147.4304914</v>
      </c>
      <c r="P35" s="17">
        <f>O35/O$5</f>
        <v>-0.31277929476898642</v>
      </c>
    </row>
    <row r="36" spans="1:16" x14ac:dyDescent="0.35">
      <c r="A36" s="4" t="s">
        <v>18</v>
      </c>
      <c r="B36" s="3">
        <v>2050</v>
      </c>
      <c r="C36" s="4" t="s">
        <v>1</v>
      </c>
      <c r="D36" s="4" t="s">
        <v>16</v>
      </c>
      <c r="E36" s="13" t="s">
        <v>5</v>
      </c>
      <c r="F36" s="6">
        <f>PH!F36*HA!F26</f>
        <v>-553976759.56912625</v>
      </c>
      <c r="G36" s="6">
        <f>PH!G36*HA!G26</f>
        <v>21313956.613769542</v>
      </c>
      <c r="H36" s="6">
        <f>PH!H36*HA!H26</f>
        <v>1499165.5627441353</v>
      </c>
      <c r="I36" s="6">
        <f>PH!I36*HA!I26</f>
        <v>-51495662.26433181</v>
      </c>
      <c r="J36" s="6">
        <f>PH!J36*HA!J26</f>
        <v>82718.312026977452</v>
      </c>
      <c r="K36" s="6">
        <f>PH!K36*HA!K26</f>
        <v>-22552.836837768551</v>
      </c>
      <c r="L36" s="6">
        <f>PH!L36*HA!L26</f>
        <v>434158.46740722639</v>
      </c>
      <c r="M36" s="6">
        <f>PH!M36*HA!M26</f>
        <v>54383123.030960031</v>
      </c>
      <c r="O36" s="5">
        <f t="shared" si="0"/>
        <v>-527781852.68338794</v>
      </c>
      <c r="P36" s="17">
        <f>O36/O$6</f>
        <v>-2.6137011538958397E-2</v>
      </c>
    </row>
    <row r="37" spans="1:16" s="11" customFormat="1" ht="15" thickBot="1" x14ac:dyDescent="0.4">
      <c r="A37" s="9" t="str">
        <f>A36</f>
        <v>New</v>
      </c>
      <c r="B37" s="9">
        <f t="shared" ref="B37" si="42">B36</f>
        <v>2050</v>
      </c>
      <c r="C37" s="9" t="str">
        <f t="shared" ref="C37" si="43">C36</f>
        <v>PH</v>
      </c>
      <c r="D37" s="9" t="str">
        <f t="shared" ref="D37" si="44">D36</f>
        <v>AVG_RCP85</v>
      </c>
      <c r="E37" s="14" t="s">
        <v>22</v>
      </c>
      <c r="F37" s="10">
        <f>SUM(F33:F36)</f>
        <v>-4919886108.9734783</v>
      </c>
      <c r="G37" s="10">
        <f t="shared" ref="G37" si="45">SUM(G33:G36)</f>
        <v>13245880.519279487</v>
      </c>
      <c r="H37" s="10">
        <f>SUM(H33:H36)</f>
        <v>-165428690.8685382</v>
      </c>
      <c r="I37" s="10">
        <f>SUM(I33:I36)</f>
        <v>-653712865.23633289</v>
      </c>
      <c r="J37" s="10">
        <f t="shared" ref="J37" si="46">SUM(J33:J36)</f>
        <v>-45790591.575119033</v>
      </c>
      <c r="K37" s="10">
        <f t="shared" ref="K37" si="47">SUM(K33:K36)</f>
        <v>-34109085.199630752</v>
      </c>
      <c r="L37" s="10">
        <f t="shared" ref="L37" si="48">SUM(L33:L36)</f>
        <v>-13965726.398717888</v>
      </c>
      <c r="M37" s="10">
        <f t="shared" ref="M37" si="49">SUM(M33:M36)</f>
        <v>-588100034.59399438</v>
      </c>
      <c r="N37" s="10">
        <f t="shared" ref="N37" si="50">SUM(N33:N36)</f>
        <v>0</v>
      </c>
      <c r="O37" s="10">
        <f t="shared" ref="O37" si="51">SUM(O33:O36)</f>
        <v>-6407747222.3265314</v>
      </c>
      <c r="P37" s="18">
        <f>O37/O$7</f>
        <v>-0.13384155368414452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6</vt:lpstr>
      <vt:lpstr>PH_Change</vt:lpstr>
      <vt:lpstr>HA_Change</vt:lpstr>
      <vt:lpstr>Prod_Change</vt:lpstr>
      <vt:lpstr>PH</vt:lpstr>
      <vt:lpstr>HA</vt:lpstr>
      <vt:lpstr>Prod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Enahoro, Dolapo (ILRI)</dc:creator>
  <cp:lastModifiedBy>Enahoro, Dolapo (ILRI)</cp:lastModifiedBy>
  <dcterms:created xsi:type="dcterms:W3CDTF">2021-03-04T13:24:13Z</dcterms:created>
  <dcterms:modified xsi:type="dcterms:W3CDTF">2021-05-12T21:28:02Z</dcterms:modified>
</cp:coreProperties>
</file>